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45" windowWidth="13260" windowHeight="9855"/>
  </bookViews>
  <sheets>
    <sheet name="นศ.ทั้งหมดแยกชั้นปี 2558" sheetId="6" r:id="rId1"/>
  </sheets>
  <definedNames>
    <definedName name="_xlnm.Print_Titles" localSheetId="0">'นศ.ทั้งหมดแยกชั้นปี 2558'!$3:$6</definedName>
  </definedNames>
  <calcPr calcId="125725"/>
</workbook>
</file>

<file path=xl/calcChain.xml><?xml version="1.0" encoding="utf-8"?>
<calcChain xmlns="http://schemas.openxmlformats.org/spreadsheetml/2006/main">
  <c r="P314" i="6"/>
  <c r="L314"/>
  <c r="D314"/>
  <c r="D313"/>
  <c r="F313"/>
  <c r="F314" s="1"/>
  <c r="G313"/>
  <c r="G314" s="1"/>
  <c r="I313"/>
  <c r="I314" s="1"/>
  <c r="J313"/>
  <c r="J314" s="1"/>
  <c r="L313"/>
  <c r="M313"/>
  <c r="M314" s="1"/>
  <c r="O313"/>
  <c r="O314" s="1"/>
  <c r="P313"/>
  <c r="R313"/>
  <c r="R314" s="1"/>
  <c r="S313"/>
  <c r="S314" s="1"/>
  <c r="U313"/>
  <c r="U314" s="1"/>
  <c r="V313"/>
  <c r="C313"/>
  <c r="C314" s="1"/>
  <c r="D309"/>
  <c r="F309"/>
  <c r="G309"/>
  <c r="I309"/>
  <c r="J309"/>
  <c r="L309"/>
  <c r="M309"/>
  <c r="O309"/>
  <c r="P309"/>
  <c r="R309"/>
  <c r="S309"/>
  <c r="U309"/>
  <c r="V309"/>
  <c r="C309"/>
  <c r="Y311"/>
  <c r="X311"/>
  <c r="W311"/>
  <c r="T311"/>
  <c r="Q311"/>
  <c r="N311"/>
  <c r="K311"/>
  <c r="H311"/>
  <c r="E311"/>
  <c r="P141"/>
  <c r="V314" l="1"/>
  <c r="Z311"/>
  <c r="Y125"/>
  <c r="X125"/>
  <c r="W125"/>
  <c r="T125"/>
  <c r="Q125"/>
  <c r="N125"/>
  <c r="K125"/>
  <c r="H125"/>
  <c r="E125"/>
  <c r="Q89"/>
  <c r="P64"/>
  <c r="O64"/>
  <c r="P61"/>
  <c r="O61"/>
  <c r="P56"/>
  <c r="O56"/>
  <c r="P12"/>
  <c r="Y266"/>
  <c r="X266"/>
  <c r="Y265"/>
  <c r="X265"/>
  <c r="Y264"/>
  <c r="X264"/>
  <c r="Y263"/>
  <c r="X263"/>
  <c r="Y262"/>
  <c r="X262"/>
  <c r="Y261"/>
  <c r="X261"/>
  <c r="V267"/>
  <c r="U267"/>
  <c r="S267"/>
  <c r="R267"/>
  <c r="P267"/>
  <c r="O267"/>
  <c r="M267"/>
  <c r="L267"/>
  <c r="J267"/>
  <c r="I267"/>
  <c r="G267"/>
  <c r="F267"/>
  <c r="W266"/>
  <c r="T266"/>
  <c r="Q266"/>
  <c r="N266"/>
  <c r="K266"/>
  <c r="H266"/>
  <c r="W265"/>
  <c r="T265"/>
  <c r="Q265"/>
  <c r="N265"/>
  <c r="K265"/>
  <c r="H265"/>
  <c r="W264"/>
  <c r="T264"/>
  <c r="Q264"/>
  <c r="N264"/>
  <c r="K264"/>
  <c r="H264"/>
  <c r="W263"/>
  <c r="T263"/>
  <c r="Q263"/>
  <c r="N263"/>
  <c r="K263"/>
  <c r="H263"/>
  <c r="W262"/>
  <c r="T262"/>
  <c r="Q262"/>
  <c r="N262"/>
  <c r="K262"/>
  <c r="H262"/>
  <c r="W261"/>
  <c r="T261"/>
  <c r="Q261"/>
  <c r="N261"/>
  <c r="K261"/>
  <c r="H261"/>
  <c r="D267"/>
  <c r="E262"/>
  <c r="E263"/>
  <c r="E264"/>
  <c r="E265"/>
  <c r="E266"/>
  <c r="E261"/>
  <c r="C267"/>
  <c r="X256"/>
  <c r="Y256"/>
  <c r="X257"/>
  <c r="Y257"/>
  <c r="W256"/>
  <c r="W257"/>
  <c r="T256"/>
  <c r="T257"/>
  <c r="Q256"/>
  <c r="Q257"/>
  <c r="N256"/>
  <c r="N257"/>
  <c r="K256"/>
  <c r="K257"/>
  <c r="H256"/>
  <c r="H257"/>
  <c r="E256"/>
  <c r="E257"/>
  <c r="V247"/>
  <c r="U247"/>
  <c r="S247"/>
  <c r="R247"/>
  <c r="P247"/>
  <c r="O247"/>
  <c r="M247"/>
  <c r="L247"/>
  <c r="J247"/>
  <c r="I247"/>
  <c r="G247"/>
  <c r="F247"/>
  <c r="D247"/>
  <c r="C247"/>
  <c r="V236"/>
  <c r="U236"/>
  <c r="S236"/>
  <c r="R236"/>
  <c r="P236"/>
  <c r="O236"/>
  <c r="M236"/>
  <c r="L236"/>
  <c r="J236"/>
  <c r="I236"/>
  <c r="G236"/>
  <c r="F236"/>
  <c r="D236"/>
  <c r="C236"/>
  <c r="W235"/>
  <c r="X235"/>
  <c r="Y235"/>
  <c r="T235"/>
  <c r="Q235"/>
  <c r="N235"/>
  <c r="K235"/>
  <c r="H235"/>
  <c r="E235"/>
  <c r="W246"/>
  <c r="X246"/>
  <c r="Y246"/>
  <c r="T246"/>
  <c r="Q246"/>
  <c r="N246"/>
  <c r="K246"/>
  <c r="H246"/>
  <c r="E246"/>
  <c r="V214"/>
  <c r="U214"/>
  <c r="S214"/>
  <c r="R214"/>
  <c r="P214"/>
  <c r="O214"/>
  <c r="M214"/>
  <c r="L214"/>
  <c r="J214"/>
  <c r="I214"/>
  <c r="G214"/>
  <c r="F214"/>
  <c r="D214"/>
  <c r="C214"/>
  <c r="H204"/>
  <c r="V218"/>
  <c r="U218"/>
  <c r="S218"/>
  <c r="R218"/>
  <c r="P218"/>
  <c r="O218"/>
  <c r="M218"/>
  <c r="L218"/>
  <c r="J218"/>
  <c r="I218"/>
  <c r="G218"/>
  <c r="F218"/>
  <c r="D218"/>
  <c r="C218"/>
  <c r="Y213"/>
  <c r="X213"/>
  <c r="W213"/>
  <c r="T213"/>
  <c r="Q213"/>
  <c r="N213"/>
  <c r="K213"/>
  <c r="H213"/>
  <c r="E213"/>
  <c r="Y212"/>
  <c r="X212"/>
  <c r="W212"/>
  <c r="T212"/>
  <c r="Q212"/>
  <c r="N212"/>
  <c r="K212"/>
  <c r="H212"/>
  <c r="E212"/>
  <c r="Y211"/>
  <c r="X211"/>
  <c r="W211"/>
  <c r="T211"/>
  <c r="Q211"/>
  <c r="N211"/>
  <c r="K211"/>
  <c r="H211"/>
  <c r="E211"/>
  <c r="Y210"/>
  <c r="X210"/>
  <c r="W210"/>
  <c r="T210"/>
  <c r="Q210"/>
  <c r="N210"/>
  <c r="K210"/>
  <c r="H210"/>
  <c r="E210"/>
  <c r="V208"/>
  <c r="U208"/>
  <c r="S208"/>
  <c r="R208"/>
  <c r="P208"/>
  <c r="O208"/>
  <c r="M208"/>
  <c r="L208"/>
  <c r="J208"/>
  <c r="I208"/>
  <c r="G208"/>
  <c r="F208"/>
  <c r="D208"/>
  <c r="C208"/>
  <c r="C215" s="1"/>
  <c r="Y154"/>
  <c r="X154"/>
  <c r="V175"/>
  <c r="U175"/>
  <c r="S175"/>
  <c r="R175"/>
  <c r="P175"/>
  <c r="O175"/>
  <c r="M175"/>
  <c r="L175"/>
  <c r="J175"/>
  <c r="I175"/>
  <c r="G175"/>
  <c r="F175"/>
  <c r="D175"/>
  <c r="C175"/>
  <c r="N167"/>
  <c r="E167"/>
  <c r="V194"/>
  <c r="U194"/>
  <c r="S194"/>
  <c r="R194"/>
  <c r="P194"/>
  <c r="O194"/>
  <c r="M194"/>
  <c r="L194"/>
  <c r="J194"/>
  <c r="I194"/>
  <c r="G194"/>
  <c r="F194"/>
  <c r="D194"/>
  <c r="C194"/>
  <c r="Y189"/>
  <c r="X189"/>
  <c r="Y188"/>
  <c r="X188"/>
  <c r="Y187"/>
  <c r="X187"/>
  <c r="Y186"/>
  <c r="X186"/>
  <c r="Y185"/>
  <c r="X185"/>
  <c r="X181"/>
  <c r="Y181"/>
  <c r="V190"/>
  <c r="U190"/>
  <c r="S190"/>
  <c r="R190"/>
  <c r="P190"/>
  <c r="O190"/>
  <c r="M190"/>
  <c r="L190"/>
  <c r="J190"/>
  <c r="I190"/>
  <c r="G190"/>
  <c r="F190"/>
  <c r="D190"/>
  <c r="W189"/>
  <c r="W188"/>
  <c r="W187"/>
  <c r="W186"/>
  <c r="W185"/>
  <c r="T189"/>
  <c r="T188"/>
  <c r="T187"/>
  <c r="T186"/>
  <c r="T185"/>
  <c r="Q189"/>
  <c r="Q188"/>
  <c r="Q187"/>
  <c r="Q186"/>
  <c r="Q185"/>
  <c r="N189"/>
  <c r="N188"/>
  <c r="N187"/>
  <c r="N186"/>
  <c r="N185"/>
  <c r="K189"/>
  <c r="K188"/>
  <c r="K187"/>
  <c r="K186"/>
  <c r="K185"/>
  <c r="H189"/>
  <c r="H188"/>
  <c r="H187"/>
  <c r="H186"/>
  <c r="H185"/>
  <c r="E186"/>
  <c r="E187"/>
  <c r="E188"/>
  <c r="E189"/>
  <c r="E185"/>
  <c r="C190"/>
  <c r="V183"/>
  <c r="U183"/>
  <c r="S183"/>
  <c r="R183"/>
  <c r="P183"/>
  <c r="O183"/>
  <c r="M183"/>
  <c r="L183"/>
  <c r="J183"/>
  <c r="I183"/>
  <c r="G183"/>
  <c r="F183"/>
  <c r="D183"/>
  <c r="C183"/>
  <c r="W173"/>
  <c r="X173"/>
  <c r="Y173"/>
  <c r="W174"/>
  <c r="X174"/>
  <c r="Y174"/>
  <c r="T173"/>
  <c r="T174"/>
  <c r="Q173"/>
  <c r="Q174"/>
  <c r="N173"/>
  <c r="N174"/>
  <c r="K173"/>
  <c r="K174"/>
  <c r="H173"/>
  <c r="H174"/>
  <c r="E173"/>
  <c r="E174"/>
  <c r="V164"/>
  <c r="U164"/>
  <c r="S164"/>
  <c r="R164"/>
  <c r="P164"/>
  <c r="O164"/>
  <c r="M164"/>
  <c r="L164"/>
  <c r="J164"/>
  <c r="I164"/>
  <c r="G164"/>
  <c r="F164"/>
  <c r="D164"/>
  <c r="C164"/>
  <c r="Y163"/>
  <c r="X163"/>
  <c r="W163"/>
  <c r="T163"/>
  <c r="Q163"/>
  <c r="N163"/>
  <c r="K163"/>
  <c r="H163"/>
  <c r="E163"/>
  <c r="Y162"/>
  <c r="X162"/>
  <c r="W162"/>
  <c r="T162"/>
  <c r="Q162"/>
  <c r="N162"/>
  <c r="K162"/>
  <c r="H162"/>
  <c r="E162"/>
  <c r="Y161"/>
  <c r="X161"/>
  <c r="W161"/>
  <c r="T161"/>
  <c r="Q161"/>
  <c r="N161"/>
  <c r="K161"/>
  <c r="H161"/>
  <c r="E161"/>
  <c r="V158"/>
  <c r="U158"/>
  <c r="S158"/>
  <c r="R158"/>
  <c r="P158"/>
  <c r="O158"/>
  <c r="M158"/>
  <c r="L158"/>
  <c r="J158"/>
  <c r="I158"/>
  <c r="G158"/>
  <c r="F158"/>
  <c r="D158"/>
  <c r="C158"/>
  <c r="Y157"/>
  <c r="X157"/>
  <c r="W157"/>
  <c r="W158" s="1"/>
  <c r="T157"/>
  <c r="T158" s="1"/>
  <c r="Q157"/>
  <c r="Q158" s="1"/>
  <c r="N157"/>
  <c r="N158" s="1"/>
  <c r="K157"/>
  <c r="K158" s="1"/>
  <c r="H157"/>
  <c r="H158" s="1"/>
  <c r="E157"/>
  <c r="E158" s="1"/>
  <c r="V155"/>
  <c r="U155"/>
  <c r="S155"/>
  <c r="R155"/>
  <c r="P155"/>
  <c r="O155"/>
  <c r="M155"/>
  <c r="L155"/>
  <c r="J155"/>
  <c r="I155"/>
  <c r="G155"/>
  <c r="F155"/>
  <c r="D155"/>
  <c r="C155"/>
  <c r="T150"/>
  <c r="T149"/>
  <c r="T148"/>
  <c r="T147"/>
  <c r="T146"/>
  <c r="T145"/>
  <c r="Q150"/>
  <c r="Q149"/>
  <c r="Q148"/>
  <c r="Q147"/>
  <c r="Q146"/>
  <c r="Q145"/>
  <c r="N150"/>
  <c r="N149"/>
  <c r="N148"/>
  <c r="N147"/>
  <c r="N146"/>
  <c r="N145"/>
  <c r="K150"/>
  <c r="K149"/>
  <c r="K148"/>
  <c r="K147"/>
  <c r="K146"/>
  <c r="K145"/>
  <c r="H150"/>
  <c r="H149"/>
  <c r="H148"/>
  <c r="H147"/>
  <c r="H146"/>
  <c r="H145"/>
  <c r="E150"/>
  <c r="E149"/>
  <c r="E148"/>
  <c r="E147"/>
  <c r="E146"/>
  <c r="E145"/>
  <c r="W150"/>
  <c r="W149"/>
  <c r="W148"/>
  <c r="W147"/>
  <c r="W146"/>
  <c r="W145"/>
  <c r="Y150"/>
  <c r="X150"/>
  <c r="Y149"/>
  <c r="X149"/>
  <c r="Y148"/>
  <c r="X148"/>
  <c r="Y147"/>
  <c r="X147"/>
  <c r="Y146"/>
  <c r="X146"/>
  <c r="Y145"/>
  <c r="X145"/>
  <c r="V151"/>
  <c r="U151"/>
  <c r="S151"/>
  <c r="R151"/>
  <c r="P151"/>
  <c r="O151"/>
  <c r="M151"/>
  <c r="L151"/>
  <c r="J151"/>
  <c r="I151"/>
  <c r="G151"/>
  <c r="F151"/>
  <c r="D151"/>
  <c r="C151"/>
  <c r="V143"/>
  <c r="U143"/>
  <c r="S143"/>
  <c r="R143"/>
  <c r="P143"/>
  <c r="O143"/>
  <c r="M143"/>
  <c r="L143"/>
  <c r="J143"/>
  <c r="I143"/>
  <c r="G143"/>
  <c r="F143"/>
  <c r="D143"/>
  <c r="C143"/>
  <c r="Y142"/>
  <c r="W142"/>
  <c r="T142"/>
  <c r="Q142"/>
  <c r="N142"/>
  <c r="K142"/>
  <c r="H142"/>
  <c r="W267" l="1"/>
  <c r="Z125"/>
  <c r="T267"/>
  <c r="Z261"/>
  <c r="Q267"/>
  <c r="Z266"/>
  <c r="Z265"/>
  <c r="K267"/>
  <c r="X267"/>
  <c r="Z264"/>
  <c r="H267"/>
  <c r="Z263"/>
  <c r="Z262"/>
  <c r="N267"/>
  <c r="Y267"/>
  <c r="E267"/>
  <c r="Z257"/>
  <c r="Z256"/>
  <c r="R152"/>
  <c r="U159"/>
  <c r="O191"/>
  <c r="O195" s="1"/>
  <c r="U191"/>
  <c r="C248"/>
  <c r="I248"/>
  <c r="O248"/>
  <c r="U248"/>
  <c r="F248"/>
  <c r="L248"/>
  <c r="R248"/>
  <c r="C219"/>
  <c r="X218"/>
  <c r="G248"/>
  <c r="M248"/>
  <c r="S248"/>
  <c r="D248"/>
  <c r="J248"/>
  <c r="P248"/>
  <c r="V248"/>
  <c r="K214"/>
  <c r="W214"/>
  <c r="Z246"/>
  <c r="Y247"/>
  <c r="X247"/>
  <c r="Z235"/>
  <c r="X236"/>
  <c r="Y236"/>
  <c r="S152"/>
  <c r="V152"/>
  <c r="L191"/>
  <c r="L195" s="1"/>
  <c r="R191"/>
  <c r="R195" s="1"/>
  <c r="P159"/>
  <c r="V159"/>
  <c r="H214"/>
  <c r="T214"/>
  <c r="N214"/>
  <c r="E214"/>
  <c r="Q214"/>
  <c r="Z213"/>
  <c r="Y218"/>
  <c r="Z212"/>
  <c r="Z211"/>
  <c r="Z210"/>
  <c r="M215"/>
  <c r="M219" s="1"/>
  <c r="F215"/>
  <c r="F219" s="1"/>
  <c r="V215"/>
  <c r="V219" s="1"/>
  <c r="U215"/>
  <c r="U219" s="1"/>
  <c r="S215"/>
  <c r="S219" s="1"/>
  <c r="R215"/>
  <c r="R219" s="1"/>
  <c r="P215"/>
  <c r="P219" s="1"/>
  <c r="O215"/>
  <c r="O219" s="1"/>
  <c r="L215"/>
  <c r="L219" s="1"/>
  <c r="J215"/>
  <c r="J219" s="1"/>
  <c r="I215"/>
  <c r="I219" s="1"/>
  <c r="G215"/>
  <c r="G219" s="1"/>
  <c r="D215"/>
  <c r="D219" s="1"/>
  <c r="O159"/>
  <c r="O152"/>
  <c r="U152"/>
  <c r="S159"/>
  <c r="T151"/>
  <c r="X155"/>
  <c r="L159"/>
  <c r="R159"/>
  <c r="S191"/>
  <c r="S195" s="1"/>
  <c r="C191"/>
  <c r="T190"/>
  <c r="P152"/>
  <c r="P191"/>
  <c r="P195" s="1"/>
  <c r="V191"/>
  <c r="K151"/>
  <c r="T164"/>
  <c r="Q190"/>
  <c r="W164"/>
  <c r="E164"/>
  <c r="Q164"/>
  <c r="W190"/>
  <c r="V195"/>
  <c r="U195"/>
  <c r="X194"/>
  <c r="Y194"/>
  <c r="Z189"/>
  <c r="Z188"/>
  <c r="Z187"/>
  <c r="D191"/>
  <c r="Y190"/>
  <c r="J191"/>
  <c r="J195" s="1"/>
  <c r="K190"/>
  <c r="G191"/>
  <c r="G195" s="1"/>
  <c r="Z186"/>
  <c r="H190"/>
  <c r="F191"/>
  <c r="F195" s="1"/>
  <c r="M191"/>
  <c r="M195" s="1"/>
  <c r="N190"/>
  <c r="I191"/>
  <c r="I195" s="1"/>
  <c r="X190"/>
  <c r="Z185"/>
  <c r="C152"/>
  <c r="N151"/>
  <c r="Z147"/>
  <c r="M152"/>
  <c r="L152"/>
  <c r="I152"/>
  <c r="G152"/>
  <c r="X151"/>
  <c r="M159"/>
  <c r="J159"/>
  <c r="I159"/>
  <c r="D159"/>
  <c r="Y158"/>
  <c r="K164"/>
  <c r="Z161"/>
  <c r="Z162"/>
  <c r="N164"/>
  <c r="F152"/>
  <c r="J152"/>
  <c r="Y143"/>
  <c r="G159"/>
  <c r="W151"/>
  <c r="D152"/>
  <c r="X158"/>
  <c r="F159"/>
  <c r="Z163"/>
  <c r="X164"/>
  <c r="Z174"/>
  <c r="E190"/>
  <c r="Y155"/>
  <c r="C159"/>
  <c r="Z158"/>
  <c r="H164"/>
  <c r="Q151"/>
  <c r="X143"/>
  <c r="Y151"/>
  <c r="Z157"/>
  <c r="Y164"/>
  <c r="Z173"/>
  <c r="Z146"/>
  <c r="H151"/>
  <c r="Z148"/>
  <c r="Z150"/>
  <c r="Z145"/>
  <c r="Z149"/>
  <c r="E151"/>
  <c r="Z218" l="1"/>
  <c r="R176"/>
  <c r="R196" s="1"/>
  <c r="Z267"/>
  <c r="U176"/>
  <c r="U196" s="1"/>
  <c r="Y248"/>
  <c r="X248"/>
  <c r="Z247"/>
  <c r="Z236"/>
  <c r="S176"/>
  <c r="S196" s="1"/>
  <c r="O176"/>
  <c r="O196" s="1"/>
  <c r="P176"/>
  <c r="P196" s="1"/>
  <c r="V176"/>
  <c r="V196" s="1"/>
  <c r="X159"/>
  <c r="X214"/>
  <c r="Y214"/>
  <c r="I176"/>
  <c r="I196" s="1"/>
  <c r="L176"/>
  <c r="L196" s="1"/>
  <c r="C176"/>
  <c r="X152"/>
  <c r="D176"/>
  <c r="M176"/>
  <c r="M196" s="1"/>
  <c r="D195"/>
  <c r="Y195" s="1"/>
  <c r="Y191"/>
  <c r="C195"/>
  <c r="X195" s="1"/>
  <c r="X191"/>
  <c r="J176"/>
  <c r="J196" s="1"/>
  <c r="G176"/>
  <c r="G196" s="1"/>
  <c r="F176"/>
  <c r="Z190"/>
  <c r="Z164"/>
  <c r="Y159"/>
  <c r="Y152"/>
  <c r="Z151"/>
  <c r="X176" l="1"/>
  <c r="X196" s="1"/>
  <c r="Z195"/>
  <c r="D196"/>
  <c r="F196"/>
  <c r="Z214"/>
  <c r="Z191"/>
  <c r="Y176"/>
  <c r="Y196" s="1"/>
  <c r="C196"/>
  <c r="Z196" l="1"/>
  <c r="Z176"/>
  <c r="X142" l="1"/>
  <c r="E142"/>
  <c r="Z142" s="1"/>
  <c r="F117" l="1"/>
  <c r="V117"/>
  <c r="U117"/>
  <c r="S117"/>
  <c r="R117"/>
  <c r="P117"/>
  <c r="O117"/>
  <c r="M117"/>
  <c r="L117"/>
  <c r="J117"/>
  <c r="I117"/>
  <c r="G117"/>
  <c r="D117"/>
  <c r="C117"/>
  <c r="Y116"/>
  <c r="X116"/>
  <c r="W116"/>
  <c r="T116"/>
  <c r="Q116"/>
  <c r="N116"/>
  <c r="K116"/>
  <c r="H116"/>
  <c r="E116"/>
  <c r="Y115"/>
  <c r="X115"/>
  <c r="W115"/>
  <c r="T115"/>
  <c r="Q115"/>
  <c r="N115"/>
  <c r="K115"/>
  <c r="H115"/>
  <c r="E115"/>
  <c r="Y114"/>
  <c r="X114"/>
  <c r="W114"/>
  <c r="T114"/>
  <c r="Q114"/>
  <c r="N114"/>
  <c r="K114"/>
  <c r="H114"/>
  <c r="E114"/>
  <c r="Y113"/>
  <c r="X113"/>
  <c r="W113"/>
  <c r="T113"/>
  <c r="Q113"/>
  <c r="N113"/>
  <c r="K113"/>
  <c r="H113"/>
  <c r="E113"/>
  <c r="Y112"/>
  <c r="X112"/>
  <c r="W112"/>
  <c r="T112"/>
  <c r="Q112"/>
  <c r="N112"/>
  <c r="K112"/>
  <c r="H112"/>
  <c r="E112"/>
  <c r="Y111"/>
  <c r="X111"/>
  <c r="W111"/>
  <c r="T111"/>
  <c r="Q111"/>
  <c r="N111"/>
  <c r="K111"/>
  <c r="H111"/>
  <c r="E111"/>
  <c r="Y110"/>
  <c r="X110"/>
  <c r="W110"/>
  <c r="T110"/>
  <c r="Q110"/>
  <c r="N110"/>
  <c r="K110"/>
  <c r="H110"/>
  <c r="E110"/>
  <c r="Y109"/>
  <c r="X109"/>
  <c r="W109"/>
  <c r="T109"/>
  <c r="Q109"/>
  <c r="N109"/>
  <c r="K109"/>
  <c r="H109"/>
  <c r="E109"/>
  <c r="Y108"/>
  <c r="X108"/>
  <c r="W108"/>
  <c r="T108"/>
  <c r="Q108"/>
  <c r="N108"/>
  <c r="K108"/>
  <c r="H108"/>
  <c r="E108"/>
  <c r="Y107"/>
  <c r="X107"/>
  <c r="W107"/>
  <c r="T107"/>
  <c r="Q107"/>
  <c r="N107"/>
  <c r="K107"/>
  <c r="H107"/>
  <c r="E107"/>
  <c r="Y106"/>
  <c r="X106"/>
  <c r="W106"/>
  <c r="T106"/>
  <c r="Q106"/>
  <c r="N106"/>
  <c r="K106"/>
  <c r="H106"/>
  <c r="E106"/>
  <c r="Y105"/>
  <c r="X105"/>
  <c r="W105"/>
  <c r="T105"/>
  <c r="Q105"/>
  <c r="N105"/>
  <c r="K105"/>
  <c r="H105"/>
  <c r="E105"/>
  <c r="Y104"/>
  <c r="X104"/>
  <c r="W104"/>
  <c r="T104"/>
  <c r="Q104"/>
  <c r="N104"/>
  <c r="K104"/>
  <c r="H104"/>
  <c r="E104"/>
  <c r="Y103"/>
  <c r="X103"/>
  <c r="W103"/>
  <c r="T103"/>
  <c r="Q103"/>
  <c r="N103"/>
  <c r="K103"/>
  <c r="H103"/>
  <c r="E103"/>
  <c r="Y102"/>
  <c r="X102"/>
  <c r="W102"/>
  <c r="T102"/>
  <c r="Q102"/>
  <c r="N102"/>
  <c r="K102"/>
  <c r="H102"/>
  <c r="E102"/>
  <c r="Y96"/>
  <c r="X96"/>
  <c r="W96"/>
  <c r="T96"/>
  <c r="Q96"/>
  <c r="N96"/>
  <c r="K96"/>
  <c r="H96"/>
  <c r="E96"/>
  <c r="C100"/>
  <c r="C129"/>
  <c r="E92"/>
  <c r="Y91"/>
  <c r="X91"/>
  <c r="W91"/>
  <c r="T91"/>
  <c r="Q91"/>
  <c r="N91"/>
  <c r="K91"/>
  <c r="H91"/>
  <c r="E91"/>
  <c r="Y83"/>
  <c r="X83"/>
  <c r="W83"/>
  <c r="T83"/>
  <c r="Q83"/>
  <c r="N83"/>
  <c r="K83"/>
  <c r="H83"/>
  <c r="E83"/>
  <c r="Y79"/>
  <c r="X79"/>
  <c r="W79"/>
  <c r="T79"/>
  <c r="Q79"/>
  <c r="N79"/>
  <c r="K79"/>
  <c r="H79"/>
  <c r="E79"/>
  <c r="Y78"/>
  <c r="X78"/>
  <c r="W78"/>
  <c r="T78"/>
  <c r="Q78"/>
  <c r="N78"/>
  <c r="K78"/>
  <c r="H78"/>
  <c r="E78"/>
  <c r="F70"/>
  <c r="L64"/>
  <c r="J64"/>
  <c r="I64"/>
  <c r="M61"/>
  <c r="J61"/>
  <c r="I61"/>
  <c r="F60"/>
  <c r="M56"/>
  <c r="L56"/>
  <c r="J56"/>
  <c r="I56"/>
  <c r="G56"/>
  <c r="Y45"/>
  <c r="X45"/>
  <c r="W45"/>
  <c r="T45"/>
  <c r="Q45"/>
  <c r="N45"/>
  <c r="K45"/>
  <c r="H45"/>
  <c r="E45"/>
  <c r="V50"/>
  <c r="U50"/>
  <c r="S50"/>
  <c r="R50"/>
  <c r="P50"/>
  <c r="O50"/>
  <c r="M50"/>
  <c r="L50"/>
  <c r="J50"/>
  <c r="I50"/>
  <c r="G50"/>
  <c r="F50"/>
  <c r="D50"/>
  <c r="C50"/>
  <c r="Y48"/>
  <c r="X48"/>
  <c r="W48"/>
  <c r="T48"/>
  <c r="Q48"/>
  <c r="N48"/>
  <c r="K48"/>
  <c r="H48"/>
  <c r="E48"/>
  <c r="E49"/>
  <c r="H49"/>
  <c r="K49"/>
  <c r="N49"/>
  <c r="Q49"/>
  <c r="T49"/>
  <c r="W49"/>
  <c r="X49"/>
  <c r="Y49"/>
  <c r="V30"/>
  <c r="U30"/>
  <c r="S30"/>
  <c r="R30"/>
  <c r="P30"/>
  <c r="O30"/>
  <c r="M30"/>
  <c r="L30"/>
  <c r="J30"/>
  <c r="I30"/>
  <c r="G30"/>
  <c r="F30"/>
  <c r="D30"/>
  <c r="K20"/>
  <c r="C33"/>
  <c r="C46"/>
  <c r="C51" l="1"/>
  <c r="Y50"/>
  <c r="Q50"/>
  <c r="E50"/>
  <c r="N50"/>
  <c r="X50"/>
  <c r="T117"/>
  <c r="W117"/>
  <c r="Q117"/>
  <c r="C118"/>
  <c r="C130" s="1"/>
  <c r="E117"/>
  <c r="Z114"/>
  <c r="N117"/>
  <c r="Z115"/>
  <c r="Z112"/>
  <c r="Z110"/>
  <c r="Z107"/>
  <c r="Z105"/>
  <c r="Z104"/>
  <c r="K117"/>
  <c r="Z103"/>
  <c r="Z109"/>
  <c r="Z108"/>
  <c r="Y117"/>
  <c r="Z116"/>
  <c r="Z113"/>
  <c r="Z111"/>
  <c r="Z106"/>
  <c r="X117"/>
  <c r="H117"/>
  <c r="Z102"/>
  <c r="Z96"/>
  <c r="T50"/>
  <c r="H50"/>
  <c r="K50"/>
  <c r="W50"/>
  <c r="Z79"/>
  <c r="Z91"/>
  <c r="Z83"/>
  <c r="Z78"/>
  <c r="Z45"/>
  <c r="Z48"/>
  <c r="Z49"/>
  <c r="Z117" l="1"/>
  <c r="Z50"/>
  <c r="V46" l="1"/>
  <c r="V51" s="1"/>
  <c r="U46"/>
  <c r="U51" s="1"/>
  <c r="S46"/>
  <c r="S51" s="1"/>
  <c r="R46"/>
  <c r="R51" s="1"/>
  <c r="P46"/>
  <c r="P51" s="1"/>
  <c r="O46"/>
  <c r="O51" s="1"/>
  <c r="M46"/>
  <c r="M51" s="1"/>
  <c r="L46"/>
  <c r="L51" s="1"/>
  <c r="J46"/>
  <c r="J51" s="1"/>
  <c r="I46"/>
  <c r="I51" s="1"/>
  <c r="G46"/>
  <c r="G51" s="1"/>
  <c r="F46"/>
  <c r="F51" s="1"/>
  <c r="D46"/>
  <c r="D51" s="1"/>
  <c r="V40"/>
  <c r="U40"/>
  <c r="S40"/>
  <c r="R40"/>
  <c r="P40"/>
  <c r="O40"/>
  <c r="M40"/>
  <c r="L40"/>
  <c r="J40"/>
  <c r="I40"/>
  <c r="G40"/>
  <c r="F40"/>
  <c r="D40"/>
  <c r="C40"/>
  <c r="Y39"/>
  <c r="Y40" s="1"/>
  <c r="W39"/>
  <c r="W40" s="1"/>
  <c r="T39"/>
  <c r="T40" s="1"/>
  <c r="Q39"/>
  <c r="Q40" s="1"/>
  <c r="N39"/>
  <c r="N40" s="1"/>
  <c r="K39"/>
  <c r="K40" s="1"/>
  <c r="H39"/>
  <c r="H40" s="1"/>
  <c r="V37"/>
  <c r="U37"/>
  <c r="S37"/>
  <c r="R37"/>
  <c r="P37"/>
  <c r="O37"/>
  <c r="M37"/>
  <c r="L37"/>
  <c r="J37"/>
  <c r="I37"/>
  <c r="G37"/>
  <c r="F37"/>
  <c r="D37"/>
  <c r="E36"/>
  <c r="Y36"/>
  <c r="W36"/>
  <c r="T36"/>
  <c r="Q36"/>
  <c r="N36"/>
  <c r="K36"/>
  <c r="H36"/>
  <c r="V33"/>
  <c r="U33"/>
  <c r="S33"/>
  <c r="R33"/>
  <c r="P33"/>
  <c r="O33"/>
  <c r="M33"/>
  <c r="L33"/>
  <c r="J33"/>
  <c r="I33"/>
  <c r="G33"/>
  <c r="F33"/>
  <c r="D33"/>
  <c r="Y32"/>
  <c r="Y33" s="1"/>
  <c r="W32"/>
  <c r="W33" s="1"/>
  <c r="T32"/>
  <c r="T33" s="1"/>
  <c r="Q32"/>
  <c r="Q33" s="1"/>
  <c r="N32"/>
  <c r="N33" s="1"/>
  <c r="K32"/>
  <c r="K33" s="1"/>
  <c r="H32"/>
  <c r="H33" s="1"/>
  <c r="E29"/>
  <c r="E30" s="1"/>
  <c r="Y29"/>
  <c r="Y30" s="1"/>
  <c r="W29"/>
  <c r="W30" s="1"/>
  <c r="T29"/>
  <c r="T30" s="1"/>
  <c r="Q29"/>
  <c r="Q30" s="1"/>
  <c r="N29"/>
  <c r="N30" s="1"/>
  <c r="K29"/>
  <c r="K30" s="1"/>
  <c r="H29"/>
  <c r="H30" s="1"/>
  <c r="V27"/>
  <c r="U27"/>
  <c r="S27"/>
  <c r="R27"/>
  <c r="P27"/>
  <c r="O27"/>
  <c r="M27"/>
  <c r="L27"/>
  <c r="J27"/>
  <c r="I27"/>
  <c r="G27"/>
  <c r="F27"/>
  <c r="D27"/>
  <c r="C27"/>
  <c r="Y26"/>
  <c r="W26"/>
  <c r="T26"/>
  <c r="Q26"/>
  <c r="N26"/>
  <c r="K26"/>
  <c r="H26"/>
  <c r="Y11"/>
  <c r="X11"/>
  <c r="W11"/>
  <c r="T11"/>
  <c r="Q11"/>
  <c r="N11"/>
  <c r="K11"/>
  <c r="H11"/>
  <c r="E11"/>
  <c r="S41" l="1"/>
  <c r="S52" s="1"/>
  <c r="U41"/>
  <c r="V41"/>
  <c r="R41"/>
  <c r="I41"/>
  <c r="M41"/>
  <c r="Z29"/>
  <c r="Z30" s="1"/>
  <c r="P41"/>
  <c r="Z36"/>
  <c r="L41"/>
  <c r="J41"/>
  <c r="F41"/>
  <c r="D41"/>
  <c r="G41"/>
  <c r="G52" s="1"/>
  <c r="O41"/>
  <c r="X36"/>
  <c r="C30"/>
  <c r="X29"/>
  <c r="X30" s="1"/>
  <c r="Z11"/>
  <c r="D302"/>
  <c r="D303" s="1"/>
  <c r="F302"/>
  <c r="G302"/>
  <c r="G303" s="1"/>
  <c r="I302"/>
  <c r="I303" s="1"/>
  <c r="J302"/>
  <c r="J303" s="1"/>
  <c r="L302"/>
  <c r="L303" s="1"/>
  <c r="M302"/>
  <c r="M303" s="1"/>
  <c r="O302"/>
  <c r="O303" s="1"/>
  <c r="P302"/>
  <c r="P303" s="1"/>
  <c r="R302"/>
  <c r="R303" s="1"/>
  <c r="S302"/>
  <c r="S303" s="1"/>
  <c r="U302"/>
  <c r="U303" s="1"/>
  <c r="V302"/>
  <c r="V303" s="1"/>
  <c r="F303"/>
  <c r="C302"/>
  <c r="C303" s="1"/>
  <c r="D294"/>
  <c r="F294"/>
  <c r="G294"/>
  <c r="I294"/>
  <c r="J294"/>
  <c r="L294"/>
  <c r="M294"/>
  <c r="O294"/>
  <c r="P294"/>
  <c r="R294"/>
  <c r="S294"/>
  <c r="U294"/>
  <c r="V294"/>
  <c r="C294"/>
  <c r="D289"/>
  <c r="F289"/>
  <c r="G289"/>
  <c r="I289"/>
  <c r="J289"/>
  <c r="L289"/>
  <c r="M289"/>
  <c r="O289"/>
  <c r="P289"/>
  <c r="R289"/>
  <c r="S289"/>
  <c r="U289"/>
  <c r="V289"/>
  <c r="C289"/>
  <c r="D276"/>
  <c r="F276"/>
  <c r="G276"/>
  <c r="I276"/>
  <c r="J276"/>
  <c r="L276"/>
  <c r="M276"/>
  <c r="O276"/>
  <c r="P276"/>
  <c r="R276"/>
  <c r="S276"/>
  <c r="U276"/>
  <c r="V276"/>
  <c r="C276"/>
  <c r="D259"/>
  <c r="D268" s="1"/>
  <c r="F259"/>
  <c r="F268" s="1"/>
  <c r="G259"/>
  <c r="G268" s="1"/>
  <c r="I259"/>
  <c r="I268" s="1"/>
  <c r="J259"/>
  <c r="J268" s="1"/>
  <c r="L259"/>
  <c r="L268" s="1"/>
  <c r="M259"/>
  <c r="M268" s="1"/>
  <c r="O259"/>
  <c r="O268" s="1"/>
  <c r="P259"/>
  <c r="P268" s="1"/>
  <c r="R259"/>
  <c r="R268" s="1"/>
  <c r="S259"/>
  <c r="S268" s="1"/>
  <c r="U259"/>
  <c r="U268" s="1"/>
  <c r="V259"/>
  <c r="V268" s="1"/>
  <c r="C259"/>
  <c r="C268" s="1"/>
  <c r="D129"/>
  <c r="F129"/>
  <c r="G129"/>
  <c r="I129"/>
  <c r="J129"/>
  <c r="L129"/>
  <c r="M129"/>
  <c r="O129"/>
  <c r="P129"/>
  <c r="R129"/>
  <c r="S129"/>
  <c r="U129"/>
  <c r="V129"/>
  <c r="D100"/>
  <c r="D118" s="1"/>
  <c r="F100"/>
  <c r="F118" s="1"/>
  <c r="G100"/>
  <c r="G118" s="1"/>
  <c r="I100"/>
  <c r="I118" s="1"/>
  <c r="J100"/>
  <c r="J118" s="1"/>
  <c r="L100"/>
  <c r="L118" s="1"/>
  <c r="M100"/>
  <c r="M118" s="1"/>
  <c r="O100"/>
  <c r="O118" s="1"/>
  <c r="P100"/>
  <c r="P118" s="1"/>
  <c r="R100"/>
  <c r="R118" s="1"/>
  <c r="S100"/>
  <c r="S118" s="1"/>
  <c r="U100"/>
  <c r="U118" s="1"/>
  <c r="V100"/>
  <c r="V118" s="1"/>
  <c r="D65"/>
  <c r="D66" s="1"/>
  <c r="F65"/>
  <c r="F66" s="1"/>
  <c r="G65"/>
  <c r="G66" s="1"/>
  <c r="I65"/>
  <c r="I66" s="1"/>
  <c r="J65"/>
  <c r="J66" s="1"/>
  <c r="L65"/>
  <c r="L66" s="1"/>
  <c r="M65"/>
  <c r="M66" s="1"/>
  <c r="O65"/>
  <c r="O66" s="1"/>
  <c r="P65"/>
  <c r="P66" s="1"/>
  <c r="R65"/>
  <c r="R66" s="1"/>
  <c r="S65"/>
  <c r="S66" s="1"/>
  <c r="U65"/>
  <c r="U66" s="1"/>
  <c r="V65"/>
  <c r="V66" s="1"/>
  <c r="C65"/>
  <c r="C66" s="1"/>
  <c r="D15"/>
  <c r="D16" s="1"/>
  <c r="F15"/>
  <c r="F16" s="1"/>
  <c r="G15"/>
  <c r="G16" s="1"/>
  <c r="I15"/>
  <c r="I16" s="1"/>
  <c r="J15"/>
  <c r="J16" s="1"/>
  <c r="L15"/>
  <c r="L16" s="1"/>
  <c r="M15"/>
  <c r="M16" s="1"/>
  <c r="O15"/>
  <c r="O16" s="1"/>
  <c r="P15"/>
  <c r="P16" s="1"/>
  <c r="R15"/>
  <c r="R16" s="1"/>
  <c r="S15"/>
  <c r="S16" s="1"/>
  <c r="U15"/>
  <c r="U16" s="1"/>
  <c r="V15"/>
  <c r="V16" s="1"/>
  <c r="C15"/>
  <c r="C16" s="1"/>
  <c r="K14"/>
  <c r="N14"/>
  <c r="Q14"/>
  <c r="T14"/>
  <c r="W14"/>
  <c r="X14"/>
  <c r="Y14"/>
  <c r="N20"/>
  <c r="Q20"/>
  <c r="T20"/>
  <c r="W20"/>
  <c r="X20"/>
  <c r="Y20"/>
  <c r="K21"/>
  <c r="N21"/>
  <c r="Q21"/>
  <c r="T21"/>
  <c r="W21"/>
  <c r="X21"/>
  <c r="Y21"/>
  <c r="K22"/>
  <c r="N22"/>
  <c r="Q22"/>
  <c r="T22"/>
  <c r="W22"/>
  <c r="X22"/>
  <c r="Y22"/>
  <c r="K23"/>
  <c r="N23"/>
  <c r="Q23"/>
  <c r="T23"/>
  <c r="W23"/>
  <c r="X23"/>
  <c r="Y23"/>
  <c r="K24"/>
  <c r="N24"/>
  <c r="Q24"/>
  <c r="T24"/>
  <c r="W24"/>
  <c r="X24"/>
  <c r="Y24"/>
  <c r="K25"/>
  <c r="N25"/>
  <c r="Q25"/>
  <c r="T25"/>
  <c r="W25"/>
  <c r="X25"/>
  <c r="Y25"/>
  <c r="K35"/>
  <c r="K37" s="1"/>
  <c r="N35"/>
  <c r="N37" s="1"/>
  <c r="Q35"/>
  <c r="Q37" s="1"/>
  <c r="T35"/>
  <c r="T37" s="1"/>
  <c r="W35"/>
  <c r="W37" s="1"/>
  <c r="Y35"/>
  <c r="Y37" s="1"/>
  <c r="K44"/>
  <c r="K46" s="1"/>
  <c r="K51" s="1"/>
  <c r="N44"/>
  <c r="N46" s="1"/>
  <c r="N51" s="1"/>
  <c r="Q44"/>
  <c r="Q46" s="1"/>
  <c r="Q51" s="1"/>
  <c r="T44"/>
  <c r="T46" s="1"/>
  <c r="T51" s="1"/>
  <c r="W44"/>
  <c r="W46" s="1"/>
  <c r="W51" s="1"/>
  <c r="Y44"/>
  <c r="Y46" s="1"/>
  <c r="Y51" s="1"/>
  <c r="K56"/>
  <c r="N56"/>
  <c r="Q56"/>
  <c r="T56"/>
  <c r="W56"/>
  <c r="X56"/>
  <c r="Y56"/>
  <c r="K57"/>
  <c r="N57"/>
  <c r="Q57"/>
  <c r="T57"/>
  <c r="W57"/>
  <c r="X57"/>
  <c r="Y57"/>
  <c r="K58"/>
  <c r="N58"/>
  <c r="Q58"/>
  <c r="T58"/>
  <c r="W58"/>
  <c r="X58"/>
  <c r="Y58"/>
  <c r="K59"/>
  <c r="N59"/>
  <c r="Q59"/>
  <c r="T59"/>
  <c r="W59"/>
  <c r="X59"/>
  <c r="Y59"/>
  <c r="K60"/>
  <c r="N60"/>
  <c r="Q60"/>
  <c r="T60"/>
  <c r="W60"/>
  <c r="X60"/>
  <c r="Y60"/>
  <c r="K61"/>
  <c r="N61"/>
  <c r="Q61"/>
  <c r="T61"/>
  <c r="W61"/>
  <c r="X61"/>
  <c r="Y61"/>
  <c r="K62"/>
  <c r="N62"/>
  <c r="Q62"/>
  <c r="T62"/>
  <c r="W62"/>
  <c r="X62"/>
  <c r="Y62"/>
  <c r="K63"/>
  <c r="N63"/>
  <c r="Q63"/>
  <c r="T63"/>
  <c r="W63"/>
  <c r="X63"/>
  <c r="Y63"/>
  <c r="K64"/>
  <c r="N64"/>
  <c r="Q64"/>
  <c r="T64"/>
  <c r="W64"/>
  <c r="X64"/>
  <c r="Y64"/>
  <c r="K70"/>
  <c r="N70"/>
  <c r="Q70"/>
  <c r="T70"/>
  <c r="W70"/>
  <c r="X70"/>
  <c r="Y70"/>
  <c r="K71"/>
  <c r="N71"/>
  <c r="Q71"/>
  <c r="T71"/>
  <c r="W71"/>
  <c r="X71"/>
  <c r="Y71"/>
  <c r="K72"/>
  <c r="N72"/>
  <c r="Q72"/>
  <c r="T72"/>
  <c r="W72"/>
  <c r="X72"/>
  <c r="Y72"/>
  <c r="K73"/>
  <c r="N73"/>
  <c r="Q73"/>
  <c r="T73"/>
  <c r="W73"/>
  <c r="X73"/>
  <c r="Y73"/>
  <c r="K74"/>
  <c r="N74"/>
  <c r="Q74"/>
  <c r="T74"/>
  <c r="W74"/>
  <c r="X74"/>
  <c r="Y74"/>
  <c r="K75"/>
  <c r="N75"/>
  <c r="Q75"/>
  <c r="T75"/>
  <c r="W75"/>
  <c r="X75"/>
  <c r="Y75"/>
  <c r="K76"/>
  <c r="N76"/>
  <c r="Q76"/>
  <c r="T76"/>
  <c r="W76"/>
  <c r="X76"/>
  <c r="Y76"/>
  <c r="K77"/>
  <c r="N77"/>
  <c r="Q77"/>
  <c r="T77"/>
  <c r="W77"/>
  <c r="X77"/>
  <c r="Y77"/>
  <c r="K80"/>
  <c r="N80"/>
  <c r="Q80"/>
  <c r="T80"/>
  <c r="W80"/>
  <c r="X80"/>
  <c r="Y80"/>
  <c r="K81"/>
  <c r="N81"/>
  <c r="Q81"/>
  <c r="T81"/>
  <c r="W81"/>
  <c r="X81"/>
  <c r="Y81"/>
  <c r="K82"/>
  <c r="N82"/>
  <c r="Q82"/>
  <c r="T82"/>
  <c r="W82"/>
  <c r="X82"/>
  <c r="Y82"/>
  <c r="K84"/>
  <c r="N84"/>
  <c r="Q84"/>
  <c r="T84"/>
  <c r="W84"/>
  <c r="X84"/>
  <c r="Y84"/>
  <c r="K85"/>
  <c r="N85"/>
  <c r="Q85"/>
  <c r="T85"/>
  <c r="W85"/>
  <c r="X85"/>
  <c r="Y85"/>
  <c r="K86"/>
  <c r="N86"/>
  <c r="Q86"/>
  <c r="T86"/>
  <c r="W86"/>
  <c r="X86"/>
  <c r="Y86"/>
  <c r="K87"/>
  <c r="N87"/>
  <c r="Q87"/>
  <c r="T87"/>
  <c r="W87"/>
  <c r="X87"/>
  <c r="Y87"/>
  <c r="K88"/>
  <c r="N88"/>
  <c r="Q88"/>
  <c r="T88"/>
  <c r="W88"/>
  <c r="X88"/>
  <c r="Y88"/>
  <c r="K89"/>
  <c r="N89"/>
  <c r="T89"/>
  <c r="W89"/>
  <c r="X89"/>
  <c r="Y89"/>
  <c r="K90"/>
  <c r="N90"/>
  <c r="Q90"/>
  <c r="T90"/>
  <c r="W90"/>
  <c r="X90"/>
  <c r="Y90"/>
  <c r="K92"/>
  <c r="N92"/>
  <c r="Q92"/>
  <c r="T92"/>
  <c r="W92"/>
  <c r="X92"/>
  <c r="Y92"/>
  <c r="K93"/>
  <c r="N93"/>
  <c r="Q93"/>
  <c r="T93"/>
  <c r="W93"/>
  <c r="X93"/>
  <c r="Y93"/>
  <c r="K94"/>
  <c r="N94"/>
  <c r="Q94"/>
  <c r="T94"/>
  <c r="W94"/>
  <c r="X94"/>
  <c r="Y94"/>
  <c r="K95"/>
  <c r="N95"/>
  <c r="Q95"/>
  <c r="T95"/>
  <c r="W95"/>
  <c r="X95"/>
  <c r="Y95"/>
  <c r="K97"/>
  <c r="N97"/>
  <c r="Q97"/>
  <c r="T97"/>
  <c r="W97"/>
  <c r="X97"/>
  <c r="Y97"/>
  <c r="K98"/>
  <c r="N98"/>
  <c r="Q98"/>
  <c r="T98"/>
  <c r="W98"/>
  <c r="X98"/>
  <c r="Y98"/>
  <c r="K99"/>
  <c r="N99"/>
  <c r="Q99"/>
  <c r="T99"/>
  <c r="W99"/>
  <c r="X99"/>
  <c r="Y99"/>
  <c r="K121"/>
  <c r="N121"/>
  <c r="Q121"/>
  <c r="T121"/>
  <c r="W121"/>
  <c r="X121"/>
  <c r="Y121"/>
  <c r="K122"/>
  <c r="N122"/>
  <c r="Q122"/>
  <c r="T122"/>
  <c r="W122"/>
  <c r="X122"/>
  <c r="Y122"/>
  <c r="K123"/>
  <c r="N123"/>
  <c r="Q123"/>
  <c r="T123"/>
  <c r="W123"/>
  <c r="X123"/>
  <c r="Y123"/>
  <c r="K124"/>
  <c r="N124"/>
  <c r="Q124"/>
  <c r="T124"/>
  <c r="W124"/>
  <c r="X124"/>
  <c r="Y124"/>
  <c r="K126"/>
  <c r="N126"/>
  <c r="Q126"/>
  <c r="T126"/>
  <c r="W126"/>
  <c r="X126"/>
  <c r="Y126"/>
  <c r="K127"/>
  <c r="N127"/>
  <c r="Q127"/>
  <c r="T127"/>
  <c r="W127"/>
  <c r="X127"/>
  <c r="Y127"/>
  <c r="K128"/>
  <c r="N128"/>
  <c r="Q128"/>
  <c r="T128"/>
  <c r="W128"/>
  <c r="X128"/>
  <c r="Y128"/>
  <c r="K134"/>
  <c r="N134"/>
  <c r="Q134"/>
  <c r="T134"/>
  <c r="W134"/>
  <c r="X134"/>
  <c r="Y134"/>
  <c r="K135"/>
  <c r="N135"/>
  <c r="Q135"/>
  <c r="T135"/>
  <c r="W135"/>
  <c r="X135"/>
  <c r="Y135"/>
  <c r="K136"/>
  <c r="N136"/>
  <c r="Q136"/>
  <c r="T136"/>
  <c r="W136"/>
  <c r="X136"/>
  <c r="Y136"/>
  <c r="K137"/>
  <c r="N137"/>
  <c r="Q137"/>
  <c r="T137"/>
  <c r="W137"/>
  <c r="X137"/>
  <c r="Y137"/>
  <c r="K138"/>
  <c r="N138"/>
  <c r="Q138"/>
  <c r="T138"/>
  <c r="W138"/>
  <c r="X138"/>
  <c r="Y138"/>
  <c r="K139"/>
  <c r="N139"/>
  <c r="Q139"/>
  <c r="T139"/>
  <c r="W139"/>
  <c r="X139"/>
  <c r="Y139"/>
  <c r="K140"/>
  <c r="N140"/>
  <c r="Q140"/>
  <c r="T140"/>
  <c r="W140"/>
  <c r="X140"/>
  <c r="Y140"/>
  <c r="K141"/>
  <c r="N141"/>
  <c r="Q141"/>
  <c r="T141"/>
  <c r="W141"/>
  <c r="X141"/>
  <c r="Y141"/>
  <c r="K154"/>
  <c r="K155" s="1"/>
  <c r="K159" s="1"/>
  <c r="N154"/>
  <c r="N155" s="1"/>
  <c r="N159" s="1"/>
  <c r="Q154"/>
  <c r="Q155" s="1"/>
  <c r="Q159" s="1"/>
  <c r="T154"/>
  <c r="T155" s="1"/>
  <c r="T159" s="1"/>
  <c r="W154"/>
  <c r="W155" s="1"/>
  <c r="W159" s="1"/>
  <c r="K167"/>
  <c r="Q167"/>
  <c r="T167"/>
  <c r="W167"/>
  <c r="X167"/>
  <c r="Y167"/>
  <c r="K168"/>
  <c r="N168"/>
  <c r="Q168"/>
  <c r="T168"/>
  <c r="W168"/>
  <c r="X168"/>
  <c r="Y168"/>
  <c r="K169"/>
  <c r="N169"/>
  <c r="Q169"/>
  <c r="T169"/>
  <c r="W169"/>
  <c r="X169"/>
  <c r="Y169"/>
  <c r="K170"/>
  <c r="N170"/>
  <c r="Q170"/>
  <c r="T170"/>
  <c r="W170"/>
  <c r="X170"/>
  <c r="Y170"/>
  <c r="K171"/>
  <c r="N171"/>
  <c r="Q171"/>
  <c r="T171"/>
  <c r="W171"/>
  <c r="X171"/>
  <c r="Y171"/>
  <c r="K172"/>
  <c r="N172"/>
  <c r="Q172"/>
  <c r="T172"/>
  <c r="W172"/>
  <c r="X172"/>
  <c r="Y172"/>
  <c r="X175"/>
  <c r="Y175"/>
  <c r="K179"/>
  <c r="N179"/>
  <c r="Q179"/>
  <c r="T179"/>
  <c r="W179"/>
  <c r="X179"/>
  <c r="Y179"/>
  <c r="K180"/>
  <c r="N180"/>
  <c r="Q180"/>
  <c r="T180"/>
  <c r="W180"/>
  <c r="X180"/>
  <c r="Y180"/>
  <c r="K181"/>
  <c r="N181"/>
  <c r="Q181"/>
  <c r="T181"/>
  <c r="W181"/>
  <c r="K182"/>
  <c r="N182"/>
  <c r="Q182"/>
  <c r="T182"/>
  <c r="W182"/>
  <c r="X182"/>
  <c r="Y182"/>
  <c r="X183"/>
  <c r="Y183"/>
  <c r="K193"/>
  <c r="K194" s="1"/>
  <c r="N193"/>
  <c r="N194" s="1"/>
  <c r="Q193"/>
  <c r="Q194" s="1"/>
  <c r="T193"/>
  <c r="T194" s="1"/>
  <c r="W193"/>
  <c r="W194" s="1"/>
  <c r="X193"/>
  <c r="Y193"/>
  <c r="K200"/>
  <c r="N200"/>
  <c r="Q200"/>
  <c r="T200"/>
  <c r="W200"/>
  <c r="X200"/>
  <c r="Y200"/>
  <c r="K201"/>
  <c r="N201"/>
  <c r="Q201"/>
  <c r="T201"/>
  <c r="W201"/>
  <c r="X201"/>
  <c r="Y201"/>
  <c r="K202"/>
  <c r="N202"/>
  <c r="Q202"/>
  <c r="T202"/>
  <c r="W202"/>
  <c r="X202"/>
  <c r="Y202"/>
  <c r="K203"/>
  <c r="N203"/>
  <c r="Q203"/>
  <c r="T203"/>
  <c r="W203"/>
  <c r="X203"/>
  <c r="Y203"/>
  <c r="K204"/>
  <c r="N204"/>
  <c r="Q204"/>
  <c r="T204"/>
  <c r="W204"/>
  <c r="X204"/>
  <c r="Y204"/>
  <c r="K205"/>
  <c r="N205"/>
  <c r="Q205"/>
  <c r="T205"/>
  <c r="W205"/>
  <c r="X205"/>
  <c r="Y205"/>
  <c r="K206"/>
  <c r="N206"/>
  <c r="Q206"/>
  <c r="T206"/>
  <c r="W206"/>
  <c r="X206"/>
  <c r="Y206"/>
  <c r="K207"/>
  <c r="N207"/>
  <c r="Q207"/>
  <c r="T207"/>
  <c r="W207"/>
  <c r="X207"/>
  <c r="Y207"/>
  <c r="X208"/>
  <c r="Y208"/>
  <c r="Y215" s="1"/>
  <c r="Y219" s="1"/>
  <c r="K217"/>
  <c r="K218" s="1"/>
  <c r="N217"/>
  <c r="N218" s="1"/>
  <c r="Q217"/>
  <c r="Q218" s="1"/>
  <c r="T217"/>
  <c r="T218" s="1"/>
  <c r="W217"/>
  <c r="W218" s="1"/>
  <c r="X217"/>
  <c r="Y217"/>
  <c r="K223"/>
  <c r="N223"/>
  <c r="Q223"/>
  <c r="T223"/>
  <c r="W223"/>
  <c r="X223"/>
  <c r="Y223"/>
  <c r="K224"/>
  <c r="N224"/>
  <c r="Q224"/>
  <c r="T224"/>
  <c r="W224"/>
  <c r="X224"/>
  <c r="Y224"/>
  <c r="K225"/>
  <c r="N225"/>
  <c r="Q225"/>
  <c r="T225"/>
  <c r="W225"/>
  <c r="X225"/>
  <c r="Y225"/>
  <c r="K226"/>
  <c r="N226"/>
  <c r="Q226"/>
  <c r="T226"/>
  <c r="W226"/>
  <c r="X226"/>
  <c r="Y226"/>
  <c r="K227"/>
  <c r="N227"/>
  <c r="Q227"/>
  <c r="T227"/>
  <c r="W227"/>
  <c r="X227"/>
  <c r="Y227"/>
  <c r="K228"/>
  <c r="N228"/>
  <c r="Q228"/>
  <c r="T228"/>
  <c r="W228"/>
  <c r="X228"/>
  <c r="Y228"/>
  <c r="K229"/>
  <c r="N229"/>
  <c r="Q229"/>
  <c r="T229"/>
  <c r="W229"/>
  <c r="X229"/>
  <c r="Y229"/>
  <c r="K230"/>
  <c r="N230"/>
  <c r="Q230"/>
  <c r="T230"/>
  <c r="W230"/>
  <c r="X230"/>
  <c r="Y230"/>
  <c r="K231"/>
  <c r="N231"/>
  <c r="Q231"/>
  <c r="T231"/>
  <c r="W231"/>
  <c r="X231"/>
  <c r="Y231"/>
  <c r="K232"/>
  <c r="N232"/>
  <c r="Q232"/>
  <c r="T232"/>
  <c r="W232"/>
  <c r="X232"/>
  <c r="Y232"/>
  <c r="K233"/>
  <c r="N233"/>
  <c r="Q233"/>
  <c r="T233"/>
  <c r="W233"/>
  <c r="X233"/>
  <c r="Y233"/>
  <c r="K234"/>
  <c r="N234"/>
  <c r="Q234"/>
  <c r="T234"/>
  <c r="W234"/>
  <c r="X234"/>
  <c r="Y234"/>
  <c r="K238"/>
  <c r="N238"/>
  <c r="Q238"/>
  <c r="T238"/>
  <c r="W238"/>
  <c r="X238"/>
  <c r="Y238"/>
  <c r="K239"/>
  <c r="N239"/>
  <c r="Q239"/>
  <c r="T239"/>
  <c r="W239"/>
  <c r="X239"/>
  <c r="Y239"/>
  <c r="K240"/>
  <c r="N240"/>
  <c r="Q240"/>
  <c r="T240"/>
  <c r="W240"/>
  <c r="X240"/>
  <c r="Y240"/>
  <c r="K241"/>
  <c r="N241"/>
  <c r="Q241"/>
  <c r="T241"/>
  <c r="W241"/>
  <c r="X241"/>
  <c r="Y241"/>
  <c r="K242"/>
  <c r="N242"/>
  <c r="Q242"/>
  <c r="T242"/>
  <c r="W242"/>
  <c r="X242"/>
  <c r="Y242"/>
  <c r="K243"/>
  <c r="N243"/>
  <c r="Q243"/>
  <c r="T243"/>
  <c r="W243"/>
  <c r="X243"/>
  <c r="Y243"/>
  <c r="K244"/>
  <c r="N244"/>
  <c r="Q244"/>
  <c r="T244"/>
  <c r="W244"/>
  <c r="X244"/>
  <c r="Y244"/>
  <c r="K245"/>
  <c r="N245"/>
  <c r="Q245"/>
  <c r="T245"/>
  <c r="W245"/>
  <c r="X245"/>
  <c r="Y245"/>
  <c r="K252"/>
  <c r="N252"/>
  <c r="Q252"/>
  <c r="T252"/>
  <c r="W252"/>
  <c r="X252"/>
  <c r="Y252"/>
  <c r="K253"/>
  <c r="N253"/>
  <c r="Q253"/>
  <c r="T253"/>
  <c r="W253"/>
  <c r="X253"/>
  <c r="Y253"/>
  <c r="K254"/>
  <c r="N254"/>
  <c r="Q254"/>
  <c r="T254"/>
  <c r="W254"/>
  <c r="X254"/>
  <c r="Y254"/>
  <c r="K255"/>
  <c r="N255"/>
  <c r="Q255"/>
  <c r="T255"/>
  <c r="W255"/>
  <c r="X255"/>
  <c r="Y255"/>
  <c r="K258"/>
  <c r="N258"/>
  <c r="Q258"/>
  <c r="T258"/>
  <c r="W258"/>
  <c r="X258"/>
  <c r="Y258"/>
  <c r="K271"/>
  <c r="N271"/>
  <c r="Q271"/>
  <c r="T271"/>
  <c r="W271"/>
  <c r="X271"/>
  <c r="Y271"/>
  <c r="K272"/>
  <c r="N272"/>
  <c r="Q272"/>
  <c r="T272"/>
  <c r="W272"/>
  <c r="X272"/>
  <c r="Y272"/>
  <c r="K273"/>
  <c r="N273"/>
  <c r="Q273"/>
  <c r="T273"/>
  <c r="W273"/>
  <c r="X273"/>
  <c r="Y273"/>
  <c r="K274"/>
  <c r="N274"/>
  <c r="Q274"/>
  <c r="T274"/>
  <c r="W274"/>
  <c r="X274"/>
  <c r="Y274"/>
  <c r="K275"/>
  <c r="N275"/>
  <c r="Q275"/>
  <c r="T275"/>
  <c r="W275"/>
  <c r="X275"/>
  <c r="Y275"/>
  <c r="K281"/>
  <c r="N281"/>
  <c r="Q281"/>
  <c r="T281"/>
  <c r="W281"/>
  <c r="X281"/>
  <c r="Y281"/>
  <c r="K282"/>
  <c r="N282"/>
  <c r="Q282"/>
  <c r="T282"/>
  <c r="W282"/>
  <c r="X282"/>
  <c r="Y282"/>
  <c r="K283"/>
  <c r="N283"/>
  <c r="Q283"/>
  <c r="T283"/>
  <c r="W283"/>
  <c r="X283"/>
  <c r="Y283"/>
  <c r="K284"/>
  <c r="N284"/>
  <c r="Q284"/>
  <c r="T284"/>
  <c r="W284"/>
  <c r="X284"/>
  <c r="Y284"/>
  <c r="K285"/>
  <c r="N285"/>
  <c r="Q285"/>
  <c r="T285"/>
  <c r="W285"/>
  <c r="X285"/>
  <c r="Y285"/>
  <c r="K286"/>
  <c r="N286"/>
  <c r="Q286"/>
  <c r="T286"/>
  <c r="W286"/>
  <c r="X286"/>
  <c r="Y286"/>
  <c r="K287"/>
  <c r="N287"/>
  <c r="Q287"/>
  <c r="T287"/>
  <c r="W287"/>
  <c r="X287"/>
  <c r="Y287"/>
  <c r="K288"/>
  <c r="N288"/>
  <c r="Q288"/>
  <c r="T288"/>
  <c r="W288"/>
  <c r="X288"/>
  <c r="Y288"/>
  <c r="K292"/>
  <c r="N292"/>
  <c r="Q292"/>
  <c r="T292"/>
  <c r="W292"/>
  <c r="X292"/>
  <c r="Y292"/>
  <c r="K293"/>
  <c r="N293"/>
  <c r="Q293"/>
  <c r="T293"/>
  <c r="W293"/>
  <c r="X293"/>
  <c r="Y293"/>
  <c r="K299"/>
  <c r="N299"/>
  <c r="Q299"/>
  <c r="T299"/>
  <c r="W299"/>
  <c r="X299"/>
  <c r="Y299"/>
  <c r="K300"/>
  <c r="N300"/>
  <c r="Q300"/>
  <c r="T300"/>
  <c r="W300"/>
  <c r="X300"/>
  <c r="Y300"/>
  <c r="K301"/>
  <c r="N301"/>
  <c r="Q301"/>
  <c r="T301"/>
  <c r="W301"/>
  <c r="X301"/>
  <c r="Y301"/>
  <c r="K307"/>
  <c r="N307"/>
  <c r="N309" s="1"/>
  <c r="Q307"/>
  <c r="Q309" s="1"/>
  <c r="T307"/>
  <c r="W307"/>
  <c r="X307"/>
  <c r="Y307"/>
  <c r="K308"/>
  <c r="N308"/>
  <c r="Q308"/>
  <c r="T308"/>
  <c r="T309" s="1"/>
  <c r="W308"/>
  <c r="X308"/>
  <c r="Y308"/>
  <c r="K312"/>
  <c r="K313" s="1"/>
  <c r="N312"/>
  <c r="N313" s="1"/>
  <c r="N314" s="1"/>
  <c r="Q312"/>
  <c r="Q313" s="1"/>
  <c r="T312"/>
  <c r="T313" s="1"/>
  <c r="W312"/>
  <c r="W313" s="1"/>
  <c r="X312"/>
  <c r="X313" s="1"/>
  <c r="Y312"/>
  <c r="Y313" s="1"/>
  <c r="K12"/>
  <c r="N12"/>
  <c r="Q12"/>
  <c r="T12"/>
  <c r="W12"/>
  <c r="X12"/>
  <c r="Y12"/>
  <c r="K13"/>
  <c r="N13"/>
  <c r="Q13"/>
  <c r="T13"/>
  <c r="W13"/>
  <c r="X13"/>
  <c r="Y13"/>
  <c r="Y10"/>
  <c r="X10"/>
  <c r="H12"/>
  <c r="H13"/>
  <c r="H14"/>
  <c r="H20"/>
  <c r="H21"/>
  <c r="H22"/>
  <c r="H23"/>
  <c r="H24"/>
  <c r="H25"/>
  <c r="H35"/>
  <c r="H37" s="1"/>
  <c r="H44"/>
  <c r="H46" s="1"/>
  <c r="H51" s="1"/>
  <c r="H56"/>
  <c r="H57"/>
  <c r="H58"/>
  <c r="H59"/>
  <c r="H60"/>
  <c r="H61"/>
  <c r="H62"/>
  <c r="H63"/>
  <c r="H64"/>
  <c r="H70"/>
  <c r="H71"/>
  <c r="H72"/>
  <c r="H73"/>
  <c r="H74"/>
  <c r="H75"/>
  <c r="H76"/>
  <c r="H77"/>
  <c r="H80"/>
  <c r="H81"/>
  <c r="H82"/>
  <c r="H84"/>
  <c r="H85"/>
  <c r="H86"/>
  <c r="H87"/>
  <c r="H88"/>
  <c r="H89"/>
  <c r="H90"/>
  <c r="H92"/>
  <c r="H93"/>
  <c r="H94"/>
  <c r="H95"/>
  <c r="H97"/>
  <c r="H98"/>
  <c r="H99"/>
  <c r="H121"/>
  <c r="H122"/>
  <c r="H123"/>
  <c r="H124"/>
  <c r="H126"/>
  <c r="H127"/>
  <c r="H128"/>
  <c r="H134"/>
  <c r="H135"/>
  <c r="H136"/>
  <c r="H137"/>
  <c r="H138"/>
  <c r="H139"/>
  <c r="H140"/>
  <c r="H141"/>
  <c r="H154"/>
  <c r="H155" s="1"/>
  <c r="H159" s="1"/>
  <c r="H167"/>
  <c r="H168"/>
  <c r="H169"/>
  <c r="H170"/>
  <c r="H171"/>
  <c r="H172"/>
  <c r="H179"/>
  <c r="H180"/>
  <c r="H181"/>
  <c r="H182"/>
  <c r="H193"/>
  <c r="H194" s="1"/>
  <c r="H200"/>
  <c r="H201"/>
  <c r="H202"/>
  <c r="H203"/>
  <c r="H205"/>
  <c r="H206"/>
  <c r="H207"/>
  <c r="H217"/>
  <c r="H218" s="1"/>
  <c r="H223"/>
  <c r="H224"/>
  <c r="H225"/>
  <c r="H226"/>
  <c r="H227"/>
  <c r="H228"/>
  <c r="H229"/>
  <c r="H230"/>
  <c r="H231"/>
  <c r="H232"/>
  <c r="H233"/>
  <c r="H234"/>
  <c r="H238"/>
  <c r="H239"/>
  <c r="H240"/>
  <c r="H241"/>
  <c r="H242"/>
  <c r="H243"/>
  <c r="H244"/>
  <c r="H245"/>
  <c r="H252"/>
  <c r="H253"/>
  <c r="H254"/>
  <c r="H255"/>
  <c r="H258"/>
  <c r="H271"/>
  <c r="H272"/>
  <c r="H273"/>
  <c r="H274"/>
  <c r="H275"/>
  <c r="H281"/>
  <c r="H282"/>
  <c r="H283"/>
  <c r="H284"/>
  <c r="H285"/>
  <c r="H286"/>
  <c r="H287"/>
  <c r="H288"/>
  <c r="H292"/>
  <c r="H293"/>
  <c r="H299"/>
  <c r="H300"/>
  <c r="H301"/>
  <c r="H307"/>
  <c r="H308"/>
  <c r="H312"/>
  <c r="H313" s="1"/>
  <c r="E12"/>
  <c r="E13"/>
  <c r="E14"/>
  <c r="E20"/>
  <c r="E21"/>
  <c r="E22"/>
  <c r="E23"/>
  <c r="E24"/>
  <c r="E25"/>
  <c r="E56"/>
  <c r="E57"/>
  <c r="E58"/>
  <c r="E59"/>
  <c r="E60"/>
  <c r="E61"/>
  <c r="E62"/>
  <c r="E63"/>
  <c r="E64"/>
  <c r="E70"/>
  <c r="E71"/>
  <c r="E72"/>
  <c r="E73"/>
  <c r="E74"/>
  <c r="E75"/>
  <c r="E76"/>
  <c r="E77"/>
  <c r="E80"/>
  <c r="E81"/>
  <c r="E82"/>
  <c r="E84"/>
  <c r="E85"/>
  <c r="E86"/>
  <c r="E87"/>
  <c r="E88"/>
  <c r="E89"/>
  <c r="E90"/>
  <c r="E93"/>
  <c r="E94"/>
  <c r="E95"/>
  <c r="E97"/>
  <c r="E98"/>
  <c r="E99"/>
  <c r="E121"/>
  <c r="E122"/>
  <c r="E123"/>
  <c r="E124"/>
  <c r="E126"/>
  <c r="E127"/>
  <c r="E128"/>
  <c r="E134"/>
  <c r="E135"/>
  <c r="E136"/>
  <c r="E137"/>
  <c r="E138"/>
  <c r="E139"/>
  <c r="E140"/>
  <c r="E141"/>
  <c r="E154"/>
  <c r="E155" s="1"/>
  <c r="E168"/>
  <c r="E169"/>
  <c r="E170"/>
  <c r="E171"/>
  <c r="E172"/>
  <c r="E179"/>
  <c r="E180"/>
  <c r="E181"/>
  <c r="E182"/>
  <c r="E193"/>
  <c r="E194" s="1"/>
  <c r="E200"/>
  <c r="E201"/>
  <c r="E202"/>
  <c r="E203"/>
  <c r="E204"/>
  <c r="E205"/>
  <c r="E206"/>
  <c r="E207"/>
  <c r="E217"/>
  <c r="E218" s="1"/>
  <c r="E223"/>
  <c r="E224"/>
  <c r="E225"/>
  <c r="E226"/>
  <c r="E227"/>
  <c r="E228"/>
  <c r="E229"/>
  <c r="E230"/>
  <c r="E231"/>
  <c r="E232"/>
  <c r="E233"/>
  <c r="E234"/>
  <c r="E238"/>
  <c r="E239"/>
  <c r="E240"/>
  <c r="E241"/>
  <c r="E242"/>
  <c r="E243"/>
  <c r="E244"/>
  <c r="E245"/>
  <c r="E252"/>
  <c r="E253"/>
  <c r="E254"/>
  <c r="E255"/>
  <c r="E258"/>
  <c r="E271"/>
  <c r="E272"/>
  <c r="E273"/>
  <c r="E274"/>
  <c r="E275"/>
  <c r="E281"/>
  <c r="E282"/>
  <c r="E283"/>
  <c r="E284"/>
  <c r="E285"/>
  <c r="E286"/>
  <c r="E287"/>
  <c r="E288"/>
  <c r="E292"/>
  <c r="E293"/>
  <c r="E299"/>
  <c r="E300"/>
  <c r="E301"/>
  <c r="E307"/>
  <c r="E309" s="1"/>
  <c r="E308"/>
  <c r="E312"/>
  <c r="E313" s="1"/>
  <c r="W10"/>
  <c r="T10"/>
  <c r="Q10"/>
  <c r="N10"/>
  <c r="K10"/>
  <c r="H10"/>
  <c r="E10"/>
  <c r="K314" l="1"/>
  <c r="E314"/>
  <c r="H309"/>
  <c r="H314" s="1"/>
  <c r="Q314"/>
  <c r="X309"/>
  <c r="X314" s="1"/>
  <c r="W309"/>
  <c r="W314" s="1"/>
  <c r="K309"/>
  <c r="T314"/>
  <c r="Y309"/>
  <c r="Y314" s="1"/>
  <c r="V277"/>
  <c r="U277"/>
  <c r="O277"/>
  <c r="P277"/>
  <c r="R277"/>
  <c r="R130"/>
  <c r="S277"/>
  <c r="I277"/>
  <c r="X276"/>
  <c r="G277"/>
  <c r="M277"/>
  <c r="L277"/>
  <c r="J277"/>
  <c r="Y276"/>
  <c r="F277"/>
  <c r="D277"/>
  <c r="Y268"/>
  <c r="C277"/>
  <c r="X268"/>
  <c r="Q247"/>
  <c r="Q236"/>
  <c r="W247"/>
  <c r="W236"/>
  <c r="T247"/>
  <c r="T236"/>
  <c r="N247"/>
  <c r="K247"/>
  <c r="H247"/>
  <c r="E247"/>
  <c r="H236"/>
  <c r="E236"/>
  <c r="N236"/>
  <c r="K236"/>
  <c r="Z181"/>
  <c r="Q208"/>
  <c r="Q215" s="1"/>
  <c r="Q219" s="1"/>
  <c r="W208"/>
  <c r="W215" s="1"/>
  <c r="W219" s="1"/>
  <c r="T208"/>
  <c r="T215" s="1"/>
  <c r="T219" s="1"/>
  <c r="N208"/>
  <c r="N215" s="1"/>
  <c r="N219" s="1"/>
  <c r="K208"/>
  <c r="K215" s="1"/>
  <c r="K219" s="1"/>
  <c r="H208"/>
  <c r="H215" s="1"/>
  <c r="H219" s="1"/>
  <c r="E208"/>
  <c r="E215" s="1"/>
  <c r="E219" s="1"/>
  <c r="Z208"/>
  <c r="Z215" s="1"/>
  <c r="Z219" s="1"/>
  <c r="X215"/>
  <c r="X219" s="1"/>
  <c r="N175"/>
  <c r="T175"/>
  <c r="Z183"/>
  <c r="Q175"/>
  <c r="W175"/>
  <c r="H175"/>
  <c r="E175"/>
  <c r="K175"/>
  <c r="Z194"/>
  <c r="W183"/>
  <c r="W191" s="1"/>
  <c r="W195" s="1"/>
  <c r="N183"/>
  <c r="N191" s="1"/>
  <c r="N195" s="1"/>
  <c r="K183"/>
  <c r="K191" s="1"/>
  <c r="K195" s="1"/>
  <c r="W143"/>
  <c r="W152" s="1"/>
  <c r="E159"/>
  <c r="Z155"/>
  <c r="Z159" s="1"/>
  <c r="H143"/>
  <c r="H152" s="1"/>
  <c r="T143"/>
  <c r="T152" s="1"/>
  <c r="E183"/>
  <c r="E191" s="1"/>
  <c r="E195" s="1"/>
  <c r="T183"/>
  <c r="T191" s="1"/>
  <c r="T195" s="1"/>
  <c r="Q143"/>
  <c r="Q152" s="1"/>
  <c r="K143"/>
  <c r="K152" s="1"/>
  <c r="E143"/>
  <c r="H183"/>
  <c r="H191" s="1"/>
  <c r="H195" s="1"/>
  <c r="Q183"/>
  <c r="Q191" s="1"/>
  <c r="Q195" s="1"/>
  <c r="N143"/>
  <c r="N152" s="1"/>
  <c r="N176" s="1"/>
  <c r="S130"/>
  <c r="V130"/>
  <c r="P130"/>
  <c r="I130"/>
  <c r="G130"/>
  <c r="U130"/>
  <c r="O130"/>
  <c r="J130"/>
  <c r="M130"/>
  <c r="L130"/>
  <c r="F130"/>
  <c r="D130"/>
  <c r="T302"/>
  <c r="T303" s="1"/>
  <c r="W294"/>
  <c r="K294"/>
  <c r="O52"/>
  <c r="E32"/>
  <c r="Y27"/>
  <c r="Y41" s="1"/>
  <c r="W27"/>
  <c r="W41" s="1"/>
  <c r="K27"/>
  <c r="K41" s="1"/>
  <c r="T27"/>
  <c r="T41" s="1"/>
  <c r="Q27"/>
  <c r="Q41" s="1"/>
  <c r="H27"/>
  <c r="H41" s="1"/>
  <c r="N27"/>
  <c r="N41" s="1"/>
  <c r="E26"/>
  <c r="Z26" s="1"/>
  <c r="X26"/>
  <c r="X27" s="1"/>
  <c r="V52"/>
  <c r="P52"/>
  <c r="J52"/>
  <c r="D52"/>
  <c r="C295"/>
  <c r="R295"/>
  <c r="L295"/>
  <c r="F295"/>
  <c r="J295"/>
  <c r="K15"/>
  <c r="K16" s="1"/>
  <c r="W15"/>
  <c r="W16" s="1"/>
  <c r="H15"/>
  <c r="H16" s="1"/>
  <c r="T15"/>
  <c r="T16" s="1"/>
  <c r="O295"/>
  <c r="H294"/>
  <c r="L52"/>
  <c r="M295"/>
  <c r="N15"/>
  <c r="N16" s="1"/>
  <c r="H100"/>
  <c r="H118" s="1"/>
  <c r="W289"/>
  <c r="K289"/>
  <c r="T276"/>
  <c r="Y259"/>
  <c r="Q259"/>
  <c r="Q268" s="1"/>
  <c r="X129"/>
  <c r="N129"/>
  <c r="W100"/>
  <c r="W118" s="1"/>
  <c r="K100"/>
  <c r="K118" s="1"/>
  <c r="T65"/>
  <c r="T66" s="1"/>
  <c r="E259"/>
  <c r="E268" s="1"/>
  <c r="E129"/>
  <c r="H302"/>
  <c r="H303" s="1"/>
  <c r="H276"/>
  <c r="H65"/>
  <c r="H66" s="1"/>
  <c r="Y302"/>
  <c r="Y303" s="1"/>
  <c r="Q302"/>
  <c r="Q303" s="1"/>
  <c r="T294"/>
  <c r="T289"/>
  <c r="Q276"/>
  <c r="X259"/>
  <c r="W129"/>
  <c r="K129"/>
  <c r="T100"/>
  <c r="T118" s="1"/>
  <c r="Y65"/>
  <c r="Y66" s="1"/>
  <c r="Q65"/>
  <c r="Q66" s="1"/>
  <c r="V295"/>
  <c r="P295"/>
  <c r="D295"/>
  <c r="U295"/>
  <c r="I295"/>
  <c r="X15"/>
  <c r="X16" s="1"/>
  <c r="N302"/>
  <c r="N303" s="1"/>
  <c r="Y294"/>
  <c r="Y289"/>
  <c r="Q289"/>
  <c r="N276"/>
  <c r="W259"/>
  <c r="W268" s="1"/>
  <c r="K259"/>
  <c r="K268" s="1"/>
  <c r="T129"/>
  <c r="Y100"/>
  <c r="Y118" s="1"/>
  <c r="Q100"/>
  <c r="Q118" s="1"/>
  <c r="X65"/>
  <c r="X66" s="1"/>
  <c r="H289"/>
  <c r="E294"/>
  <c r="E289"/>
  <c r="E100"/>
  <c r="E118" s="1"/>
  <c r="H259"/>
  <c r="H268" s="1"/>
  <c r="X302"/>
  <c r="X303" s="1"/>
  <c r="Q294"/>
  <c r="Z10"/>
  <c r="Q15"/>
  <c r="Q16" s="1"/>
  <c r="E302"/>
  <c r="E303" s="1"/>
  <c r="E276"/>
  <c r="E65"/>
  <c r="E66" s="1"/>
  <c r="H129"/>
  <c r="Y15"/>
  <c r="Y16" s="1"/>
  <c r="W302"/>
  <c r="W303" s="1"/>
  <c r="K302"/>
  <c r="K303" s="1"/>
  <c r="X294"/>
  <c r="X289"/>
  <c r="W276"/>
  <c r="K276"/>
  <c r="T259"/>
  <c r="T268" s="1"/>
  <c r="Y129"/>
  <c r="Q129"/>
  <c r="X100"/>
  <c r="X118" s="1"/>
  <c r="W65"/>
  <c r="W66" s="1"/>
  <c r="K65"/>
  <c r="K66" s="1"/>
  <c r="R52"/>
  <c r="F52"/>
  <c r="S295"/>
  <c r="G295"/>
  <c r="Z312"/>
  <c r="Z313" s="1"/>
  <c r="Z300"/>
  <c r="Z292"/>
  <c r="Z285"/>
  <c r="Z281"/>
  <c r="Z272"/>
  <c r="Z254"/>
  <c r="Z244"/>
  <c r="Z240"/>
  <c r="Z233"/>
  <c r="Z229"/>
  <c r="Z225"/>
  <c r="Z205"/>
  <c r="Z201"/>
  <c r="Z193"/>
  <c r="Z169"/>
  <c r="Z138"/>
  <c r="Z134"/>
  <c r="Z124"/>
  <c r="Z99"/>
  <c r="Z94"/>
  <c r="Z89"/>
  <c r="Z85"/>
  <c r="Z80"/>
  <c r="Z74"/>
  <c r="Z70"/>
  <c r="Z61"/>
  <c r="Z57"/>
  <c r="Z22"/>
  <c r="N289"/>
  <c r="Z308"/>
  <c r="Z299"/>
  <c r="Z288"/>
  <c r="Z284"/>
  <c r="Z275"/>
  <c r="Z271"/>
  <c r="Z253"/>
  <c r="Z243"/>
  <c r="Z239"/>
  <c r="Z232"/>
  <c r="Z228"/>
  <c r="Z224"/>
  <c r="Z204"/>
  <c r="Z200"/>
  <c r="Z180"/>
  <c r="Z172"/>
  <c r="Z168"/>
  <c r="Z141"/>
  <c r="Z137"/>
  <c r="Z128"/>
  <c r="Z123"/>
  <c r="Z98"/>
  <c r="Z93"/>
  <c r="Z88"/>
  <c r="Z84"/>
  <c r="Z77"/>
  <c r="Z73"/>
  <c r="Z64"/>
  <c r="Z60"/>
  <c r="Z56"/>
  <c r="Z25"/>
  <c r="Z21"/>
  <c r="E15"/>
  <c r="E16" s="1"/>
  <c r="Z13"/>
  <c r="Z307"/>
  <c r="Z293"/>
  <c r="Z287"/>
  <c r="Z283"/>
  <c r="Z274"/>
  <c r="Z258"/>
  <c r="Z252"/>
  <c r="Z242"/>
  <c r="Z238"/>
  <c r="Z231"/>
  <c r="Z227"/>
  <c r="Z223"/>
  <c r="Z207"/>
  <c r="Z203"/>
  <c r="Z179"/>
  <c r="Z171"/>
  <c r="Z167"/>
  <c r="Z140"/>
  <c r="Z136"/>
  <c r="Z127"/>
  <c r="Z122"/>
  <c r="Z97"/>
  <c r="Z92"/>
  <c r="Z87"/>
  <c r="Z82"/>
  <c r="Z76"/>
  <c r="Z72"/>
  <c r="Z63"/>
  <c r="Z59"/>
  <c r="Z24"/>
  <c r="Z20"/>
  <c r="N65"/>
  <c r="N66" s="1"/>
  <c r="N100"/>
  <c r="N118" s="1"/>
  <c r="N259"/>
  <c r="N268" s="1"/>
  <c r="N294"/>
  <c r="Z12"/>
  <c r="Z301"/>
  <c r="Z286"/>
  <c r="Z282"/>
  <c r="Z273"/>
  <c r="Z255"/>
  <c r="Z245"/>
  <c r="Z241"/>
  <c r="Z234"/>
  <c r="Z230"/>
  <c r="Z226"/>
  <c r="Z217"/>
  <c r="Z206"/>
  <c r="Z202"/>
  <c r="Z182"/>
  <c r="Z170"/>
  <c r="Z154"/>
  <c r="Z139"/>
  <c r="Z135"/>
  <c r="Z126"/>
  <c r="Z121"/>
  <c r="Z95"/>
  <c r="Z90"/>
  <c r="Z86"/>
  <c r="Z81"/>
  <c r="Z75"/>
  <c r="Z71"/>
  <c r="Z62"/>
  <c r="Z58"/>
  <c r="Z23"/>
  <c r="Z14"/>
  <c r="U52"/>
  <c r="M52"/>
  <c r="I52"/>
  <c r="Z309" l="1"/>
  <c r="Z314" s="1"/>
  <c r="W277"/>
  <c r="W176"/>
  <c r="W196" s="1"/>
  <c r="T277"/>
  <c r="Q176"/>
  <c r="Q196" s="1"/>
  <c r="H295"/>
  <c r="Q277"/>
  <c r="K277"/>
  <c r="Z276"/>
  <c r="Y277"/>
  <c r="N277"/>
  <c r="H277"/>
  <c r="E277"/>
  <c r="X277"/>
  <c r="Z268"/>
  <c r="K248"/>
  <c r="T248"/>
  <c r="H248"/>
  <c r="Q248"/>
  <c r="N248"/>
  <c r="W248"/>
  <c r="E248"/>
  <c r="Z248"/>
  <c r="H176"/>
  <c r="H196" s="1"/>
  <c r="Z175"/>
  <c r="K176"/>
  <c r="K196" s="1"/>
  <c r="T176"/>
  <c r="T196" s="1"/>
  <c r="N196"/>
  <c r="Z143"/>
  <c r="Z152" s="1"/>
  <c r="E152"/>
  <c r="W295"/>
  <c r="K295"/>
  <c r="T295"/>
  <c r="O315"/>
  <c r="W130"/>
  <c r="H130"/>
  <c r="Q130"/>
  <c r="T130"/>
  <c r="N130"/>
  <c r="K130"/>
  <c r="Y130"/>
  <c r="X130"/>
  <c r="E130"/>
  <c r="S315"/>
  <c r="G315"/>
  <c r="R315"/>
  <c r="X295"/>
  <c r="E27"/>
  <c r="J315"/>
  <c r="V315"/>
  <c r="Y295"/>
  <c r="L315"/>
  <c r="X32"/>
  <c r="X33" s="1"/>
  <c r="H52"/>
  <c r="Z32"/>
  <c r="Z33" s="1"/>
  <c r="E33"/>
  <c r="Z27"/>
  <c r="P315"/>
  <c r="N52"/>
  <c r="Y52"/>
  <c r="D315"/>
  <c r="Q52"/>
  <c r="E295"/>
  <c r="T52"/>
  <c r="F315"/>
  <c r="W52"/>
  <c r="K52"/>
  <c r="I315"/>
  <c r="Z129"/>
  <c r="Z15"/>
  <c r="Z16" s="1"/>
  <c r="Q295"/>
  <c r="M315"/>
  <c r="U315"/>
  <c r="N295"/>
  <c r="Z100"/>
  <c r="Z118" s="1"/>
  <c r="Z294"/>
  <c r="Z65"/>
  <c r="Z66" s="1"/>
  <c r="Z259"/>
  <c r="Z302"/>
  <c r="Z303" s="1"/>
  <c r="Z289"/>
  <c r="Z277" l="1"/>
  <c r="E176"/>
  <c r="E196" s="1"/>
  <c r="Z130"/>
  <c r="K315"/>
  <c r="T315"/>
  <c r="H315"/>
  <c r="C37"/>
  <c r="C41" s="1"/>
  <c r="X35"/>
  <c r="E35"/>
  <c r="N315"/>
  <c r="Y315"/>
  <c r="Q315"/>
  <c r="W315"/>
  <c r="Z295"/>
  <c r="E37" l="1"/>
  <c r="Z35"/>
  <c r="X37"/>
  <c r="Z37" l="1"/>
  <c r="X39"/>
  <c r="X40" s="1"/>
  <c r="X41" s="1"/>
  <c r="E39"/>
  <c r="E40" s="1"/>
  <c r="E41" s="1"/>
  <c r="Z39" l="1"/>
  <c r="Z40" s="1"/>
  <c r="Z41" s="1"/>
  <c r="C52" l="1"/>
  <c r="C315" s="1"/>
  <c r="X44"/>
  <c r="X46" s="1"/>
  <c r="X51" s="1"/>
  <c r="E44"/>
  <c r="X52" l="1"/>
  <c r="X315" s="1"/>
  <c r="E46"/>
  <c r="E51" s="1"/>
  <c r="Z44"/>
  <c r="Z46" s="1"/>
  <c r="Z51" s="1"/>
  <c r="E52" l="1"/>
  <c r="E315" s="1"/>
  <c r="Z52"/>
  <c r="Z315" s="1"/>
</calcChain>
</file>

<file path=xl/sharedStrings.xml><?xml version="1.0" encoding="utf-8"?>
<sst xmlns="http://schemas.openxmlformats.org/spreadsheetml/2006/main" count="348" uniqueCount="198">
  <si>
    <t>มหาวิทยาลัยเทคโนโลยีราชมงคลธัญบุรี</t>
  </si>
  <si>
    <t>คณะ/หน่วยงานเทียบเท่า</t>
  </si>
  <si>
    <t>ชั้นปีที่ 1</t>
  </si>
  <si>
    <t>ชั้นปีที่ 2</t>
  </si>
  <si>
    <t>ชั้นปีที่ 3</t>
  </si>
  <si>
    <t>ชั้นปีที่ 4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</si>
  <si>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</si>
  <si>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</si>
  <si>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</si>
  <si>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</si>
  <si>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</si>
  <si>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</si>
  <si>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</si>
  <si>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</si>
  <si>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</si>
  <si>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</si>
  <si>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</si>
  <si>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</si>
  <si>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</si>
  <si>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</si>
  <si>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</si>
  <si>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</si>
  <si>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</si>
  <si>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</si>
  <si>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วิศวกรรมอุตสาหการ</t>
  </si>
  <si>
    <t>อุตสาหกรรมการผลิต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</si>
  <si>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</si>
  <si>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</si>
  <si>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</si>
  <si>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</si>
  <si>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เทคโนโลยีคอมพิวเตอร์</t>
  </si>
  <si>
    <t>คณะเทคโนโลยีการเกษตร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</si>
  <si>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</si>
  <si>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</si>
  <si>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</si>
  <si>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เทคโนโลยีการผลิตพืช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</si>
  <si>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</si>
  <si>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</si>
  <si>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</si>
  <si>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</si>
  <si>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</si>
  <si>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สุขภาพความงามและสปาไทย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</si>
  <si>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</si>
  <si>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</si>
  <si>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</si>
  <si>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</si>
  <si>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</si>
  <si>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</si>
  <si>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</si>
  <si>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</si>
  <si>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</si>
  <si>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</si>
  <si>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</si>
  <si>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</si>
  <si>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</si>
  <si>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</si>
  <si>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</si>
  <si>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</si>
  <si>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</si>
  <si>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</si>
  <si>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</si>
  <si>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</si>
  <si>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</si>
  <si>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</si>
  <si>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</si>
  <si>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</si>
  <si>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</si>
  <si>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</si>
  <si>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คอมพิวเตอร์ธุรกิจ</t>
  </si>
  <si>
    <t>การจัดการ - การจัดการอุตสาหกรรม 2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</si>
  <si>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</si>
  <si>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</si>
  <si>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</si>
  <si>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</si>
  <si>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Business English (International Program)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</si>
  <si>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</si>
  <si>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</si>
  <si>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</si>
  <si>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</si>
  <si>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</si>
  <si>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</si>
  <si>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</si>
  <si>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</si>
  <si>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การศึกษาปฐมวัย</t>
  </si>
  <si>
    <t>คณะศิลปกรรมศาสตร์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</si>
  <si>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</si>
  <si>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</si>
  <si>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</si>
  <si>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</si>
  <si>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</si>
  <si>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</si>
  <si>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</si>
  <si>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</si>
  <si>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</si>
  <si>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</si>
  <si>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</si>
  <si>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</si>
  <si>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</si>
  <si>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</si>
  <si>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</si>
  <si>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</si>
  <si>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</si>
  <si>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</si>
  <si>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</si>
  <si>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</si>
  <si>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</si>
  <si>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</si>
  <si>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</si>
  <si>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 xml:space="preserve">เทคโนโลยีการพิมพ์ 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</si>
  <si>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</si>
  <si>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</si>
  <si>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</si>
  <si>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</si>
  <si>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</si>
  <si>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</si>
  <si>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</si>
  <si>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</si>
  <si>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</si>
  <si>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เทคโนโลยีสถาปัตยกรรม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</si>
  <si>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</si>
  <si>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</si>
  <si>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</si>
  <si>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</si>
  <si>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</si>
  <si>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</si>
  <si>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</si>
  <si>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วิศวกรรมเคมีสิ่งทอ</t>
  </si>
  <si>
    <t>วิศวกรรมเครื่องจักรกลเกษตร</t>
  </si>
  <si>
    <t xml:space="preserve">วิศวกรรมอุตสาหการ 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</si>
  <si>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</si>
  <si>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</si>
  <si>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</si>
  <si>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</si>
  <si>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</si>
  <si>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</si>
  <si>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ระดับปริญญาตรี - หลักสูตรบัญชีบัณฑิต 4 ปี</t>
  </si>
  <si>
    <t>ระดับปริญญาตรี - หลักสูตรวิทยาศาสตรบัณฑิต 4 ปี</t>
  </si>
  <si>
    <t>ระดับปริญญาตรี - หลักสูตรการแพทย์แผนไทยประยุกต์บัณฑิต 4 ปี</t>
  </si>
  <si>
    <t>ระดับปริญญาตรี - หลักสูตรศึกษาศาสตรบัณฑิต 5 ปี (ได้รับใบประกอบวิชาชีพครู)</t>
  </si>
  <si>
    <t xml:space="preserve">ระดับปริญญาตรี - หลักสูตรวิศวกรรมศาสตรบัณฑิต 4 ปี </t>
  </si>
  <si>
    <t xml:space="preserve">ระดับปริญญาตรี - หลักสูตรศึกษาศาสตรบัณฑิต 4 ปี </t>
  </si>
  <si>
    <t xml:space="preserve">ระดับปริญญาตรี - หลักสูตรอุตสาหกรรมศาสตรบัณฑิต 4 ปี </t>
  </si>
  <si>
    <t>ระดับปริญญาตรี - วิศวกรรมศาสตรบัณฑิต 4 ปี</t>
  </si>
  <si>
    <t>ระดับปริญญาตรี - หลักสูตรศึกษาศาสตรบัณฑิต 4 ปี</t>
  </si>
  <si>
    <t>ระดับปริญญาตรี - หลักสูตรครุศาสตร์อุตสาหกรรมบัณฑิต 5 ปี (ได้รับใบประกอบวิชาชีพครู)</t>
  </si>
  <si>
    <t>ปีการศึกษา  2558</t>
  </si>
  <si>
    <t>จำนวนนักศึกษาทั้งหมด ระดับปริญญาตรี ปีการศึกษา  2558  จำแนกตามคณะ/สาขาวิชา  ระดับการศึกษา  ชั้นปี  และเพศ</t>
  </si>
  <si>
    <t>การจัดการการโรงแรม</t>
  </si>
  <si>
    <t xml:space="preserve">ระดับปริญญาตรี - หลักสูตรอุตสาหกรรมศาสตรบัณฑิต </t>
  </si>
  <si>
    <t>การจัดการผลิตทางอุตสาหกรรม</t>
  </si>
  <si>
    <t>วิศวกรรมเคมีสิ่งทอ - เคมีและสีสิ่งทอ</t>
  </si>
  <si>
    <t>วิศวกรรมเคมีสิ่งทอ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</si>
  <si>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</si>
  <si>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</si>
  <si>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</si>
  <si>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</si>
  <si>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วิศวกกรมวัสดุ - วิศวกรรมพลาสติก</t>
  </si>
  <si>
    <t>วิศวกกรมวัสดุ - วิศวกรรมพอลิเมอร์</t>
  </si>
  <si>
    <t>วิศวกรรมอุตสาหการ-วิศวกรรมกระบวนการผลิต</t>
  </si>
  <si>
    <t>ระดับปริญญาตรี  - หลักสูตรบริหารธุรกิจบัณฑิต (รับวุฒิ ปวช./ม.6)</t>
  </si>
  <si>
    <t>การบัญชี</t>
  </si>
  <si>
    <t>ระบบสารสนเทศทางคอมพิวเตอร์- คอมพิวเตอร์ธุรกิจ</t>
  </si>
  <si>
    <t>ระดับปริญญาตรี  - หลักสูตรบริหารธุรกิจบัณฑิต (รับวุฒิ ปวส. เทียบโอน)</t>
  </si>
  <si>
    <t>การจัดการ - การจัดการอุตสาหกรรม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</si>
  <si>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</si>
  <si>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</si>
  <si>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หลักสูตรบัญชีบัณฑิต</t>
  </si>
  <si>
    <t>ระดับปริญญาตรี - หลักสูตรเศรษฐศาสตรบัณฑิต (รับวุฒิ ปวช./ม.6)</t>
  </si>
  <si>
    <t xml:space="preserve">เศรษฐศาสตร์ </t>
  </si>
  <si>
    <t>ระดับปริญญาตรี - หลักสูตรนานาชาติ บริหารธุรกิจบัณฑิต (รับวุฒิ ปวช./ม.6)</t>
  </si>
  <si>
    <t xml:space="preserve">Business Computer </t>
  </si>
  <si>
    <t>Business English</t>
  </si>
  <si>
    <t xml:space="preserve"> Business Computer  (International Program)</t>
  </si>
  <si>
    <t>Marketing (International Program)</t>
  </si>
  <si>
    <t>การจัดการ-การจัดการทั่วไป</t>
  </si>
  <si>
    <t>ระบบสารสนเทศทางคอมพิวเตอร์- พัฒนาซอฟต์แวร์</t>
  </si>
  <si>
    <t>ระดับปริญญาตรี  - หลักสูตรบัญชีบัณฑิต (รับวุฒิ ปวช./ม.6)</t>
  </si>
  <si>
    <t>ระดับปริญญาตรี - หลักสูตรบริหารธุรกิจบัณฑิต (รับวุฒิ ปวส. เทียบโอน)</t>
  </si>
  <si>
    <r>
      <t>International Business Administration</t>
    </r>
    <r>
      <rPr>
        <sz val="16"/>
        <color indexed="8"/>
        <rFont val="Angsana New"/>
        <family val="1"/>
      </rPr>
      <t xml:space="preserve"> (International Program)</t>
    </r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</si>
  <si>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</si>
  <si>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</si>
  <si>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</si>
  <si>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</si>
  <si>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</si>
  <si>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นวัตกรรมการออกแบบผลิตภัณฑ์ร่วมสมัย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</si>
  <si>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</si>
  <si>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คีตศิลป์สากล</t>
  </si>
  <si>
    <t>นาฏศิลป์ไทย</t>
  </si>
  <si>
    <t>นาฏศิลป์ไทยศึกษา</t>
  </si>
  <si>
    <t>นาฏศิลป์สากล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</si>
  <si>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</si>
  <si>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</si>
  <si>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</si>
  <si>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</si>
  <si>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</si>
  <si>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</si>
  <si>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 xml:space="preserve">ข้อมูล  ณ  วันที่ 11 กันยายน 2558  สำนักส่งเสริมวิชาการและงานทะเบียน  มหาวิทยาลัยเทคโนโลยีราชมงคลธัญบุรี  </t>
  </si>
  <si>
    <t>สุขภาพความงามและสปา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</si>
</sst>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sz val="12"/>
      <name val="TH Fah kwang"/>
    </font>
    <font>
      <b/>
      <sz val="14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6"/>
      <color indexed="8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/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3" fontId="3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2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Z316"/>
  <sheetViews>
    <sheetView tabSelected="1" zoomScale="80" zoomScaleNormal="80" workbookViewId="0">
      <pane xSplit="2" ySplit="5" topLeftCell="C304" activePane="bottomRight" state="frozen"/>
      <selection pane="topRight" activeCell="C1" sqref="C1"/>
      <selection pane="bottomLeft" activeCell="A6" sqref="A6"/>
      <selection pane="bottomRight" activeCell="N17" sqref="N17"/>
    </sheetView>
  </sheetViews>
  <sheetFormatPr defaultRowHeight="23.25"/>
  <cols>
    <col min="1" max="1" width="3" style="23" customWidth="1"/>
    <col min="2" max="2" width="48.75" style="24" customWidth="1"/>
    <col min="3" max="4" width="5.25" style="25" customWidth="1"/>
    <col min="5" max="5" width="5.25" style="26" customWidth="1"/>
    <col min="6" max="7" width="5.25" style="25" customWidth="1"/>
    <col min="8" max="8" width="5.25" style="26" customWidth="1"/>
    <col min="9" max="10" width="5.25" style="25" customWidth="1"/>
    <col min="11" max="11" width="5.125" style="26" customWidth="1"/>
    <col min="12" max="13" width="5.25" style="25" customWidth="1"/>
    <col min="14" max="14" width="5.25" style="26" customWidth="1"/>
    <col min="15" max="16" width="5.25" style="25" customWidth="1"/>
    <col min="17" max="17" width="5.25" style="26" customWidth="1"/>
    <col min="18" max="19" width="5.5" style="27" customWidth="1"/>
    <col min="20" max="20" width="5.625" style="28" customWidth="1"/>
    <col min="21" max="21" width="5.5" style="29" customWidth="1"/>
    <col min="22" max="22" width="5.5" style="27" customWidth="1"/>
    <col min="23" max="23" width="5.5" style="28" customWidth="1"/>
    <col min="24" max="26" width="6" style="26" customWidth="1"/>
    <col min="27" max="16384" width="9" style="11"/>
  </cols>
  <sheetData>
    <row r="1" spans="1:26">
      <c r="A1" s="86" t="s">
        <v>146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45.75" customHeight="1">
      <c r="A3" s="88" t="s">
        <v>1</v>
      </c>
      <c r="B3" s="89"/>
      <c r="C3" s="94" t="s">
        <v>145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1:26" s="14" customFormat="1" ht="31.5" customHeight="1">
      <c r="A4" s="90"/>
      <c r="B4" s="91"/>
      <c r="C4" s="97" t="s">
        <v>2</v>
      </c>
      <c r="D4" s="97"/>
      <c r="E4" s="97"/>
      <c r="F4" s="97" t="s">
        <v>3</v>
      </c>
      <c r="G4" s="97"/>
      <c r="H4" s="97"/>
      <c r="I4" s="97" t="s">
        <v>4</v>
      </c>
      <c r="J4" s="97"/>
      <c r="K4" s="97"/>
      <c r="L4" s="97" t="s">
        <v>5</v>
      </c>
      <c r="M4" s="97"/>
      <c r="N4" s="97"/>
      <c r="O4" s="99" t="s">
        <v>129</v>
      </c>
      <c r="P4" s="100"/>
      <c r="Q4" s="101"/>
      <c r="R4" s="99" t="s">
        <v>125</v>
      </c>
      <c r="S4" s="100"/>
      <c r="T4" s="101"/>
      <c r="U4" s="99" t="s">
        <v>132</v>
      </c>
      <c r="V4" s="100"/>
      <c r="W4" s="101"/>
      <c r="X4" s="102" t="s">
        <v>124</v>
      </c>
      <c r="Y4" s="103"/>
      <c r="Z4" s="104"/>
    </row>
    <row r="5" spans="1:26" ht="33.75" customHeight="1">
      <c r="A5" s="90"/>
      <c r="B5" s="91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08" t="s">
        <v>130</v>
      </c>
      <c r="P5" s="109"/>
      <c r="Q5" s="110"/>
      <c r="R5" s="108" t="s">
        <v>131</v>
      </c>
      <c r="S5" s="109"/>
      <c r="T5" s="110"/>
      <c r="U5" s="108" t="s">
        <v>131</v>
      </c>
      <c r="V5" s="109"/>
      <c r="W5" s="110"/>
      <c r="X5" s="105"/>
      <c r="Y5" s="106"/>
      <c r="Z5" s="107"/>
    </row>
    <row r="6" spans="1:26">
      <c r="A6" s="92"/>
      <c r="B6" s="93"/>
      <c r="C6" s="15" t="s">
        <v>6</v>
      </c>
      <c r="D6" s="15" t="s">
        <v>7</v>
      </c>
      <c r="E6" s="16" t="s">
        <v>8</v>
      </c>
      <c r="F6" s="15" t="s">
        <v>6</v>
      </c>
      <c r="G6" s="15" t="s">
        <v>7</v>
      </c>
      <c r="H6" s="16" t="s">
        <v>8</v>
      </c>
      <c r="I6" s="15" t="s">
        <v>6</v>
      </c>
      <c r="J6" s="15" t="s">
        <v>7</v>
      </c>
      <c r="K6" s="16" t="s">
        <v>8</v>
      </c>
      <c r="L6" s="15" t="s">
        <v>6</v>
      </c>
      <c r="M6" s="15" t="s">
        <v>7</v>
      </c>
      <c r="N6" s="16" t="s">
        <v>8</v>
      </c>
      <c r="O6" s="15" t="s">
        <v>6</v>
      </c>
      <c r="P6" s="15" t="s">
        <v>7</v>
      </c>
      <c r="Q6" s="16" t="s">
        <v>8</v>
      </c>
      <c r="R6" s="15" t="s">
        <v>6</v>
      </c>
      <c r="S6" s="15" t="s">
        <v>7</v>
      </c>
      <c r="T6" s="16" t="s">
        <v>8</v>
      </c>
      <c r="U6" s="15" t="s">
        <v>6</v>
      </c>
      <c r="V6" s="15" t="s">
        <v>7</v>
      </c>
      <c r="W6" s="16" t="s">
        <v>8</v>
      </c>
      <c r="X6" s="16" t="s">
        <v>6</v>
      </c>
      <c r="Y6" s="16" t="s">
        <v>7</v>
      </c>
      <c r="Z6" s="16" t="s">
        <v>8</v>
      </c>
    </row>
    <row r="7" spans="1:26">
      <c r="A7" s="1" t="s">
        <v>9</v>
      </c>
      <c r="B7" s="2"/>
      <c r="C7" s="12"/>
      <c r="D7" s="13"/>
      <c r="E7" s="63"/>
      <c r="F7" s="13"/>
      <c r="G7" s="13"/>
      <c r="H7" s="63"/>
      <c r="I7" s="13"/>
      <c r="J7" s="13"/>
      <c r="K7" s="63"/>
      <c r="L7" s="13"/>
      <c r="M7" s="13"/>
      <c r="N7" s="63"/>
      <c r="O7" s="13"/>
      <c r="P7" s="13"/>
      <c r="Q7" s="63"/>
      <c r="R7" s="31"/>
      <c r="S7" s="31"/>
      <c r="T7" s="82"/>
      <c r="U7" s="31"/>
      <c r="V7" s="31"/>
      <c r="W7" s="82"/>
      <c r="X7" s="30"/>
      <c r="Y7" s="30"/>
      <c r="Z7" s="32"/>
    </row>
    <row r="8" spans="1:26">
      <c r="A8" s="1"/>
      <c r="B8" s="3" t="s">
        <v>10</v>
      </c>
      <c r="C8" s="12"/>
      <c r="D8" s="13"/>
      <c r="E8" s="63"/>
      <c r="F8" s="13"/>
      <c r="G8" s="13"/>
      <c r="H8" s="63"/>
      <c r="I8" s="13"/>
      <c r="J8" s="13"/>
      <c r="K8" s="63"/>
      <c r="L8" s="13"/>
      <c r="M8" s="13"/>
      <c r="N8" s="63"/>
      <c r="O8" s="13"/>
      <c r="P8" s="13"/>
      <c r="Q8" s="63"/>
      <c r="R8" s="31"/>
      <c r="S8" s="31"/>
      <c r="T8" s="82"/>
      <c r="U8" s="31"/>
      <c r="V8" s="31"/>
      <c r="W8" s="82"/>
      <c r="X8" s="30"/>
      <c r="Y8" s="30"/>
      <c r="Z8" s="32"/>
    </row>
    <row r="9" spans="1:26">
      <c r="A9" s="19"/>
      <c r="B9" s="2" t="s">
        <v>11</v>
      </c>
      <c r="C9" s="12"/>
      <c r="D9" s="13"/>
      <c r="E9" s="63"/>
      <c r="F9" s="13"/>
      <c r="G9" s="13"/>
      <c r="H9" s="63"/>
      <c r="I9" s="13"/>
      <c r="J9" s="13"/>
      <c r="K9" s="63"/>
      <c r="L9" s="13"/>
      <c r="M9" s="13"/>
      <c r="N9" s="63"/>
      <c r="O9" s="13"/>
      <c r="P9" s="13"/>
      <c r="Q9" s="63"/>
      <c r="R9" s="31"/>
      <c r="S9" s="31"/>
      <c r="T9" s="82"/>
      <c r="U9" s="31"/>
      <c r="V9" s="31"/>
      <c r="W9" s="82"/>
      <c r="X9" s="30"/>
      <c r="Y9" s="30"/>
      <c r="Z9" s="32"/>
    </row>
    <row r="10" spans="1:26">
      <c r="A10" s="20"/>
      <c r="B10" s="5" t="s">
        <v>12</v>
      </c>
      <c r="C10" s="15">
        <v>9</v>
      </c>
      <c r="D10" s="15">
        <v>70</v>
      </c>
      <c r="E10" s="16">
        <f>C10+D10</f>
        <v>79</v>
      </c>
      <c r="F10" s="75">
        <v>20</v>
      </c>
      <c r="G10" s="15">
        <v>115</v>
      </c>
      <c r="H10" s="16">
        <f>F10+G10</f>
        <v>135</v>
      </c>
      <c r="I10" s="75">
        <v>26</v>
      </c>
      <c r="J10" s="15">
        <v>93</v>
      </c>
      <c r="K10" s="16">
        <f>I10+J10</f>
        <v>119</v>
      </c>
      <c r="L10" s="75">
        <v>16</v>
      </c>
      <c r="M10" s="15">
        <v>97</v>
      </c>
      <c r="N10" s="16">
        <f>L10+M10</f>
        <v>113</v>
      </c>
      <c r="O10" s="75">
        <v>1</v>
      </c>
      <c r="P10" s="15">
        <v>3</v>
      </c>
      <c r="Q10" s="16">
        <f>O10+P10</f>
        <v>4</v>
      </c>
      <c r="R10" s="81">
        <v>0</v>
      </c>
      <c r="S10" s="17">
        <v>0</v>
      </c>
      <c r="T10" s="18">
        <f>R10+S10</f>
        <v>0</v>
      </c>
      <c r="U10" s="81">
        <v>0</v>
      </c>
      <c r="V10" s="17">
        <v>0</v>
      </c>
      <c r="W10" s="18">
        <f>U10+V10</f>
        <v>0</v>
      </c>
      <c r="X10" s="63">
        <f t="shared" ref="X10:Z11" si="0">C10+F10+I10+L10+O10+R10+U10</f>
        <v>72</v>
      </c>
      <c r="Y10" s="16">
        <f t="shared" si="0"/>
        <v>378</v>
      </c>
      <c r="Z10" s="16">
        <f t="shared" si="0"/>
        <v>450</v>
      </c>
    </row>
    <row r="11" spans="1:26">
      <c r="A11" s="20"/>
      <c r="B11" s="5" t="s">
        <v>147</v>
      </c>
      <c r="C11" s="15">
        <v>23</v>
      </c>
      <c r="D11" s="15">
        <v>70</v>
      </c>
      <c r="E11" s="16">
        <f>C11+D11</f>
        <v>93</v>
      </c>
      <c r="F11" s="75">
        <v>0</v>
      </c>
      <c r="G11" s="15">
        <v>0</v>
      </c>
      <c r="H11" s="16">
        <f>F11+G11</f>
        <v>0</v>
      </c>
      <c r="I11" s="75">
        <v>0</v>
      </c>
      <c r="J11" s="15">
        <v>0</v>
      </c>
      <c r="K11" s="16">
        <f>I11+J11</f>
        <v>0</v>
      </c>
      <c r="L11" s="75">
        <v>0</v>
      </c>
      <c r="M11" s="15">
        <v>0</v>
      </c>
      <c r="N11" s="16">
        <f>L11+M11</f>
        <v>0</v>
      </c>
      <c r="O11" s="75">
        <v>0</v>
      </c>
      <c r="P11" s="15">
        <v>0</v>
      </c>
      <c r="Q11" s="16">
        <f>O11+P11</f>
        <v>0</v>
      </c>
      <c r="R11" s="81">
        <v>0</v>
      </c>
      <c r="S11" s="17">
        <v>0</v>
      </c>
      <c r="T11" s="18">
        <f>R11+S11</f>
        <v>0</v>
      </c>
      <c r="U11" s="81">
        <v>0</v>
      </c>
      <c r="V11" s="17">
        <v>0</v>
      </c>
      <c r="W11" s="18">
        <f>U11+V11</f>
        <v>0</v>
      </c>
      <c r="X11" s="63">
        <f t="shared" si="0"/>
        <v>23</v>
      </c>
      <c r="Y11" s="16">
        <f t="shared" si="0"/>
        <v>70</v>
      </c>
      <c r="Z11" s="16">
        <f t="shared" si="0"/>
        <v>93</v>
      </c>
    </row>
    <row r="12" spans="1:26">
      <c r="A12" s="20"/>
      <c r="B12" s="5" t="s">
        <v>13</v>
      </c>
      <c r="C12" s="15">
        <v>0</v>
      </c>
      <c r="D12" s="15">
        <v>0</v>
      </c>
      <c r="E12" s="16">
        <f t="shared" ref="E12:E84" si="1">C12+D12</f>
        <v>0</v>
      </c>
      <c r="F12" s="75">
        <v>34</v>
      </c>
      <c r="G12" s="15">
        <v>127</v>
      </c>
      <c r="H12" s="16">
        <f t="shared" ref="H12:H84" si="2">F12+G12</f>
        <v>161</v>
      </c>
      <c r="I12" s="75">
        <v>26</v>
      </c>
      <c r="J12" s="15">
        <v>111</v>
      </c>
      <c r="K12" s="16">
        <f t="shared" ref="K12:K14" si="3">I12+J12</f>
        <v>137</v>
      </c>
      <c r="L12" s="75">
        <v>14</v>
      </c>
      <c r="M12" s="15">
        <v>107</v>
      </c>
      <c r="N12" s="16">
        <f t="shared" ref="N12:N14" si="4">L12+M12</f>
        <v>121</v>
      </c>
      <c r="O12" s="75">
        <v>0</v>
      </c>
      <c r="P12" s="15">
        <f>1+4</f>
        <v>5</v>
      </c>
      <c r="Q12" s="16">
        <f t="shared" ref="Q12:Q14" si="5">O12+P12</f>
        <v>5</v>
      </c>
      <c r="R12" s="81">
        <v>0</v>
      </c>
      <c r="S12" s="17">
        <v>0</v>
      </c>
      <c r="T12" s="18">
        <f t="shared" ref="T12:T14" si="6">R12+S12</f>
        <v>0</v>
      </c>
      <c r="U12" s="81">
        <v>0</v>
      </c>
      <c r="V12" s="17">
        <v>0</v>
      </c>
      <c r="W12" s="18">
        <f t="shared" ref="W12:W14" si="7">U12+V12</f>
        <v>0</v>
      </c>
      <c r="X12" s="63">
        <f t="shared" ref="X12:X14" si="8">C12+F12+I12+L12+O12+R12+U12</f>
        <v>74</v>
      </c>
      <c r="Y12" s="16">
        <f t="shared" ref="Y12:Y14" si="9">D12+G12+J12+M12+P12+S12+V12</f>
        <v>350</v>
      </c>
      <c r="Z12" s="16">
        <f t="shared" ref="Z12:Z14" si="10">E12+H12+K12+N12+Q12+T12+W12</f>
        <v>424</v>
      </c>
    </row>
    <row r="13" spans="1:26">
      <c r="A13" s="20"/>
      <c r="B13" s="5" t="s">
        <v>15</v>
      </c>
      <c r="C13" s="15">
        <v>30</v>
      </c>
      <c r="D13" s="15">
        <v>83</v>
      </c>
      <c r="E13" s="16">
        <f t="shared" si="1"/>
        <v>113</v>
      </c>
      <c r="F13" s="75">
        <v>38</v>
      </c>
      <c r="G13" s="15">
        <v>118</v>
      </c>
      <c r="H13" s="16">
        <f t="shared" si="2"/>
        <v>156</v>
      </c>
      <c r="I13" s="75">
        <v>20</v>
      </c>
      <c r="J13" s="15">
        <v>97</v>
      </c>
      <c r="K13" s="16">
        <f t="shared" si="3"/>
        <v>117</v>
      </c>
      <c r="L13" s="75">
        <v>20</v>
      </c>
      <c r="M13" s="15">
        <v>105</v>
      </c>
      <c r="N13" s="16">
        <f t="shared" si="4"/>
        <v>125</v>
      </c>
      <c r="O13" s="75">
        <v>2</v>
      </c>
      <c r="P13" s="15">
        <v>3</v>
      </c>
      <c r="Q13" s="16">
        <f t="shared" si="5"/>
        <v>5</v>
      </c>
      <c r="R13" s="81">
        <v>0</v>
      </c>
      <c r="S13" s="17">
        <v>0</v>
      </c>
      <c r="T13" s="18">
        <f t="shared" si="6"/>
        <v>0</v>
      </c>
      <c r="U13" s="81">
        <v>0</v>
      </c>
      <c r="V13" s="17">
        <v>0</v>
      </c>
      <c r="W13" s="18">
        <f t="shared" si="7"/>
        <v>0</v>
      </c>
      <c r="X13" s="63">
        <f t="shared" si="8"/>
        <v>110</v>
      </c>
      <c r="Y13" s="16">
        <f t="shared" si="9"/>
        <v>406</v>
      </c>
      <c r="Z13" s="16">
        <f t="shared" si="10"/>
        <v>516</v>
      </c>
    </row>
    <row r="14" spans="1:26">
      <c r="A14" s="20"/>
      <c r="B14" s="5" t="s">
        <v>14</v>
      </c>
      <c r="C14" s="15">
        <v>0</v>
      </c>
      <c r="D14" s="15">
        <v>0</v>
      </c>
      <c r="E14" s="16">
        <f t="shared" si="1"/>
        <v>0</v>
      </c>
      <c r="F14" s="75">
        <v>0</v>
      </c>
      <c r="G14" s="15">
        <v>0</v>
      </c>
      <c r="H14" s="16">
        <f t="shared" si="2"/>
        <v>0</v>
      </c>
      <c r="I14" s="75">
        <v>0</v>
      </c>
      <c r="J14" s="15">
        <v>0</v>
      </c>
      <c r="K14" s="16">
        <f t="shared" si="3"/>
        <v>0</v>
      </c>
      <c r="L14" s="75">
        <v>0</v>
      </c>
      <c r="M14" s="15">
        <v>0</v>
      </c>
      <c r="N14" s="16">
        <f t="shared" si="4"/>
        <v>0</v>
      </c>
      <c r="O14" s="75">
        <v>1</v>
      </c>
      <c r="P14" s="15">
        <v>1</v>
      </c>
      <c r="Q14" s="16">
        <f t="shared" si="5"/>
        <v>2</v>
      </c>
      <c r="R14" s="81">
        <v>0</v>
      </c>
      <c r="S14" s="17">
        <v>0</v>
      </c>
      <c r="T14" s="18">
        <f t="shared" si="6"/>
        <v>0</v>
      </c>
      <c r="U14" s="81">
        <v>0</v>
      </c>
      <c r="V14" s="17">
        <v>0</v>
      </c>
      <c r="W14" s="18">
        <f t="shared" si="7"/>
        <v>0</v>
      </c>
      <c r="X14" s="63">
        <f t="shared" si="8"/>
        <v>1</v>
      </c>
      <c r="Y14" s="16">
        <f t="shared" si="9"/>
        <v>1</v>
      </c>
      <c r="Z14" s="16">
        <f t="shared" si="10"/>
        <v>2</v>
      </c>
    </row>
    <row r="15" spans="1:26" s="21" customFormat="1">
      <c r="A15" s="1"/>
      <c r="B15" s="4" t="s">
        <v>16</v>
      </c>
      <c r="C15" s="16">
        <f>SUM(C10:C14)</f>
        <v>62</v>
      </c>
      <c r="D15" s="16">
        <f t="shared" ref="D15:Z15" si="11">SUM(D10:D14)</f>
        <v>223</v>
      </c>
      <c r="E15" s="16">
        <f t="shared" si="11"/>
        <v>285</v>
      </c>
      <c r="F15" s="63">
        <f t="shared" si="11"/>
        <v>92</v>
      </c>
      <c r="G15" s="16">
        <f t="shared" si="11"/>
        <v>360</v>
      </c>
      <c r="H15" s="16">
        <f t="shared" si="11"/>
        <v>452</v>
      </c>
      <c r="I15" s="63">
        <f t="shared" si="11"/>
        <v>72</v>
      </c>
      <c r="J15" s="16">
        <f t="shared" si="11"/>
        <v>301</v>
      </c>
      <c r="K15" s="16">
        <f t="shared" si="11"/>
        <v>373</v>
      </c>
      <c r="L15" s="63">
        <f t="shared" si="11"/>
        <v>50</v>
      </c>
      <c r="M15" s="16">
        <f t="shared" si="11"/>
        <v>309</v>
      </c>
      <c r="N15" s="16">
        <f t="shared" si="11"/>
        <v>359</v>
      </c>
      <c r="O15" s="63">
        <f t="shared" si="11"/>
        <v>4</v>
      </c>
      <c r="P15" s="16">
        <f t="shared" si="11"/>
        <v>12</v>
      </c>
      <c r="Q15" s="16">
        <f t="shared" si="11"/>
        <v>16</v>
      </c>
      <c r="R15" s="63">
        <f t="shared" si="11"/>
        <v>0</v>
      </c>
      <c r="S15" s="16">
        <f t="shared" si="11"/>
        <v>0</v>
      </c>
      <c r="T15" s="16">
        <f t="shared" si="11"/>
        <v>0</v>
      </c>
      <c r="U15" s="63">
        <f t="shared" si="11"/>
        <v>0</v>
      </c>
      <c r="V15" s="16">
        <f t="shared" si="11"/>
        <v>0</v>
      </c>
      <c r="W15" s="16">
        <f t="shared" si="11"/>
        <v>0</v>
      </c>
      <c r="X15" s="63">
        <f t="shared" si="11"/>
        <v>280</v>
      </c>
      <c r="Y15" s="16">
        <f t="shared" si="11"/>
        <v>1205</v>
      </c>
      <c r="Z15" s="16">
        <f t="shared" si="11"/>
        <v>1485</v>
      </c>
    </row>
    <row r="16" spans="1:26" s="21" customFormat="1">
      <c r="A16" s="69"/>
      <c r="B16" s="70" t="s">
        <v>17</v>
      </c>
      <c r="C16" s="71">
        <f>C15</f>
        <v>62</v>
      </c>
      <c r="D16" s="71">
        <f t="shared" ref="D16:Z16" si="12">D15</f>
        <v>223</v>
      </c>
      <c r="E16" s="71">
        <f t="shared" si="12"/>
        <v>285</v>
      </c>
      <c r="F16" s="76">
        <f t="shared" si="12"/>
        <v>92</v>
      </c>
      <c r="G16" s="71">
        <f t="shared" si="12"/>
        <v>360</v>
      </c>
      <c r="H16" s="71">
        <f t="shared" si="12"/>
        <v>452</v>
      </c>
      <c r="I16" s="76">
        <f t="shared" si="12"/>
        <v>72</v>
      </c>
      <c r="J16" s="71">
        <f t="shared" si="12"/>
        <v>301</v>
      </c>
      <c r="K16" s="71">
        <f t="shared" si="12"/>
        <v>373</v>
      </c>
      <c r="L16" s="76">
        <f t="shared" si="12"/>
        <v>50</v>
      </c>
      <c r="M16" s="71">
        <f t="shared" si="12"/>
        <v>309</v>
      </c>
      <c r="N16" s="71">
        <f t="shared" si="12"/>
        <v>359</v>
      </c>
      <c r="O16" s="76">
        <f t="shared" si="12"/>
        <v>4</v>
      </c>
      <c r="P16" s="71">
        <f t="shared" si="12"/>
        <v>12</v>
      </c>
      <c r="Q16" s="71">
        <f t="shared" si="12"/>
        <v>16</v>
      </c>
      <c r="R16" s="76">
        <f t="shared" si="12"/>
        <v>0</v>
      </c>
      <c r="S16" s="71">
        <f t="shared" si="12"/>
        <v>0</v>
      </c>
      <c r="T16" s="71">
        <f t="shared" si="12"/>
        <v>0</v>
      </c>
      <c r="U16" s="76">
        <f t="shared" si="12"/>
        <v>0</v>
      </c>
      <c r="V16" s="71">
        <f t="shared" si="12"/>
        <v>0</v>
      </c>
      <c r="W16" s="71">
        <f t="shared" si="12"/>
        <v>0</v>
      </c>
      <c r="X16" s="76">
        <f t="shared" si="12"/>
        <v>280</v>
      </c>
      <c r="Y16" s="71">
        <f t="shared" si="12"/>
        <v>1205</v>
      </c>
      <c r="Z16" s="71">
        <f t="shared" si="12"/>
        <v>1485</v>
      </c>
    </row>
    <row r="17" spans="1:26">
      <c r="A17" s="1" t="s">
        <v>18</v>
      </c>
      <c r="B17" s="2"/>
      <c r="C17" s="12"/>
      <c r="D17" s="13"/>
      <c r="E17" s="63"/>
      <c r="F17" s="13"/>
      <c r="G17" s="13"/>
      <c r="H17" s="63"/>
      <c r="I17" s="13"/>
      <c r="J17" s="13"/>
      <c r="K17" s="63"/>
      <c r="L17" s="13"/>
      <c r="M17" s="13"/>
      <c r="N17" s="63"/>
      <c r="O17" s="13"/>
      <c r="P17" s="13"/>
      <c r="Q17" s="63"/>
      <c r="R17" s="31"/>
      <c r="S17" s="31"/>
      <c r="T17" s="82"/>
      <c r="U17" s="31"/>
      <c r="V17" s="31"/>
      <c r="W17" s="82"/>
      <c r="X17" s="30"/>
      <c r="Y17" s="30"/>
      <c r="Z17" s="32"/>
    </row>
    <row r="18" spans="1:26">
      <c r="A18" s="1"/>
      <c r="B18" s="3" t="s">
        <v>10</v>
      </c>
      <c r="C18" s="12"/>
      <c r="D18" s="13"/>
      <c r="E18" s="63"/>
      <c r="F18" s="13"/>
      <c r="G18" s="13"/>
      <c r="H18" s="63"/>
      <c r="I18" s="13"/>
      <c r="J18" s="13"/>
      <c r="K18" s="63"/>
      <c r="L18" s="13"/>
      <c r="M18" s="13"/>
      <c r="N18" s="63"/>
      <c r="O18" s="13"/>
      <c r="P18" s="13"/>
      <c r="Q18" s="63"/>
      <c r="R18" s="31"/>
      <c r="S18" s="31"/>
      <c r="T18" s="82"/>
      <c r="U18" s="31"/>
      <c r="V18" s="31"/>
      <c r="W18" s="82"/>
      <c r="X18" s="30"/>
      <c r="Y18" s="30"/>
      <c r="Z18" s="32"/>
    </row>
    <row r="19" spans="1:26">
      <c r="A19" s="19"/>
      <c r="B19" s="2" t="s">
        <v>144</v>
      </c>
      <c r="C19" s="12"/>
      <c r="D19" s="13"/>
      <c r="E19" s="63"/>
      <c r="F19" s="13"/>
      <c r="G19" s="13"/>
      <c r="H19" s="63"/>
      <c r="I19" s="13"/>
      <c r="J19" s="13"/>
      <c r="K19" s="63"/>
      <c r="L19" s="13"/>
      <c r="M19" s="13"/>
      <c r="N19" s="63"/>
      <c r="O19" s="13"/>
      <c r="P19" s="13"/>
      <c r="Q19" s="63"/>
      <c r="R19" s="31"/>
      <c r="S19" s="31"/>
      <c r="T19" s="82"/>
      <c r="U19" s="31"/>
      <c r="V19" s="31"/>
      <c r="W19" s="82"/>
      <c r="X19" s="30"/>
      <c r="Y19" s="30"/>
      <c r="Z19" s="32"/>
    </row>
    <row r="20" spans="1:26">
      <c r="A20" s="20"/>
      <c r="B20" s="5" t="s">
        <v>19</v>
      </c>
      <c r="C20" s="15">
        <v>12</v>
      </c>
      <c r="D20" s="15">
        <v>16</v>
      </c>
      <c r="E20" s="16">
        <f t="shared" si="1"/>
        <v>28</v>
      </c>
      <c r="F20" s="75">
        <v>18</v>
      </c>
      <c r="G20" s="15">
        <v>16</v>
      </c>
      <c r="H20" s="16">
        <f t="shared" si="2"/>
        <v>34</v>
      </c>
      <c r="I20" s="75">
        <v>13</v>
      </c>
      <c r="J20" s="15">
        <v>11</v>
      </c>
      <c r="K20" s="16">
        <f t="shared" ref="K20:K87" si="13">I20+J20</f>
        <v>24</v>
      </c>
      <c r="L20" s="75">
        <v>14</v>
      </c>
      <c r="M20" s="15">
        <v>13</v>
      </c>
      <c r="N20" s="16">
        <f t="shared" ref="N20:N87" si="14">L20+M20</f>
        <v>27</v>
      </c>
      <c r="O20" s="75">
        <v>0</v>
      </c>
      <c r="P20" s="15">
        <v>0</v>
      </c>
      <c r="Q20" s="16">
        <f t="shared" ref="Q20:Q87" si="15">O20+P20</f>
        <v>0</v>
      </c>
      <c r="R20" s="81">
        <v>17</v>
      </c>
      <c r="S20" s="17">
        <v>9</v>
      </c>
      <c r="T20" s="18">
        <f t="shared" ref="T20:T87" si="16">R20+S20</f>
        <v>26</v>
      </c>
      <c r="U20" s="81">
        <v>15</v>
      </c>
      <c r="V20" s="17">
        <v>4</v>
      </c>
      <c r="W20" s="18">
        <f t="shared" ref="W20:W87" si="17">U20+V20</f>
        <v>19</v>
      </c>
      <c r="X20" s="63">
        <f t="shared" ref="X20:X87" si="18">C20+F20+I20+L20+O20+R20+U20</f>
        <v>89</v>
      </c>
      <c r="Y20" s="16">
        <f t="shared" ref="Y20:Y87" si="19">D20+G20+J20+M20+P20+S20+V20</f>
        <v>69</v>
      </c>
      <c r="Z20" s="16">
        <f t="shared" ref="Z20:Z87" si="20">E20+H20+K20+N20+Q20+T20+W20</f>
        <v>158</v>
      </c>
    </row>
    <row r="21" spans="1:26">
      <c r="A21" s="20"/>
      <c r="B21" s="5" t="s">
        <v>20</v>
      </c>
      <c r="C21" s="15">
        <v>26</v>
      </c>
      <c r="D21" s="15">
        <v>2</v>
      </c>
      <c r="E21" s="16">
        <f t="shared" si="1"/>
        <v>28</v>
      </c>
      <c r="F21" s="75">
        <v>28</v>
      </c>
      <c r="G21" s="15">
        <v>8</v>
      </c>
      <c r="H21" s="16">
        <f t="shared" si="2"/>
        <v>36</v>
      </c>
      <c r="I21" s="75">
        <v>10</v>
      </c>
      <c r="J21" s="15">
        <v>3</v>
      </c>
      <c r="K21" s="16">
        <f t="shared" si="13"/>
        <v>13</v>
      </c>
      <c r="L21" s="75">
        <v>23</v>
      </c>
      <c r="M21" s="15">
        <v>4</v>
      </c>
      <c r="N21" s="16">
        <f t="shared" si="14"/>
        <v>27</v>
      </c>
      <c r="O21" s="75">
        <v>0</v>
      </c>
      <c r="P21" s="15">
        <v>0</v>
      </c>
      <c r="Q21" s="16">
        <f t="shared" si="15"/>
        <v>0</v>
      </c>
      <c r="R21" s="81">
        <v>20</v>
      </c>
      <c r="S21" s="17">
        <v>5</v>
      </c>
      <c r="T21" s="18">
        <f t="shared" si="16"/>
        <v>25</v>
      </c>
      <c r="U21" s="81">
        <v>13</v>
      </c>
      <c r="V21" s="17">
        <v>1</v>
      </c>
      <c r="W21" s="18">
        <f t="shared" si="17"/>
        <v>14</v>
      </c>
      <c r="X21" s="63">
        <f t="shared" si="18"/>
        <v>120</v>
      </c>
      <c r="Y21" s="16">
        <f t="shared" si="19"/>
        <v>23</v>
      </c>
      <c r="Z21" s="16">
        <f t="shared" si="20"/>
        <v>143</v>
      </c>
    </row>
    <row r="22" spans="1:26">
      <c r="A22" s="20"/>
      <c r="B22" s="5" t="s">
        <v>21</v>
      </c>
      <c r="C22" s="15">
        <v>18</v>
      </c>
      <c r="D22" s="15">
        <v>11</v>
      </c>
      <c r="E22" s="16">
        <f t="shared" si="1"/>
        <v>29</v>
      </c>
      <c r="F22" s="75">
        <v>20</v>
      </c>
      <c r="G22" s="15">
        <v>10</v>
      </c>
      <c r="H22" s="16">
        <f t="shared" si="2"/>
        <v>30</v>
      </c>
      <c r="I22" s="75">
        <v>14</v>
      </c>
      <c r="J22" s="15">
        <v>4</v>
      </c>
      <c r="K22" s="16">
        <f t="shared" si="13"/>
        <v>18</v>
      </c>
      <c r="L22" s="75">
        <v>18</v>
      </c>
      <c r="M22" s="15">
        <v>7</v>
      </c>
      <c r="N22" s="16">
        <f t="shared" si="14"/>
        <v>25</v>
      </c>
      <c r="O22" s="75">
        <v>0</v>
      </c>
      <c r="P22" s="15">
        <v>0</v>
      </c>
      <c r="Q22" s="16">
        <f t="shared" si="15"/>
        <v>0</v>
      </c>
      <c r="R22" s="81">
        <v>23</v>
      </c>
      <c r="S22" s="17">
        <v>10</v>
      </c>
      <c r="T22" s="18">
        <f t="shared" si="16"/>
        <v>33</v>
      </c>
      <c r="U22" s="81">
        <v>0</v>
      </c>
      <c r="V22" s="17">
        <v>0</v>
      </c>
      <c r="W22" s="18">
        <f t="shared" si="17"/>
        <v>0</v>
      </c>
      <c r="X22" s="63">
        <f t="shared" si="18"/>
        <v>93</v>
      </c>
      <c r="Y22" s="16">
        <f t="shared" si="19"/>
        <v>42</v>
      </c>
      <c r="Z22" s="16">
        <f t="shared" si="20"/>
        <v>135</v>
      </c>
    </row>
    <row r="23" spans="1:26">
      <c r="A23" s="20"/>
      <c r="B23" s="5" t="s">
        <v>22</v>
      </c>
      <c r="C23" s="15">
        <v>0</v>
      </c>
      <c r="D23" s="15">
        <v>0</v>
      </c>
      <c r="E23" s="16">
        <f t="shared" si="1"/>
        <v>0</v>
      </c>
      <c r="F23" s="75">
        <v>0</v>
      </c>
      <c r="G23" s="15">
        <v>0</v>
      </c>
      <c r="H23" s="16">
        <f t="shared" si="2"/>
        <v>0</v>
      </c>
      <c r="I23" s="75">
        <v>0</v>
      </c>
      <c r="J23" s="15">
        <v>0</v>
      </c>
      <c r="K23" s="16">
        <f t="shared" si="13"/>
        <v>0</v>
      </c>
      <c r="L23" s="75">
        <v>0</v>
      </c>
      <c r="M23" s="15">
        <v>0</v>
      </c>
      <c r="N23" s="16">
        <f t="shared" si="14"/>
        <v>0</v>
      </c>
      <c r="O23" s="75">
        <v>0</v>
      </c>
      <c r="P23" s="15">
        <v>0</v>
      </c>
      <c r="Q23" s="16">
        <f t="shared" si="15"/>
        <v>0</v>
      </c>
      <c r="R23" s="81">
        <v>0</v>
      </c>
      <c r="S23" s="17">
        <v>0</v>
      </c>
      <c r="T23" s="18">
        <f t="shared" si="16"/>
        <v>0</v>
      </c>
      <c r="U23" s="81">
        <v>16</v>
      </c>
      <c r="V23" s="17">
        <v>1</v>
      </c>
      <c r="W23" s="18">
        <f t="shared" si="17"/>
        <v>17</v>
      </c>
      <c r="X23" s="63">
        <f t="shared" si="18"/>
        <v>16</v>
      </c>
      <c r="Y23" s="16">
        <f t="shared" si="19"/>
        <v>1</v>
      </c>
      <c r="Z23" s="16">
        <f t="shared" si="20"/>
        <v>17</v>
      </c>
    </row>
    <row r="24" spans="1:26">
      <c r="A24" s="20"/>
      <c r="B24" s="5" t="s">
        <v>23</v>
      </c>
      <c r="C24" s="15">
        <v>17</v>
      </c>
      <c r="D24" s="15">
        <v>12</v>
      </c>
      <c r="E24" s="16">
        <f t="shared" si="1"/>
        <v>29</v>
      </c>
      <c r="F24" s="75">
        <v>20</v>
      </c>
      <c r="G24" s="15">
        <v>10</v>
      </c>
      <c r="H24" s="16">
        <f t="shared" si="2"/>
        <v>30</v>
      </c>
      <c r="I24" s="75">
        <v>17</v>
      </c>
      <c r="J24" s="15">
        <v>8</v>
      </c>
      <c r="K24" s="16">
        <f t="shared" si="13"/>
        <v>25</v>
      </c>
      <c r="L24" s="75">
        <v>11</v>
      </c>
      <c r="M24" s="15">
        <v>9</v>
      </c>
      <c r="N24" s="16">
        <f t="shared" si="14"/>
        <v>20</v>
      </c>
      <c r="O24" s="75">
        <v>0</v>
      </c>
      <c r="P24" s="15">
        <v>0</v>
      </c>
      <c r="Q24" s="16">
        <f t="shared" si="15"/>
        <v>0</v>
      </c>
      <c r="R24" s="81">
        <v>8</v>
      </c>
      <c r="S24" s="17">
        <v>8</v>
      </c>
      <c r="T24" s="18">
        <f t="shared" si="16"/>
        <v>16</v>
      </c>
      <c r="U24" s="81">
        <v>10</v>
      </c>
      <c r="V24" s="17">
        <v>0</v>
      </c>
      <c r="W24" s="18">
        <f t="shared" si="17"/>
        <v>10</v>
      </c>
      <c r="X24" s="63">
        <f t="shared" si="18"/>
        <v>83</v>
      </c>
      <c r="Y24" s="16">
        <f t="shared" si="19"/>
        <v>47</v>
      </c>
      <c r="Z24" s="16">
        <f t="shared" si="20"/>
        <v>130</v>
      </c>
    </row>
    <row r="25" spans="1:26">
      <c r="A25" s="20"/>
      <c r="B25" s="5" t="s">
        <v>57</v>
      </c>
      <c r="C25" s="15">
        <v>23</v>
      </c>
      <c r="D25" s="15">
        <v>9</v>
      </c>
      <c r="E25" s="16">
        <f t="shared" si="1"/>
        <v>32</v>
      </c>
      <c r="F25" s="75">
        <v>16</v>
      </c>
      <c r="G25" s="15">
        <v>10</v>
      </c>
      <c r="H25" s="16">
        <f t="shared" si="2"/>
        <v>26</v>
      </c>
      <c r="I25" s="75">
        <v>13</v>
      </c>
      <c r="J25" s="15">
        <v>6</v>
      </c>
      <c r="K25" s="16">
        <f t="shared" si="13"/>
        <v>19</v>
      </c>
      <c r="L25" s="75">
        <v>12</v>
      </c>
      <c r="M25" s="15">
        <v>14</v>
      </c>
      <c r="N25" s="16">
        <f t="shared" si="14"/>
        <v>26</v>
      </c>
      <c r="O25" s="75">
        <v>0</v>
      </c>
      <c r="P25" s="15">
        <v>0</v>
      </c>
      <c r="Q25" s="16">
        <f t="shared" si="15"/>
        <v>0</v>
      </c>
      <c r="R25" s="81">
        <v>16</v>
      </c>
      <c r="S25" s="17">
        <v>16</v>
      </c>
      <c r="T25" s="18">
        <f t="shared" si="16"/>
        <v>32</v>
      </c>
      <c r="U25" s="81">
        <v>17</v>
      </c>
      <c r="V25" s="17">
        <v>2</v>
      </c>
      <c r="W25" s="18">
        <f t="shared" si="17"/>
        <v>19</v>
      </c>
      <c r="X25" s="63">
        <f t="shared" si="18"/>
        <v>97</v>
      </c>
      <c r="Y25" s="16">
        <f t="shared" si="19"/>
        <v>57</v>
      </c>
      <c r="Z25" s="16">
        <f t="shared" si="20"/>
        <v>154</v>
      </c>
    </row>
    <row r="26" spans="1:26">
      <c r="A26" s="20"/>
      <c r="B26" s="5" t="s">
        <v>24</v>
      </c>
      <c r="C26" s="15">
        <v>15</v>
      </c>
      <c r="D26" s="15">
        <v>14</v>
      </c>
      <c r="E26" s="16">
        <f t="shared" ref="E26" si="21">C26+D26</f>
        <v>29</v>
      </c>
      <c r="F26" s="75">
        <v>16</v>
      </c>
      <c r="G26" s="15">
        <v>14</v>
      </c>
      <c r="H26" s="16">
        <f t="shared" ref="H26" si="22">F26+G26</f>
        <v>30</v>
      </c>
      <c r="I26" s="75">
        <v>13</v>
      </c>
      <c r="J26" s="15">
        <v>5</v>
      </c>
      <c r="K26" s="16">
        <f t="shared" ref="K26" si="23">I26+J26</f>
        <v>18</v>
      </c>
      <c r="L26" s="75">
        <v>15</v>
      </c>
      <c r="M26" s="15">
        <v>9</v>
      </c>
      <c r="N26" s="16">
        <f t="shared" ref="N26" si="24">L26+M26</f>
        <v>24</v>
      </c>
      <c r="O26" s="75">
        <v>0</v>
      </c>
      <c r="P26" s="15">
        <v>0</v>
      </c>
      <c r="Q26" s="16">
        <f t="shared" ref="Q26" si="25">O26+P26</f>
        <v>0</v>
      </c>
      <c r="R26" s="81">
        <v>13</v>
      </c>
      <c r="S26" s="17">
        <v>9</v>
      </c>
      <c r="T26" s="18">
        <f t="shared" ref="T26" si="26">R26+S26</f>
        <v>22</v>
      </c>
      <c r="U26" s="81">
        <v>7</v>
      </c>
      <c r="V26" s="17">
        <v>1</v>
      </c>
      <c r="W26" s="18">
        <f t="shared" ref="W26" si="27">U26+V26</f>
        <v>8</v>
      </c>
      <c r="X26" s="63">
        <f t="shared" ref="X26" si="28">C26+F26+I26+L26+O26+R26+U26</f>
        <v>79</v>
      </c>
      <c r="Y26" s="16">
        <f t="shared" ref="Y26" si="29">D26+G26+J26+M26+P26+S26+V26</f>
        <v>52</v>
      </c>
      <c r="Z26" s="16">
        <f t="shared" ref="Z26" si="30">E26+H26+K26+N26+Q26+T26+W26</f>
        <v>131</v>
      </c>
    </row>
    <row r="27" spans="1:26">
      <c r="A27" s="20"/>
      <c r="B27" s="4" t="s">
        <v>8</v>
      </c>
      <c r="C27" s="16">
        <f>SUM(C20:C26)</f>
        <v>111</v>
      </c>
      <c r="D27" s="16">
        <f t="shared" ref="D27:W27" si="31">SUM(D20:D26)</f>
        <v>64</v>
      </c>
      <c r="E27" s="16">
        <f t="shared" si="31"/>
        <v>175</v>
      </c>
      <c r="F27" s="63">
        <f t="shared" si="31"/>
        <v>118</v>
      </c>
      <c r="G27" s="16">
        <f t="shared" si="31"/>
        <v>68</v>
      </c>
      <c r="H27" s="16">
        <f t="shared" si="31"/>
        <v>186</v>
      </c>
      <c r="I27" s="63">
        <f t="shared" si="31"/>
        <v>80</v>
      </c>
      <c r="J27" s="16">
        <f t="shared" si="31"/>
        <v>37</v>
      </c>
      <c r="K27" s="16">
        <f t="shared" si="31"/>
        <v>117</v>
      </c>
      <c r="L27" s="63">
        <f t="shared" si="31"/>
        <v>93</v>
      </c>
      <c r="M27" s="16">
        <f t="shared" si="31"/>
        <v>56</v>
      </c>
      <c r="N27" s="16">
        <f t="shared" si="31"/>
        <v>149</v>
      </c>
      <c r="O27" s="63">
        <f t="shared" si="31"/>
        <v>0</v>
      </c>
      <c r="P27" s="16">
        <f t="shared" si="31"/>
        <v>0</v>
      </c>
      <c r="Q27" s="16">
        <f t="shared" si="31"/>
        <v>0</v>
      </c>
      <c r="R27" s="82">
        <f t="shared" si="31"/>
        <v>97</v>
      </c>
      <c r="S27" s="18">
        <f t="shared" si="31"/>
        <v>57</v>
      </c>
      <c r="T27" s="18">
        <f t="shared" si="31"/>
        <v>154</v>
      </c>
      <c r="U27" s="82">
        <f t="shared" si="31"/>
        <v>78</v>
      </c>
      <c r="V27" s="18">
        <f t="shared" si="31"/>
        <v>9</v>
      </c>
      <c r="W27" s="18">
        <f t="shared" si="31"/>
        <v>87</v>
      </c>
      <c r="X27" s="63">
        <f>SUM(X20:X26)</f>
        <v>577</v>
      </c>
      <c r="Y27" s="16">
        <f t="shared" ref="Y27:Z27" si="32">SUM(Y20:Y26)</f>
        <v>291</v>
      </c>
      <c r="Z27" s="16">
        <f t="shared" si="32"/>
        <v>868</v>
      </c>
    </row>
    <row r="28" spans="1:26">
      <c r="A28" s="20"/>
      <c r="B28" s="2" t="s">
        <v>141</v>
      </c>
      <c r="C28" s="12"/>
      <c r="D28" s="13"/>
      <c r="E28" s="63"/>
      <c r="F28" s="13"/>
      <c r="G28" s="13"/>
      <c r="H28" s="63"/>
      <c r="I28" s="13"/>
      <c r="J28" s="13"/>
      <c r="K28" s="63"/>
      <c r="L28" s="13"/>
      <c r="M28" s="13"/>
      <c r="N28" s="63"/>
      <c r="O28" s="13"/>
      <c r="P28" s="13"/>
      <c r="Q28" s="63"/>
      <c r="R28" s="31"/>
      <c r="S28" s="31"/>
      <c r="T28" s="82"/>
      <c r="U28" s="31"/>
      <c r="V28" s="31"/>
      <c r="W28" s="82"/>
      <c r="X28" s="30"/>
      <c r="Y28" s="30"/>
      <c r="Z28" s="32"/>
    </row>
    <row r="29" spans="1:26">
      <c r="A29" s="20"/>
      <c r="B29" s="5" t="s">
        <v>25</v>
      </c>
      <c r="C29" s="15">
        <v>33</v>
      </c>
      <c r="D29" s="15">
        <v>10</v>
      </c>
      <c r="E29" s="16">
        <f t="shared" ref="E29" si="33">C29+D29</f>
        <v>43</v>
      </c>
      <c r="F29" s="75">
        <v>26</v>
      </c>
      <c r="G29" s="15">
        <v>10</v>
      </c>
      <c r="H29" s="16">
        <f t="shared" ref="H29" si="34">F29+G29</f>
        <v>36</v>
      </c>
      <c r="I29" s="75">
        <v>11</v>
      </c>
      <c r="J29" s="15">
        <v>6</v>
      </c>
      <c r="K29" s="16">
        <f t="shared" ref="K29" si="35">I29+J29</f>
        <v>17</v>
      </c>
      <c r="L29" s="75">
        <v>20</v>
      </c>
      <c r="M29" s="15">
        <v>1</v>
      </c>
      <c r="N29" s="16">
        <f t="shared" ref="N29" si="36">L29+M29</f>
        <v>21</v>
      </c>
      <c r="O29" s="75">
        <v>0</v>
      </c>
      <c r="P29" s="15">
        <v>0</v>
      </c>
      <c r="Q29" s="16">
        <f t="shared" ref="Q29" si="37">O29+P29</f>
        <v>0</v>
      </c>
      <c r="R29" s="81">
        <v>0</v>
      </c>
      <c r="S29" s="17">
        <v>0</v>
      </c>
      <c r="T29" s="18">
        <f t="shared" ref="T29" si="38">R29+S29</f>
        <v>0</v>
      </c>
      <c r="U29" s="81">
        <v>0</v>
      </c>
      <c r="V29" s="17">
        <v>0</v>
      </c>
      <c r="W29" s="18">
        <f t="shared" ref="W29" si="39">U29+V29</f>
        <v>0</v>
      </c>
      <c r="X29" s="63">
        <f t="shared" ref="X29" si="40">C29+F29+I29+L29+O29+R29+U29</f>
        <v>90</v>
      </c>
      <c r="Y29" s="16">
        <f t="shared" ref="Y29" si="41">D29+G29+J29+M29+P29+S29+V29</f>
        <v>27</v>
      </c>
      <c r="Z29" s="16">
        <f t="shared" ref="Z29" si="42">E29+H29+K29+N29+Q29+T29+W29</f>
        <v>117</v>
      </c>
    </row>
    <row r="30" spans="1:26">
      <c r="A30" s="20"/>
      <c r="B30" s="41" t="s">
        <v>8</v>
      </c>
      <c r="C30" s="16">
        <f>SUM(C29)</f>
        <v>33</v>
      </c>
      <c r="D30" s="16">
        <f t="shared" ref="D30:Z30" si="43">SUM(D29)</f>
        <v>10</v>
      </c>
      <c r="E30" s="16">
        <f t="shared" si="43"/>
        <v>43</v>
      </c>
      <c r="F30" s="63">
        <f t="shared" si="43"/>
        <v>26</v>
      </c>
      <c r="G30" s="16">
        <f t="shared" si="43"/>
        <v>10</v>
      </c>
      <c r="H30" s="16">
        <f t="shared" si="43"/>
        <v>36</v>
      </c>
      <c r="I30" s="63">
        <f t="shared" si="43"/>
        <v>11</v>
      </c>
      <c r="J30" s="16">
        <f t="shared" si="43"/>
        <v>6</v>
      </c>
      <c r="K30" s="16">
        <f t="shared" si="43"/>
        <v>17</v>
      </c>
      <c r="L30" s="63">
        <f t="shared" si="43"/>
        <v>20</v>
      </c>
      <c r="M30" s="16">
        <f t="shared" si="43"/>
        <v>1</v>
      </c>
      <c r="N30" s="16">
        <f t="shared" si="43"/>
        <v>21</v>
      </c>
      <c r="O30" s="63">
        <f t="shared" si="43"/>
        <v>0</v>
      </c>
      <c r="P30" s="16">
        <f t="shared" si="43"/>
        <v>0</v>
      </c>
      <c r="Q30" s="16">
        <f t="shared" si="43"/>
        <v>0</v>
      </c>
      <c r="R30" s="82">
        <f t="shared" si="43"/>
        <v>0</v>
      </c>
      <c r="S30" s="18">
        <f t="shared" si="43"/>
        <v>0</v>
      </c>
      <c r="T30" s="18">
        <f t="shared" si="43"/>
        <v>0</v>
      </c>
      <c r="U30" s="82">
        <f t="shared" si="43"/>
        <v>0</v>
      </c>
      <c r="V30" s="18">
        <f t="shared" si="43"/>
        <v>0</v>
      </c>
      <c r="W30" s="18">
        <f t="shared" si="43"/>
        <v>0</v>
      </c>
      <c r="X30" s="63">
        <f t="shared" si="43"/>
        <v>90</v>
      </c>
      <c r="Y30" s="16">
        <f t="shared" si="43"/>
        <v>27</v>
      </c>
      <c r="Z30" s="16">
        <f t="shared" si="43"/>
        <v>117</v>
      </c>
    </row>
    <row r="31" spans="1:26">
      <c r="A31" s="20"/>
      <c r="B31" s="2" t="s">
        <v>138</v>
      </c>
      <c r="C31" s="12"/>
      <c r="D31" s="13"/>
      <c r="E31" s="63"/>
      <c r="F31" s="13"/>
      <c r="G31" s="13"/>
      <c r="H31" s="63"/>
      <c r="I31" s="13"/>
      <c r="J31" s="13"/>
      <c r="K31" s="63"/>
      <c r="L31" s="13"/>
      <c r="M31" s="13"/>
      <c r="N31" s="63"/>
      <c r="O31" s="13"/>
      <c r="P31" s="13"/>
      <c r="Q31" s="63"/>
      <c r="R31" s="31"/>
      <c r="S31" s="31"/>
      <c r="T31" s="82"/>
      <c r="U31" s="31"/>
      <c r="V31" s="31"/>
      <c r="W31" s="82"/>
      <c r="X31" s="30"/>
      <c r="Y31" s="30"/>
      <c r="Z31" s="32"/>
    </row>
    <row r="32" spans="1:26">
      <c r="A32" s="20"/>
      <c r="B32" s="5" t="s">
        <v>26</v>
      </c>
      <c r="C32" s="15">
        <v>16</v>
      </c>
      <c r="D32" s="15">
        <v>12</v>
      </c>
      <c r="E32" s="16">
        <f t="shared" ref="E32" si="44">C32+D32</f>
        <v>28</v>
      </c>
      <c r="F32" s="75">
        <v>11</v>
      </c>
      <c r="G32" s="15">
        <v>26</v>
      </c>
      <c r="H32" s="16">
        <f t="shared" ref="H32" si="45">F32+G32</f>
        <v>37</v>
      </c>
      <c r="I32" s="75">
        <v>14</v>
      </c>
      <c r="J32" s="15">
        <v>17</v>
      </c>
      <c r="K32" s="16">
        <f t="shared" ref="K32" si="46">I32+J32</f>
        <v>31</v>
      </c>
      <c r="L32" s="75">
        <v>9</v>
      </c>
      <c r="M32" s="15">
        <v>19</v>
      </c>
      <c r="N32" s="16">
        <f t="shared" ref="N32" si="47">L32+M32</f>
        <v>28</v>
      </c>
      <c r="O32" s="75">
        <v>0</v>
      </c>
      <c r="P32" s="15">
        <v>0</v>
      </c>
      <c r="Q32" s="16">
        <f t="shared" ref="Q32" si="48">O32+P32</f>
        <v>0</v>
      </c>
      <c r="R32" s="81">
        <v>11</v>
      </c>
      <c r="S32" s="17">
        <v>23</v>
      </c>
      <c r="T32" s="18">
        <f t="shared" ref="T32" si="49">R32+S32</f>
        <v>34</v>
      </c>
      <c r="U32" s="81">
        <v>0</v>
      </c>
      <c r="V32" s="17">
        <v>1</v>
      </c>
      <c r="W32" s="18">
        <f t="shared" ref="W32" si="50">U32+V32</f>
        <v>1</v>
      </c>
      <c r="X32" s="63">
        <f t="shared" ref="X32" si="51">C32+F32+I32+L32+O32+R32+U32</f>
        <v>61</v>
      </c>
      <c r="Y32" s="16">
        <f t="shared" ref="Y32" si="52">D32+G32+J32+M32+P32+S32+V32</f>
        <v>98</v>
      </c>
      <c r="Z32" s="16">
        <f t="shared" ref="Z32" si="53">E32+H32+K32+N32+Q32+T32+W32</f>
        <v>159</v>
      </c>
    </row>
    <row r="33" spans="1:26">
      <c r="A33" s="20"/>
      <c r="B33" s="41" t="s">
        <v>8</v>
      </c>
      <c r="C33" s="16">
        <f>SUM(C32)</f>
        <v>16</v>
      </c>
      <c r="D33" s="16">
        <f t="shared" ref="D33:Z33" si="54">SUM(D32)</f>
        <v>12</v>
      </c>
      <c r="E33" s="16">
        <f t="shared" si="54"/>
        <v>28</v>
      </c>
      <c r="F33" s="63">
        <f t="shared" si="54"/>
        <v>11</v>
      </c>
      <c r="G33" s="16">
        <f t="shared" si="54"/>
        <v>26</v>
      </c>
      <c r="H33" s="16">
        <f t="shared" si="54"/>
        <v>37</v>
      </c>
      <c r="I33" s="63">
        <f t="shared" si="54"/>
        <v>14</v>
      </c>
      <c r="J33" s="16">
        <f t="shared" si="54"/>
        <v>17</v>
      </c>
      <c r="K33" s="16">
        <f t="shared" si="54"/>
        <v>31</v>
      </c>
      <c r="L33" s="63">
        <f t="shared" si="54"/>
        <v>9</v>
      </c>
      <c r="M33" s="16">
        <f t="shared" si="54"/>
        <v>19</v>
      </c>
      <c r="N33" s="16">
        <f t="shared" si="54"/>
        <v>28</v>
      </c>
      <c r="O33" s="63">
        <f t="shared" si="54"/>
        <v>0</v>
      </c>
      <c r="P33" s="16">
        <f t="shared" si="54"/>
        <v>0</v>
      </c>
      <c r="Q33" s="16">
        <f t="shared" si="54"/>
        <v>0</v>
      </c>
      <c r="R33" s="82">
        <f t="shared" si="54"/>
        <v>11</v>
      </c>
      <c r="S33" s="18">
        <f t="shared" si="54"/>
        <v>23</v>
      </c>
      <c r="T33" s="18">
        <f t="shared" si="54"/>
        <v>34</v>
      </c>
      <c r="U33" s="82">
        <f t="shared" si="54"/>
        <v>0</v>
      </c>
      <c r="V33" s="18">
        <f t="shared" si="54"/>
        <v>1</v>
      </c>
      <c r="W33" s="18">
        <f t="shared" si="54"/>
        <v>1</v>
      </c>
      <c r="X33" s="63">
        <f t="shared" si="54"/>
        <v>61</v>
      </c>
      <c r="Y33" s="16">
        <f t="shared" si="54"/>
        <v>98</v>
      </c>
      <c r="Z33" s="16">
        <f t="shared" si="54"/>
        <v>159</v>
      </c>
    </row>
    <row r="34" spans="1:26">
      <c r="A34" s="20"/>
      <c r="B34" s="2" t="s">
        <v>143</v>
      </c>
      <c r="C34" s="12"/>
      <c r="D34" s="13"/>
      <c r="E34" s="63"/>
      <c r="F34" s="13"/>
      <c r="G34" s="13"/>
      <c r="H34" s="63"/>
      <c r="I34" s="13"/>
      <c r="J34" s="13"/>
      <c r="K34" s="63"/>
      <c r="L34" s="13"/>
      <c r="M34" s="13"/>
      <c r="N34" s="63"/>
      <c r="O34" s="13"/>
      <c r="P34" s="13"/>
      <c r="Q34" s="63"/>
      <c r="R34" s="31"/>
      <c r="S34" s="31"/>
      <c r="T34" s="82"/>
      <c r="U34" s="31"/>
      <c r="V34" s="31"/>
      <c r="W34" s="82"/>
      <c r="X34" s="30"/>
      <c r="Y34" s="30"/>
      <c r="Z34" s="32"/>
    </row>
    <row r="35" spans="1:26">
      <c r="A35" s="20"/>
      <c r="B35" s="5" t="s">
        <v>27</v>
      </c>
      <c r="C35" s="15">
        <v>31</v>
      </c>
      <c r="D35" s="15">
        <v>48</v>
      </c>
      <c r="E35" s="16">
        <f t="shared" si="1"/>
        <v>79</v>
      </c>
      <c r="F35" s="75">
        <v>32</v>
      </c>
      <c r="G35" s="15">
        <v>34</v>
      </c>
      <c r="H35" s="16">
        <f t="shared" si="2"/>
        <v>66</v>
      </c>
      <c r="I35" s="75">
        <v>12</v>
      </c>
      <c r="J35" s="15">
        <v>43</v>
      </c>
      <c r="K35" s="16">
        <f t="shared" si="13"/>
        <v>55</v>
      </c>
      <c r="L35" s="75">
        <v>21</v>
      </c>
      <c r="M35" s="15">
        <v>34</v>
      </c>
      <c r="N35" s="16">
        <f t="shared" si="14"/>
        <v>55</v>
      </c>
      <c r="O35" s="75">
        <v>1</v>
      </c>
      <c r="P35" s="15">
        <v>2</v>
      </c>
      <c r="Q35" s="16">
        <f t="shared" si="15"/>
        <v>3</v>
      </c>
      <c r="R35" s="81">
        <v>0</v>
      </c>
      <c r="S35" s="17">
        <v>0</v>
      </c>
      <c r="T35" s="18">
        <f t="shared" si="16"/>
        <v>0</v>
      </c>
      <c r="U35" s="81">
        <v>0</v>
      </c>
      <c r="V35" s="17">
        <v>0</v>
      </c>
      <c r="W35" s="18">
        <f t="shared" si="17"/>
        <v>0</v>
      </c>
      <c r="X35" s="63">
        <f t="shared" si="18"/>
        <v>97</v>
      </c>
      <c r="Y35" s="16">
        <f t="shared" si="19"/>
        <v>161</v>
      </c>
      <c r="Z35" s="16">
        <f t="shared" si="20"/>
        <v>258</v>
      </c>
    </row>
    <row r="36" spans="1:26">
      <c r="A36" s="20"/>
      <c r="B36" s="5" t="s">
        <v>28</v>
      </c>
      <c r="C36" s="15">
        <v>34</v>
      </c>
      <c r="D36" s="15">
        <v>40</v>
      </c>
      <c r="E36" s="16">
        <f t="shared" ref="E36" si="55">C36+D36</f>
        <v>74</v>
      </c>
      <c r="F36" s="75">
        <v>19</v>
      </c>
      <c r="G36" s="15">
        <v>35</v>
      </c>
      <c r="H36" s="16">
        <f t="shared" ref="H36" si="56">F36+G36</f>
        <v>54</v>
      </c>
      <c r="I36" s="75">
        <v>13</v>
      </c>
      <c r="J36" s="15">
        <v>12</v>
      </c>
      <c r="K36" s="16">
        <f t="shared" ref="K36" si="57">I36+J36</f>
        <v>25</v>
      </c>
      <c r="L36" s="75">
        <v>10</v>
      </c>
      <c r="M36" s="15">
        <v>21</v>
      </c>
      <c r="N36" s="16">
        <f t="shared" ref="N36" si="58">L36+M36</f>
        <v>31</v>
      </c>
      <c r="O36" s="75">
        <v>3</v>
      </c>
      <c r="P36" s="15">
        <v>5</v>
      </c>
      <c r="Q36" s="16">
        <f t="shared" ref="Q36" si="59">O36+P36</f>
        <v>8</v>
      </c>
      <c r="R36" s="81">
        <v>0</v>
      </c>
      <c r="S36" s="17">
        <v>0</v>
      </c>
      <c r="T36" s="18">
        <f t="shared" ref="T36" si="60">R36+S36</f>
        <v>0</v>
      </c>
      <c r="U36" s="81">
        <v>0</v>
      </c>
      <c r="V36" s="17">
        <v>0</v>
      </c>
      <c r="W36" s="18">
        <f t="shared" ref="W36" si="61">U36+V36</f>
        <v>0</v>
      </c>
      <c r="X36" s="63">
        <f t="shared" ref="X36" si="62">C36+F36+I36+L36+O36+R36+U36</f>
        <v>79</v>
      </c>
      <c r="Y36" s="16">
        <f t="shared" ref="Y36" si="63">D36+G36+J36+M36+P36+S36+V36</f>
        <v>113</v>
      </c>
      <c r="Z36" s="16">
        <f t="shared" ref="Z36" si="64">E36+H36+K36+N36+Q36+T36+W36</f>
        <v>192</v>
      </c>
    </row>
    <row r="37" spans="1:26">
      <c r="A37" s="20"/>
      <c r="B37" s="4" t="s">
        <v>8</v>
      </c>
      <c r="C37" s="16">
        <f>SUM(C35:C36)</f>
        <v>65</v>
      </c>
      <c r="D37" s="16">
        <f t="shared" ref="D37:Z37" si="65">SUM(D35:D36)</f>
        <v>88</v>
      </c>
      <c r="E37" s="16">
        <f t="shared" si="65"/>
        <v>153</v>
      </c>
      <c r="F37" s="63">
        <f t="shared" si="65"/>
        <v>51</v>
      </c>
      <c r="G37" s="16">
        <f t="shared" si="65"/>
        <v>69</v>
      </c>
      <c r="H37" s="16">
        <f t="shared" si="65"/>
        <v>120</v>
      </c>
      <c r="I37" s="63">
        <f t="shared" si="65"/>
        <v>25</v>
      </c>
      <c r="J37" s="16">
        <f t="shared" si="65"/>
        <v>55</v>
      </c>
      <c r="K37" s="16">
        <f t="shared" si="65"/>
        <v>80</v>
      </c>
      <c r="L37" s="63">
        <f t="shared" si="65"/>
        <v>31</v>
      </c>
      <c r="M37" s="16">
        <f t="shared" si="65"/>
        <v>55</v>
      </c>
      <c r="N37" s="16">
        <f t="shared" si="65"/>
        <v>86</v>
      </c>
      <c r="O37" s="63">
        <f t="shared" si="65"/>
        <v>4</v>
      </c>
      <c r="P37" s="16">
        <f t="shared" si="65"/>
        <v>7</v>
      </c>
      <c r="Q37" s="16">
        <f t="shared" si="65"/>
        <v>11</v>
      </c>
      <c r="R37" s="82">
        <f t="shared" si="65"/>
        <v>0</v>
      </c>
      <c r="S37" s="18">
        <f t="shared" si="65"/>
        <v>0</v>
      </c>
      <c r="T37" s="18">
        <f t="shared" si="65"/>
        <v>0</v>
      </c>
      <c r="U37" s="82">
        <f t="shared" si="65"/>
        <v>0</v>
      </c>
      <c r="V37" s="18">
        <f t="shared" si="65"/>
        <v>0</v>
      </c>
      <c r="W37" s="18">
        <f t="shared" si="65"/>
        <v>0</v>
      </c>
      <c r="X37" s="63">
        <f t="shared" si="65"/>
        <v>176</v>
      </c>
      <c r="Y37" s="16">
        <f t="shared" si="65"/>
        <v>274</v>
      </c>
      <c r="Z37" s="16">
        <f t="shared" si="65"/>
        <v>450</v>
      </c>
    </row>
    <row r="38" spans="1:26">
      <c r="A38" s="20"/>
      <c r="B38" s="6" t="s">
        <v>142</v>
      </c>
      <c r="C38" s="12"/>
      <c r="D38" s="13"/>
      <c r="E38" s="63"/>
      <c r="F38" s="13"/>
      <c r="G38" s="13"/>
      <c r="H38" s="63"/>
      <c r="I38" s="13"/>
      <c r="J38" s="13"/>
      <c r="K38" s="63"/>
      <c r="L38" s="13"/>
      <c r="M38" s="13"/>
      <c r="N38" s="63"/>
      <c r="O38" s="13"/>
      <c r="P38" s="13"/>
      <c r="Q38" s="63"/>
      <c r="R38" s="31"/>
      <c r="S38" s="31"/>
      <c r="T38" s="82"/>
      <c r="U38" s="31"/>
      <c r="V38" s="31"/>
      <c r="W38" s="82"/>
      <c r="X38" s="30"/>
      <c r="Y38" s="30"/>
      <c r="Z38" s="32"/>
    </row>
    <row r="39" spans="1:26">
      <c r="A39" s="20"/>
      <c r="B39" s="7" t="s">
        <v>29</v>
      </c>
      <c r="C39" s="15">
        <v>22</v>
      </c>
      <c r="D39" s="15">
        <v>6</v>
      </c>
      <c r="E39" s="16">
        <f t="shared" ref="E39" si="66">C39+D39</f>
        <v>28</v>
      </c>
      <c r="F39" s="75">
        <v>24</v>
      </c>
      <c r="G39" s="15">
        <v>6</v>
      </c>
      <c r="H39" s="16">
        <f t="shared" ref="H39" si="67">F39+G39</f>
        <v>30</v>
      </c>
      <c r="I39" s="75">
        <v>25</v>
      </c>
      <c r="J39" s="15">
        <v>2</v>
      </c>
      <c r="K39" s="16">
        <f t="shared" ref="K39" si="68">I39+J39</f>
        <v>27</v>
      </c>
      <c r="L39" s="75">
        <v>21</v>
      </c>
      <c r="M39" s="15">
        <v>4</v>
      </c>
      <c r="N39" s="16">
        <f t="shared" ref="N39" si="69">L39+M39</f>
        <v>25</v>
      </c>
      <c r="O39" s="75">
        <v>0</v>
      </c>
      <c r="P39" s="15">
        <v>0</v>
      </c>
      <c r="Q39" s="16">
        <f t="shared" ref="Q39" si="70">O39+P39</f>
        <v>0</v>
      </c>
      <c r="R39" s="81">
        <v>0</v>
      </c>
      <c r="S39" s="17">
        <v>0</v>
      </c>
      <c r="T39" s="18">
        <f t="shared" ref="T39" si="71">R39+S39</f>
        <v>0</v>
      </c>
      <c r="U39" s="81">
        <v>0</v>
      </c>
      <c r="V39" s="17">
        <v>0</v>
      </c>
      <c r="W39" s="18">
        <f t="shared" ref="W39" si="72">U39+V39</f>
        <v>0</v>
      </c>
      <c r="X39" s="63">
        <f t="shared" ref="X39" si="73">C39+F39+I39+L39+O39+R39+U39</f>
        <v>92</v>
      </c>
      <c r="Y39" s="16">
        <f t="shared" ref="Y39" si="74">D39+G39+J39+M39+P39+S39+V39</f>
        <v>18</v>
      </c>
      <c r="Z39" s="16">
        <f t="shared" ref="Z39" si="75">E39+H39+K39+N39+Q39+T39+W39</f>
        <v>110</v>
      </c>
    </row>
    <row r="40" spans="1:26">
      <c r="A40" s="20"/>
      <c r="B40" s="4" t="s">
        <v>8</v>
      </c>
      <c r="C40" s="16">
        <f>SUM(C39)</f>
        <v>22</v>
      </c>
      <c r="D40" s="16">
        <f t="shared" ref="D40:Z40" si="76">SUM(D39)</f>
        <v>6</v>
      </c>
      <c r="E40" s="16">
        <f t="shared" si="76"/>
        <v>28</v>
      </c>
      <c r="F40" s="63">
        <f t="shared" si="76"/>
        <v>24</v>
      </c>
      <c r="G40" s="16">
        <f t="shared" si="76"/>
        <v>6</v>
      </c>
      <c r="H40" s="16">
        <f t="shared" si="76"/>
        <v>30</v>
      </c>
      <c r="I40" s="63">
        <f t="shared" si="76"/>
        <v>25</v>
      </c>
      <c r="J40" s="16">
        <f t="shared" si="76"/>
        <v>2</v>
      </c>
      <c r="K40" s="16">
        <f t="shared" si="76"/>
        <v>27</v>
      </c>
      <c r="L40" s="63">
        <f t="shared" si="76"/>
        <v>21</v>
      </c>
      <c r="M40" s="16">
        <f t="shared" si="76"/>
        <v>4</v>
      </c>
      <c r="N40" s="16">
        <f t="shared" si="76"/>
        <v>25</v>
      </c>
      <c r="O40" s="63">
        <f t="shared" si="76"/>
        <v>0</v>
      </c>
      <c r="P40" s="16">
        <f t="shared" si="76"/>
        <v>0</v>
      </c>
      <c r="Q40" s="16">
        <f t="shared" si="76"/>
        <v>0</v>
      </c>
      <c r="R40" s="82">
        <f t="shared" si="76"/>
        <v>0</v>
      </c>
      <c r="S40" s="18">
        <f t="shared" si="76"/>
        <v>0</v>
      </c>
      <c r="T40" s="18">
        <f t="shared" si="76"/>
        <v>0</v>
      </c>
      <c r="U40" s="82">
        <f t="shared" si="76"/>
        <v>0</v>
      </c>
      <c r="V40" s="18">
        <f t="shared" si="76"/>
        <v>0</v>
      </c>
      <c r="W40" s="18">
        <f t="shared" si="76"/>
        <v>0</v>
      </c>
      <c r="X40" s="63">
        <f t="shared" si="76"/>
        <v>92</v>
      </c>
      <c r="Y40" s="16">
        <f t="shared" si="76"/>
        <v>18</v>
      </c>
      <c r="Z40" s="16">
        <f t="shared" si="76"/>
        <v>110</v>
      </c>
    </row>
    <row r="41" spans="1:26" s="21" customFormat="1">
      <c r="A41" s="1"/>
      <c r="B41" s="4" t="s">
        <v>16</v>
      </c>
      <c r="C41" s="16">
        <f>C27+C30+C33+C37+C40</f>
        <v>247</v>
      </c>
      <c r="D41" s="16">
        <f t="shared" ref="D41:Z41" si="77">D27+D30+D33+D37+D40</f>
        <v>180</v>
      </c>
      <c r="E41" s="16">
        <f t="shared" si="77"/>
        <v>427</v>
      </c>
      <c r="F41" s="63">
        <f t="shared" si="77"/>
        <v>230</v>
      </c>
      <c r="G41" s="16">
        <f t="shared" si="77"/>
        <v>179</v>
      </c>
      <c r="H41" s="16">
        <f t="shared" si="77"/>
        <v>409</v>
      </c>
      <c r="I41" s="63">
        <f t="shared" si="77"/>
        <v>155</v>
      </c>
      <c r="J41" s="16">
        <f t="shared" si="77"/>
        <v>117</v>
      </c>
      <c r="K41" s="16">
        <f t="shared" si="77"/>
        <v>272</v>
      </c>
      <c r="L41" s="63">
        <f t="shared" si="77"/>
        <v>174</v>
      </c>
      <c r="M41" s="16">
        <f t="shared" si="77"/>
        <v>135</v>
      </c>
      <c r="N41" s="16">
        <f t="shared" si="77"/>
        <v>309</v>
      </c>
      <c r="O41" s="63">
        <f t="shared" si="77"/>
        <v>4</v>
      </c>
      <c r="P41" s="16">
        <f t="shared" si="77"/>
        <v>7</v>
      </c>
      <c r="Q41" s="16">
        <f t="shared" si="77"/>
        <v>11</v>
      </c>
      <c r="R41" s="63">
        <f t="shared" si="77"/>
        <v>108</v>
      </c>
      <c r="S41" s="16">
        <f t="shared" si="77"/>
        <v>80</v>
      </c>
      <c r="T41" s="16">
        <f t="shared" si="77"/>
        <v>188</v>
      </c>
      <c r="U41" s="63">
        <f t="shared" si="77"/>
        <v>78</v>
      </c>
      <c r="V41" s="16">
        <f t="shared" si="77"/>
        <v>10</v>
      </c>
      <c r="W41" s="16">
        <f t="shared" si="77"/>
        <v>88</v>
      </c>
      <c r="X41" s="63">
        <f t="shared" si="77"/>
        <v>996</v>
      </c>
      <c r="Y41" s="16">
        <f t="shared" si="77"/>
        <v>708</v>
      </c>
      <c r="Z41" s="16">
        <f t="shared" si="77"/>
        <v>1704</v>
      </c>
    </row>
    <row r="42" spans="1:26">
      <c r="A42" s="20"/>
      <c r="B42" s="10" t="s">
        <v>133</v>
      </c>
      <c r="C42" s="12"/>
      <c r="D42" s="13"/>
      <c r="E42" s="63"/>
      <c r="F42" s="13"/>
      <c r="G42" s="13"/>
      <c r="H42" s="63"/>
      <c r="I42" s="13"/>
      <c r="J42" s="13"/>
      <c r="K42" s="63"/>
      <c r="L42" s="13"/>
      <c r="M42" s="13"/>
      <c r="N42" s="63"/>
      <c r="O42" s="13"/>
      <c r="P42" s="13"/>
      <c r="Q42" s="63"/>
      <c r="R42" s="31"/>
      <c r="S42" s="31"/>
      <c r="T42" s="82"/>
      <c r="U42" s="31"/>
      <c r="V42" s="31"/>
      <c r="W42" s="82"/>
      <c r="X42" s="30"/>
      <c r="Y42" s="30"/>
      <c r="Z42" s="32"/>
    </row>
    <row r="43" spans="1:26">
      <c r="A43" s="20"/>
      <c r="B43" s="2" t="s">
        <v>140</v>
      </c>
      <c r="C43" s="12"/>
      <c r="D43" s="13"/>
      <c r="E43" s="63"/>
      <c r="F43" s="13"/>
      <c r="G43" s="13"/>
      <c r="H43" s="63"/>
      <c r="I43" s="13"/>
      <c r="J43" s="13"/>
      <c r="K43" s="63"/>
      <c r="L43" s="13"/>
      <c r="M43" s="13"/>
      <c r="N43" s="63"/>
      <c r="O43" s="13"/>
      <c r="P43" s="13"/>
      <c r="Q43" s="63"/>
      <c r="R43" s="31"/>
      <c r="S43" s="31"/>
      <c r="T43" s="82"/>
      <c r="U43" s="31"/>
      <c r="V43" s="31"/>
      <c r="W43" s="82"/>
      <c r="X43" s="30"/>
      <c r="Y43" s="30"/>
      <c r="Z43" s="32"/>
    </row>
    <row r="44" spans="1:26">
      <c r="A44" s="1"/>
      <c r="B44" s="7" t="s">
        <v>27</v>
      </c>
      <c r="C44" s="15">
        <v>10</v>
      </c>
      <c r="D44" s="15">
        <v>19</v>
      </c>
      <c r="E44" s="16">
        <f t="shared" si="1"/>
        <v>29</v>
      </c>
      <c r="F44" s="75">
        <v>8</v>
      </c>
      <c r="G44" s="15">
        <v>13</v>
      </c>
      <c r="H44" s="16">
        <f t="shared" si="2"/>
        <v>21</v>
      </c>
      <c r="I44" s="75">
        <v>14</v>
      </c>
      <c r="J44" s="15">
        <v>6</v>
      </c>
      <c r="K44" s="16">
        <f t="shared" si="13"/>
        <v>20</v>
      </c>
      <c r="L44" s="75">
        <v>24</v>
      </c>
      <c r="M44" s="15">
        <v>12</v>
      </c>
      <c r="N44" s="16">
        <f t="shared" si="14"/>
        <v>36</v>
      </c>
      <c r="O44" s="75">
        <v>5</v>
      </c>
      <c r="P44" s="15">
        <v>0</v>
      </c>
      <c r="Q44" s="16">
        <f t="shared" si="15"/>
        <v>5</v>
      </c>
      <c r="R44" s="81">
        <v>0</v>
      </c>
      <c r="S44" s="17">
        <v>0</v>
      </c>
      <c r="T44" s="18">
        <f t="shared" si="16"/>
        <v>0</v>
      </c>
      <c r="U44" s="81">
        <v>0</v>
      </c>
      <c r="V44" s="17">
        <v>0</v>
      </c>
      <c r="W44" s="18">
        <f t="shared" si="17"/>
        <v>0</v>
      </c>
      <c r="X44" s="63">
        <f t="shared" si="18"/>
        <v>61</v>
      </c>
      <c r="Y44" s="16">
        <f t="shared" si="19"/>
        <v>50</v>
      </c>
      <c r="Z44" s="16">
        <f t="shared" si="20"/>
        <v>111</v>
      </c>
    </row>
    <row r="45" spans="1:26">
      <c r="A45" s="1"/>
      <c r="B45" s="7" t="s">
        <v>28</v>
      </c>
      <c r="C45" s="15">
        <v>0</v>
      </c>
      <c r="D45" s="15">
        <v>0</v>
      </c>
      <c r="E45" s="16">
        <f t="shared" si="1"/>
        <v>0</v>
      </c>
      <c r="F45" s="75">
        <v>8</v>
      </c>
      <c r="G45" s="15">
        <v>4</v>
      </c>
      <c r="H45" s="16">
        <f t="shared" ref="H45" si="78">F45+G45</f>
        <v>12</v>
      </c>
      <c r="I45" s="75">
        <v>8</v>
      </c>
      <c r="J45" s="15">
        <v>8</v>
      </c>
      <c r="K45" s="16">
        <f t="shared" ref="K45" si="79">I45+J45</f>
        <v>16</v>
      </c>
      <c r="L45" s="75">
        <v>19</v>
      </c>
      <c r="M45" s="15">
        <v>9</v>
      </c>
      <c r="N45" s="16">
        <f t="shared" ref="N45" si="80">L45+M45</f>
        <v>28</v>
      </c>
      <c r="O45" s="75">
        <v>2</v>
      </c>
      <c r="P45" s="15">
        <v>1</v>
      </c>
      <c r="Q45" s="16">
        <f t="shared" ref="Q45" si="81">O45+P45</f>
        <v>3</v>
      </c>
      <c r="R45" s="81">
        <v>0</v>
      </c>
      <c r="S45" s="17">
        <v>0</v>
      </c>
      <c r="T45" s="18">
        <f t="shared" ref="T45" si="82">R45+S45</f>
        <v>0</v>
      </c>
      <c r="U45" s="81">
        <v>0</v>
      </c>
      <c r="V45" s="17">
        <v>0</v>
      </c>
      <c r="W45" s="18">
        <f t="shared" ref="W45" si="83">U45+V45</f>
        <v>0</v>
      </c>
      <c r="X45" s="63">
        <f t="shared" ref="X45" si="84">C45+F45+I45+L45+O45+R45+U45</f>
        <v>37</v>
      </c>
      <c r="Y45" s="16">
        <f t="shared" ref="Y45" si="85">D45+G45+J45+M45+P45+S45+V45</f>
        <v>22</v>
      </c>
      <c r="Z45" s="16">
        <f t="shared" ref="Z45" si="86">E45+H45+K45+N45+Q45+T45+W45</f>
        <v>59</v>
      </c>
    </row>
    <row r="46" spans="1:26">
      <c r="A46" s="20"/>
      <c r="B46" s="4" t="s">
        <v>8</v>
      </c>
      <c r="C46" s="16">
        <f>SUM(C44:C45)</f>
        <v>10</v>
      </c>
      <c r="D46" s="16">
        <f t="shared" ref="D46" si="87">SUM(D43:D45)</f>
        <v>19</v>
      </c>
      <c r="E46" s="16">
        <f t="shared" ref="E46" si="88">SUM(E43:E45)</f>
        <v>29</v>
      </c>
      <c r="F46" s="63">
        <f t="shared" ref="F46" si="89">SUM(F43:F45)</f>
        <v>16</v>
      </c>
      <c r="G46" s="16">
        <f t="shared" ref="G46" si="90">SUM(G43:G45)</f>
        <v>17</v>
      </c>
      <c r="H46" s="16">
        <f t="shared" ref="H46" si="91">SUM(H43:H45)</f>
        <v>33</v>
      </c>
      <c r="I46" s="63">
        <f t="shared" ref="I46" si="92">SUM(I43:I45)</f>
        <v>22</v>
      </c>
      <c r="J46" s="16">
        <f t="shared" ref="J46" si="93">SUM(J43:J45)</f>
        <v>14</v>
      </c>
      <c r="K46" s="16">
        <f t="shared" ref="K46" si="94">SUM(K43:K45)</f>
        <v>36</v>
      </c>
      <c r="L46" s="63">
        <f t="shared" ref="L46" si="95">SUM(L43:L45)</f>
        <v>43</v>
      </c>
      <c r="M46" s="16">
        <f t="shared" ref="M46" si="96">SUM(M43:M45)</f>
        <v>21</v>
      </c>
      <c r="N46" s="16">
        <f t="shared" ref="N46" si="97">SUM(N43:N45)</f>
        <v>64</v>
      </c>
      <c r="O46" s="63">
        <f t="shared" ref="O46" si="98">SUM(O43:O45)</f>
        <v>7</v>
      </c>
      <c r="P46" s="16">
        <f t="shared" ref="P46" si="99">SUM(P43:P45)</f>
        <v>1</v>
      </c>
      <c r="Q46" s="16">
        <f t="shared" ref="Q46" si="100">SUM(Q43:Q45)</f>
        <v>8</v>
      </c>
      <c r="R46" s="82">
        <f t="shared" ref="R46" si="101">SUM(R43:R45)</f>
        <v>0</v>
      </c>
      <c r="S46" s="18">
        <f t="shared" ref="S46" si="102">SUM(S43:S45)</f>
        <v>0</v>
      </c>
      <c r="T46" s="18">
        <f t="shared" ref="T46" si="103">SUM(T43:T45)</f>
        <v>0</v>
      </c>
      <c r="U46" s="82">
        <f t="shared" ref="U46" si="104">SUM(U43:U45)</f>
        <v>0</v>
      </c>
      <c r="V46" s="18">
        <f t="shared" ref="V46" si="105">SUM(V43:V45)</f>
        <v>0</v>
      </c>
      <c r="W46" s="18">
        <f t="shared" ref="W46" si="106">SUM(W43:W45)</f>
        <v>0</v>
      </c>
      <c r="X46" s="63">
        <f t="shared" ref="X46" si="107">SUM(X43:X45)</f>
        <v>98</v>
      </c>
      <c r="Y46" s="16">
        <f t="shared" ref="Y46" si="108">SUM(Y43:Y45)</f>
        <v>72</v>
      </c>
      <c r="Z46" s="16">
        <f t="shared" ref="Z46" si="109">SUM(Z43:Z45)</f>
        <v>170</v>
      </c>
    </row>
    <row r="47" spans="1:26">
      <c r="A47" s="20"/>
      <c r="B47" s="42" t="s">
        <v>148</v>
      </c>
      <c r="C47" s="44"/>
      <c r="D47" s="44"/>
      <c r="E47" s="80"/>
      <c r="F47" s="44"/>
      <c r="G47" s="44"/>
      <c r="H47" s="80"/>
      <c r="I47" s="44"/>
      <c r="J47" s="44"/>
      <c r="K47" s="80"/>
      <c r="L47" s="44"/>
      <c r="M47" s="44"/>
      <c r="N47" s="80"/>
      <c r="O47" s="44"/>
      <c r="P47" s="44"/>
      <c r="Q47" s="80"/>
      <c r="R47" s="45"/>
      <c r="S47" s="45"/>
      <c r="T47" s="85"/>
      <c r="U47" s="45"/>
      <c r="V47" s="45"/>
      <c r="W47" s="85"/>
      <c r="X47" s="44"/>
      <c r="Y47" s="44"/>
      <c r="Z47" s="44"/>
    </row>
    <row r="48" spans="1:26">
      <c r="A48" s="20"/>
      <c r="B48" s="43" t="s">
        <v>149</v>
      </c>
      <c r="C48" s="15">
        <v>0</v>
      </c>
      <c r="D48" s="15">
        <v>0</v>
      </c>
      <c r="E48" s="16">
        <f t="shared" ref="E48" si="110">C48+D48</f>
        <v>0</v>
      </c>
      <c r="F48" s="75">
        <v>0</v>
      </c>
      <c r="G48" s="15">
        <v>0</v>
      </c>
      <c r="H48" s="16">
        <f t="shared" ref="H48" si="111">F48+G48</f>
        <v>0</v>
      </c>
      <c r="I48" s="75">
        <v>13</v>
      </c>
      <c r="J48" s="15">
        <v>0</v>
      </c>
      <c r="K48" s="16">
        <f t="shared" ref="K48" si="112">I48+J48</f>
        <v>13</v>
      </c>
      <c r="L48" s="75">
        <v>25</v>
      </c>
      <c r="M48" s="15">
        <v>3</v>
      </c>
      <c r="N48" s="16">
        <f t="shared" ref="N48" si="113">L48+M48</f>
        <v>28</v>
      </c>
      <c r="O48" s="75">
        <v>76</v>
      </c>
      <c r="P48" s="15">
        <v>3</v>
      </c>
      <c r="Q48" s="16">
        <f t="shared" ref="Q48" si="114">O48+P48</f>
        <v>79</v>
      </c>
      <c r="R48" s="81">
        <v>0</v>
      </c>
      <c r="S48" s="17">
        <v>0</v>
      </c>
      <c r="T48" s="18">
        <f t="shared" ref="T48" si="115">R48+S48</f>
        <v>0</v>
      </c>
      <c r="U48" s="81">
        <v>0</v>
      </c>
      <c r="V48" s="17">
        <v>0</v>
      </c>
      <c r="W48" s="18">
        <f t="shared" ref="W48" si="116">U48+V48</f>
        <v>0</v>
      </c>
      <c r="X48" s="63">
        <f t="shared" ref="X48" si="117">C48+F48+I48+L48+O48+R48+U48</f>
        <v>114</v>
      </c>
      <c r="Y48" s="16">
        <f t="shared" ref="Y48" si="118">D48+G48+J48+M48+P48+S48+V48</f>
        <v>6</v>
      </c>
      <c r="Z48" s="16">
        <f t="shared" ref="Z48" si="119">E48+H48+K48+N48+Q48+T48+W48</f>
        <v>120</v>
      </c>
    </row>
    <row r="49" spans="1:26">
      <c r="A49" s="20"/>
      <c r="B49" s="43" t="s">
        <v>25</v>
      </c>
      <c r="C49" s="15">
        <v>0</v>
      </c>
      <c r="D49" s="15">
        <v>0</v>
      </c>
      <c r="E49" s="16">
        <f t="shared" ref="E49" si="120">C49+D49</f>
        <v>0</v>
      </c>
      <c r="F49" s="75">
        <v>19</v>
      </c>
      <c r="G49" s="15">
        <v>1</v>
      </c>
      <c r="H49" s="16">
        <f t="shared" ref="H49" si="121">F49+G49</f>
        <v>20</v>
      </c>
      <c r="I49" s="75">
        <v>0</v>
      </c>
      <c r="J49" s="15">
        <v>0</v>
      </c>
      <c r="K49" s="16">
        <f t="shared" ref="K49" si="122">I49+J49</f>
        <v>0</v>
      </c>
      <c r="L49" s="75">
        <v>0</v>
      </c>
      <c r="M49" s="15">
        <v>0</v>
      </c>
      <c r="N49" s="16">
        <f t="shared" ref="N49" si="123">L49+M49</f>
        <v>0</v>
      </c>
      <c r="O49" s="75">
        <v>0</v>
      </c>
      <c r="P49" s="15">
        <v>0</v>
      </c>
      <c r="Q49" s="16">
        <f t="shared" ref="Q49" si="124">O49+P49</f>
        <v>0</v>
      </c>
      <c r="R49" s="81">
        <v>0</v>
      </c>
      <c r="S49" s="17">
        <v>0</v>
      </c>
      <c r="T49" s="18">
        <f t="shared" ref="T49" si="125">R49+S49</f>
        <v>0</v>
      </c>
      <c r="U49" s="81">
        <v>0</v>
      </c>
      <c r="V49" s="17">
        <v>0</v>
      </c>
      <c r="W49" s="18">
        <f t="shared" ref="W49" si="126">U49+V49</f>
        <v>0</v>
      </c>
      <c r="X49" s="63">
        <f t="shared" ref="X49" si="127">C49+F49+I49+L49+O49+R49+U49</f>
        <v>19</v>
      </c>
      <c r="Y49" s="16">
        <f t="shared" ref="Y49" si="128">D49+G49+J49+M49+P49+S49+V49</f>
        <v>1</v>
      </c>
      <c r="Z49" s="16">
        <f t="shared" ref="Z49" si="129">E49+H49+K49+N49+Q49+T49+W49</f>
        <v>20</v>
      </c>
    </row>
    <row r="50" spans="1:26">
      <c r="A50" s="20"/>
      <c r="B50" s="4" t="s">
        <v>8</v>
      </c>
      <c r="C50" s="16">
        <f>SUM(C48:C49)</f>
        <v>0</v>
      </c>
      <c r="D50" s="16">
        <f t="shared" ref="D50:Z50" si="130">SUM(D48:D49)</f>
        <v>0</v>
      </c>
      <c r="E50" s="16">
        <f t="shared" si="130"/>
        <v>0</v>
      </c>
      <c r="F50" s="63">
        <f t="shared" si="130"/>
        <v>19</v>
      </c>
      <c r="G50" s="16">
        <f t="shared" si="130"/>
        <v>1</v>
      </c>
      <c r="H50" s="16">
        <f t="shared" si="130"/>
        <v>20</v>
      </c>
      <c r="I50" s="63">
        <f t="shared" si="130"/>
        <v>13</v>
      </c>
      <c r="J50" s="16">
        <f t="shared" si="130"/>
        <v>0</v>
      </c>
      <c r="K50" s="16">
        <f t="shared" si="130"/>
        <v>13</v>
      </c>
      <c r="L50" s="63">
        <f t="shared" si="130"/>
        <v>25</v>
      </c>
      <c r="M50" s="16">
        <f t="shared" si="130"/>
        <v>3</v>
      </c>
      <c r="N50" s="16">
        <f t="shared" si="130"/>
        <v>28</v>
      </c>
      <c r="O50" s="63">
        <f t="shared" si="130"/>
        <v>76</v>
      </c>
      <c r="P50" s="16">
        <f t="shared" si="130"/>
        <v>3</v>
      </c>
      <c r="Q50" s="16">
        <f t="shared" si="130"/>
        <v>79</v>
      </c>
      <c r="R50" s="82">
        <f t="shared" si="130"/>
        <v>0</v>
      </c>
      <c r="S50" s="18">
        <f t="shared" si="130"/>
        <v>0</v>
      </c>
      <c r="T50" s="18">
        <f t="shared" si="130"/>
        <v>0</v>
      </c>
      <c r="U50" s="82">
        <f t="shared" si="130"/>
        <v>0</v>
      </c>
      <c r="V50" s="18">
        <f t="shared" si="130"/>
        <v>0</v>
      </c>
      <c r="W50" s="18">
        <f t="shared" si="130"/>
        <v>0</v>
      </c>
      <c r="X50" s="63">
        <f t="shared" si="130"/>
        <v>133</v>
      </c>
      <c r="Y50" s="16">
        <f t="shared" si="130"/>
        <v>7</v>
      </c>
      <c r="Z50" s="16">
        <f t="shared" si="130"/>
        <v>140</v>
      </c>
    </row>
    <row r="51" spans="1:26" s="21" customFormat="1">
      <c r="A51" s="1"/>
      <c r="B51" s="4" t="s">
        <v>134</v>
      </c>
      <c r="C51" s="16">
        <f>C46+C50</f>
        <v>10</v>
      </c>
      <c r="D51" s="16">
        <f t="shared" ref="D51:Z51" si="131">D46+D50</f>
        <v>19</v>
      </c>
      <c r="E51" s="16">
        <f t="shared" si="131"/>
        <v>29</v>
      </c>
      <c r="F51" s="63">
        <f t="shared" si="131"/>
        <v>35</v>
      </c>
      <c r="G51" s="16">
        <f t="shared" si="131"/>
        <v>18</v>
      </c>
      <c r="H51" s="16">
        <f t="shared" si="131"/>
        <v>53</v>
      </c>
      <c r="I51" s="63">
        <f t="shared" si="131"/>
        <v>35</v>
      </c>
      <c r="J51" s="16">
        <f t="shared" si="131"/>
        <v>14</v>
      </c>
      <c r="K51" s="16">
        <f t="shared" si="131"/>
        <v>49</v>
      </c>
      <c r="L51" s="63">
        <f t="shared" si="131"/>
        <v>68</v>
      </c>
      <c r="M51" s="16">
        <f t="shared" si="131"/>
        <v>24</v>
      </c>
      <c r="N51" s="16">
        <f t="shared" si="131"/>
        <v>92</v>
      </c>
      <c r="O51" s="63">
        <f t="shared" si="131"/>
        <v>83</v>
      </c>
      <c r="P51" s="16">
        <f t="shared" si="131"/>
        <v>4</v>
      </c>
      <c r="Q51" s="16">
        <f t="shared" si="131"/>
        <v>87</v>
      </c>
      <c r="R51" s="63">
        <f t="shared" si="131"/>
        <v>0</v>
      </c>
      <c r="S51" s="16">
        <f t="shared" si="131"/>
        <v>0</v>
      </c>
      <c r="T51" s="16">
        <f t="shared" si="131"/>
        <v>0</v>
      </c>
      <c r="U51" s="63">
        <f t="shared" si="131"/>
        <v>0</v>
      </c>
      <c r="V51" s="16">
        <f t="shared" si="131"/>
        <v>0</v>
      </c>
      <c r="W51" s="16">
        <f t="shared" si="131"/>
        <v>0</v>
      </c>
      <c r="X51" s="63">
        <f t="shared" si="131"/>
        <v>231</v>
      </c>
      <c r="Y51" s="16">
        <f t="shared" si="131"/>
        <v>79</v>
      </c>
      <c r="Z51" s="16">
        <f t="shared" si="131"/>
        <v>310</v>
      </c>
    </row>
    <row r="52" spans="1:26" s="21" customFormat="1">
      <c r="A52" s="69"/>
      <c r="B52" s="70" t="s">
        <v>17</v>
      </c>
      <c r="C52" s="71">
        <f t="shared" ref="C52:Z52" si="132">C41+C51</f>
        <v>257</v>
      </c>
      <c r="D52" s="71">
        <f t="shared" si="132"/>
        <v>199</v>
      </c>
      <c r="E52" s="71">
        <f t="shared" si="132"/>
        <v>456</v>
      </c>
      <c r="F52" s="76">
        <f t="shared" si="132"/>
        <v>265</v>
      </c>
      <c r="G52" s="71">
        <f t="shared" si="132"/>
        <v>197</v>
      </c>
      <c r="H52" s="71">
        <f t="shared" si="132"/>
        <v>462</v>
      </c>
      <c r="I52" s="76">
        <f t="shared" si="132"/>
        <v>190</v>
      </c>
      <c r="J52" s="71">
        <f t="shared" si="132"/>
        <v>131</v>
      </c>
      <c r="K52" s="71">
        <f t="shared" si="132"/>
        <v>321</v>
      </c>
      <c r="L52" s="76">
        <f t="shared" si="132"/>
        <v>242</v>
      </c>
      <c r="M52" s="71">
        <f t="shared" si="132"/>
        <v>159</v>
      </c>
      <c r="N52" s="71">
        <f t="shared" si="132"/>
        <v>401</v>
      </c>
      <c r="O52" s="76">
        <f t="shared" si="132"/>
        <v>87</v>
      </c>
      <c r="P52" s="71">
        <f t="shared" si="132"/>
        <v>11</v>
      </c>
      <c r="Q52" s="71">
        <f t="shared" si="132"/>
        <v>98</v>
      </c>
      <c r="R52" s="76">
        <f t="shared" si="132"/>
        <v>108</v>
      </c>
      <c r="S52" s="71">
        <f t="shared" si="132"/>
        <v>80</v>
      </c>
      <c r="T52" s="71">
        <f t="shared" si="132"/>
        <v>188</v>
      </c>
      <c r="U52" s="76">
        <f t="shared" si="132"/>
        <v>78</v>
      </c>
      <c r="V52" s="71">
        <f t="shared" si="132"/>
        <v>10</v>
      </c>
      <c r="W52" s="71">
        <f t="shared" si="132"/>
        <v>88</v>
      </c>
      <c r="X52" s="76">
        <f t="shared" si="132"/>
        <v>1227</v>
      </c>
      <c r="Y52" s="71">
        <f t="shared" si="132"/>
        <v>787</v>
      </c>
      <c r="Z52" s="71">
        <f t="shared" si="132"/>
        <v>2014</v>
      </c>
    </row>
    <row r="53" spans="1:26">
      <c r="A53" s="1" t="s">
        <v>31</v>
      </c>
      <c r="B53" s="2"/>
      <c r="C53" s="12"/>
      <c r="D53" s="13"/>
      <c r="E53" s="63"/>
      <c r="F53" s="13"/>
      <c r="G53" s="13"/>
      <c r="H53" s="63"/>
      <c r="I53" s="13"/>
      <c r="J53" s="13"/>
      <c r="K53" s="63"/>
      <c r="L53" s="13"/>
      <c r="M53" s="13"/>
      <c r="N53" s="63"/>
      <c r="O53" s="13"/>
      <c r="P53" s="13"/>
      <c r="Q53" s="63"/>
      <c r="R53" s="31"/>
      <c r="S53" s="31"/>
      <c r="T53" s="82"/>
      <c r="U53" s="31"/>
      <c r="V53" s="31"/>
      <c r="W53" s="82"/>
      <c r="X53" s="30"/>
      <c r="Y53" s="30"/>
      <c r="Z53" s="32"/>
    </row>
    <row r="54" spans="1:26">
      <c r="A54" s="1"/>
      <c r="B54" s="3" t="s">
        <v>10</v>
      </c>
      <c r="C54" s="12"/>
      <c r="D54" s="13"/>
      <c r="E54" s="63"/>
      <c r="F54" s="13"/>
      <c r="G54" s="13"/>
      <c r="H54" s="63"/>
      <c r="I54" s="13"/>
      <c r="J54" s="13"/>
      <c r="K54" s="63"/>
      <c r="L54" s="13"/>
      <c r="M54" s="13"/>
      <c r="N54" s="63"/>
      <c r="O54" s="13"/>
      <c r="P54" s="13"/>
      <c r="Q54" s="63"/>
      <c r="R54" s="31"/>
      <c r="S54" s="31"/>
      <c r="T54" s="82"/>
      <c r="U54" s="31"/>
      <c r="V54" s="31"/>
      <c r="W54" s="82"/>
      <c r="X54" s="30"/>
      <c r="Y54" s="30"/>
      <c r="Z54" s="32"/>
    </row>
    <row r="55" spans="1:26">
      <c r="A55" s="20"/>
      <c r="B55" s="2" t="s">
        <v>136</v>
      </c>
      <c r="C55" s="12"/>
      <c r="D55" s="13"/>
      <c r="E55" s="63"/>
      <c r="F55" s="13"/>
      <c r="G55" s="13"/>
      <c r="H55" s="63"/>
      <c r="I55" s="13"/>
      <c r="J55" s="13"/>
      <c r="K55" s="63"/>
      <c r="L55" s="13"/>
      <c r="M55" s="13"/>
      <c r="N55" s="63"/>
      <c r="O55" s="13"/>
      <c r="P55" s="13"/>
      <c r="Q55" s="63"/>
      <c r="R55" s="31"/>
      <c r="S55" s="31"/>
      <c r="T55" s="82"/>
      <c r="U55" s="31"/>
      <c r="V55" s="31"/>
      <c r="W55" s="82"/>
      <c r="X55" s="30"/>
      <c r="Y55" s="30"/>
      <c r="Z55" s="32"/>
    </row>
    <row r="56" spans="1:26">
      <c r="A56" s="20"/>
      <c r="B56" s="5" t="s">
        <v>32</v>
      </c>
      <c r="C56" s="15">
        <v>29</v>
      </c>
      <c r="D56" s="15">
        <v>34</v>
      </c>
      <c r="E56" s="16">
        <f t="shared" si="1"/>
        <v>63</v>
      </c>
      <c r="F56" s="75">
        <v>17</v>
      </c>
      <c r="G56" s="15">
        <f>26+1</f>
        <v>27</v>
      </c>
      <c r="H56" s="16">
        <f t="shared" si="2"/>
        <v>44</v>
      </c>
      <c r="I56" s="75">
        <f>17+5</f>
        <v>22</v>
      </c>
      <c r="J56" s="15">
        <f>29+1</f>
        <v>30</v>
      </c>
      <c r="K56" s="16">
        <f t="shared" si="13"/>
        <v>52</v>
      </c>
      <c r="L56" s="75">
        <f>18+4</f>
        <v>22</v>
      </c>
      <c r="M56" s="15">
        <f>25+2</f>
        <v>27</v>
      </c>
      <c r="N56" s="16">
        <f t="shared" si="14"/>
        <v>49</v>
      </c>
      <c r="O56" s="75">
        <f>4+9</f>
        <v>13</v>
      </c>
      <c r="P56" s="15">
        <f>3+6</f>
        <v>9</v>
      </c>
      <c r="Q56" s="16">
        <f t="shared" si="15"/>
        <v>22</v>
      </c>
      <c r="R56" s="81">
        <v>0</v>
      </c>
      <c r="S56" s="17">
        <v>0</v>
      </c>
      <c r="T56" s="18">
        <f t="shared" si="16"/>
        <v>0</v>
      </c>
      <c r="U56" s="81">
        <v>0</v>
      </c>
      <c r="V56" s="17">
        <v>0</v>
      </c>
      <c r="W56" s="18">
        <f t="shared" si="17"/>
        <v>0</v>
      </c>
      <c r="X56" s="63">
        <f t="shared" si="18"/>
        <v>103</v>
      </c>
      <c r="Y56" s="16">
        <f t="shared" si="19"/>
        <v>127</v>
      </c>
      <c r="Z56" s="16">
        <f t="shared" si="20"/>
        <v>230</v>
      </c>
    </row>
    <row r="57" spans="1:26">
      <c r="A57" s="20"/>
      <c r="B57" s="7" t="s">
        <v>33</v>
      </c>
      <c r="C57" s="15">
        <v>46</v>
      </c>
      <c r="D57" s="15">
        <v>35</v>
      </c>
      <c r="E57" s="16">
        <f t="shared" si="1"/>
        <v>81</v>
      </c>
      <c r="F57" s="75">
        <v>56</v>
      </c>
      <c r="G57" s="15">
        <v>42</v>
      </c>
      <c r="H57" s="16">
        <f t="shared" si="2"/>
        <v>98</v>
      </c>
      <c r="I57" s="75">
        <v>39</v>
      </c>
      <c r="J57" s="15">
        <v>28</v>
      </c>
      <c r="K57" s="16">
        <f t="shared" si="13"/>
        <v>67</v>
      </c>
      <c r="L57" s="75">
        <v>48</v>
      </c>
      <c r="M57" s="15">
        <v>21</v>
      </c>
      <c r="N57" s="16">
        <f t="shared" si="14"/>
        <v>69</v>
      </c>
      <c r="O57" s="75">
        <v>36</v>
      </c>
      <c r="P57" s="15">
        <v>16</v>
      </c>
      <c r="Q57" s="16">
        <f t="shared" si="15"/>
        <v>52</v>
      </c>
      <c r="R57" s="81">
        <v>0</v>
      </c>
      <c r="S57" s="17">
        <v>0</v>
      </c>
      <c r="T57" s="18">
        <f t="shared" si="16"/>
        <v>0</v>
      </c>
      <c r="U57" s="81">
        <v>0</v>
      </c>
      <c r="V57" s="17">
        <v>0</v>
      </c>
      <c r="W57" s="18">
        <f t="shared" si="17"/>
        <v>0</v>
      </c>
      <c r="X57" s="63">
        <f t="shared" si="18"/>
        <v>225</v>
      </c>
      <c r="Y57" s="16">
        <f t="shared" si="19"/>
        <v>142</v>
      </c>
      <c r="Z57" s="16">
        <f t="shared" si="20"/>
        <v>367</v>
      </c>
    </row>
    <row r="58" spans="1:26">
      <c r="A58" s="20"/>
      <c r="B58" s="5" t="s">
        <v>34</v>
      </c>
      <c r="C58" s="15">
        <v>0</v>
      </c>
      <c r="D58" s="15">
        <v>0</v>
      </c>
      <c r="E58" s="16">
        <f t="shared" si="1"/>
        <v>0</v>
      </c>
      <c r="F58" s="75">
        <v>0</v>
      </c>
      <c r="G58" s="15">
        <v>0</v>
      </c>
      <c r="H58" s="16">
        <f t="shared" si="2"/>
        <v>0</v>
      </c>
      <c r="I58" s="75">
        <v>0</v>
      </c>
      <c r="J58" s="15">
        <v>0</v>
      </c>
      <c r="K58" s="16">
        <f t="shared" si="13"/>
        <v>0</v>
      </c>
      <c r="L58" s="75">
        <v>0</v>
      </c>
      <c r="M58" s="15">
        <v>0</v>
      </c>
      <c r="N58" s="16">
        <f t="shared" si="14"/>
        <v>0</v>
      </c>
      <c r="O58" s="75">
        <v>5</v>
      </c>
      <c r="P58" s="15">
        <v>0</v>
      </c>
      <c r="Q58" s="16">
        <f t="shared" si="15"/>
        <v>5</v>
      </c>
      <c r="R58" s="81">
        <v>0</v>
      </c>
      <c r="S58" s="17">
        <v>0</v>
      </c>
      <c r="T58" s="18">
        <f t="shared" si="16"/>
        <v>0</v>
      </c>
      <c r="U58" s="81">
        <v>0</v>
      </c>
      <c r="V58" s="17">
        <v>0</v>
      </c>
      <c r="W58" s="18">
        <f t="shared" si="17"/>
        <v>0</v>
      </c>
      <c r="X58" s="63">
        <f t="shared" si="18"/>
        <v>5</v>
      </c>
      <c r="Y58" s="16">
        <f t="shared" si="19"/>
        <v>0</v>
      </c>
      <c r="Z58" s="16">
        <f t="shared" si="20"/>
        <v>5</v>
      </c>
    </row>
    <row r="59" spans="1:26">
      <c r="A59" s="20"/>
      <c r="B59" s="5" t="s">
        <v>35</v>
      </c>
      <c r="C59" s="15">
        <v>0</v>
      </c>
      <c r="D59" s="15">
        <v>0</v>
      </c>
      <c r="E59" s="16">
        <f t="shared" si="1"/>
        <v>0</v>
      </c>
      <c r="F59" s="75">
        <v>0</v>
      </c>
      <c r="G59" s="15">
        <v>0</v>
      </c>
      <c r="H59" s="16">
        <f t="shared" si="2"/>
        <v>0</v>
      </c>
      <c r="I59" s="75">
        <v>0</v>
      </c>
      <c r="J59" s="15">
        <v>0</v>
      </c>
      <c r="K59" s="16">
        <f t="shared" si="13"/>
        <v>0</v>
      </c>
      <c r="L59" s="75">
        <v>0</v>
      </c>
      <c r="M59" s="15">
        <v>0</v>
      </c>
      <c r="N59" s="16">
        <f t="shared" si="14"/>
        <v>0</v>
      </c>
      <c r="O59" s="75">
        <v>0</v>
      </c>
      <c r="P59" s="15">
        <v>0</v>
      </c>
      <c r="Q59" s="16">
        <f t="shared" si="15"/>
        <v>0</v>
      </c>
      <c r="R59" s="81">
        <v>0</v>
      </c>
      <c r="S59" s="17">
        <v>0</v>
      </c>
      <c r="T59" s="18">
        <f t="shared" si="16"/>
        <v>0</v>
      </c>
      <c r="U59" s="81">
        <v>0</v>
      </c>
      <c r="V59" s="17">
        <v>0</v>
      </c>
      <c r="W59" s="18">
        <f t="shared" si="17"/>
        <v>0</v>
      </c>
      <c r="X59" s="63">
        <f t="shared" si="18"/>
        <v>0</v>
      </c>
      <c r="Y59" s="16">
        <f t="shared" si="19"/>
        <v>0</v>
      </c>
      <c r="Z59" s="16">
        <f t="shared" si="20"/>
        <v>0</v>
      </c>
    </row>
    <row r="60" spans="1:26">
      <c r="A60" s="20"/>
      <c r="B60" s="5" t="s">
        <v>36</v>
      </c>
      <c r="C60" s="15">
        <v>24</v>
      </c>
      <c r="D60" s="15">
        <v>30</v>
      </c>
      <c r="E60" s="16">
        <f t="shared" si="1"/>
        <v>54</v>
      </c>
      <c r="F60" s="75">
        <f>29+2</f>
        <v>31</v>
      </c>
      <c r="G60" s="15">
        <v>29</v>
      </c>
      <c r="H60" s="16">
        <f t="shared" si="2"/>
        <v>60</v>
      </c>
      <c r="I60" s="75">
        <v>9</v>
      </c>
      <c r="J60" s="15">
        <v>28</v>
      </c>
      <c r="K60" s="16">
        <f t="shared" si="13"/>
        <v>37</v>
      </c>
      <c r="L60" s="75">
        <v>16</v>
      </c>
      <c r="M60" s="15">
        <v>19</v>
      </c>
      <c r="N60" s="16">
        <f t="shared" si="14"/>
        <v>35</v>
      </c>
      <c r="O60" s="75">
        <v>5</v>
      </c>
      <c r="P60" s="15">
        <v>4</v>
      </c>
      <c r="Q60" s="16">
        <f t="shared" si="15"/>
        <v>9</v>
      </c>
      <c r="R60" s="81">
        <v>0</v>
      </c>
      <c r="S60" s="17">
        <v>0</v>
      </c>
      <c r="T60" s="18">
        <f t="shared" si="16"/>
        <v>0</v>
      </c>
      <c r="U60" s="81">
        <v>0</v>
      </c>
      <c r="V60" s="17">
        <v>0</v>
      </c>
      <c r="W60" s="18">
        <f t="shared" si="17"/>
        <v>0</v>
      </c>
      <c r="X60" s="63">
        <f t="shared" si="18"/>
        <v>85</v>
      </c>
      <c r="Y60" s="16">
        <f t="shared" si="19"/>
        <v>110</v>
      </c>
      <c r="Z60" s="16">
        <f t="shared" si="20"/>
        <v>195</v>
      </c>
    </row>
    <row r="61" spans="1:26">
      <c r="A61" s="20"/>
      <c r="B61" s="5" t="s">
        <v>37</v>
      </c>
      <c r="C61" s="15">
        <v>17</v>
      </c>
      <c r="D61" s="15">
        <v>85</v>
      </c>
      <c r="E61" s="16">
        <f t="shared" si="1"/>
        <v>102</v>
      </c>
      <c r="F61" s="75">
        <v>26</v>
      </c>
      <c r="G61" s="15">
        <v>138</v>
      </c>
      <c r="H61" s="16">
        <f t="shared" si="2"/>
        <v>164</v>
      </c>
      <c r="I61" s="75">
        <f>18+1</f>
        <v>19</v>
      </c>
      <c r="J61" s="15">
        <f>65+3</f>
        <v>68</v>
      </c>
      <c r="K61" s="16">
        <f t="shared" si="13"/>
        <v>87</v>
      </c>
      <c r="L61" s="75">
        <v>27</v>
      </c>
      <c r="M61" s="15">
        <f>91+4</f>
        <v>95</v>
      </c>
      <c r="N61" s="16">
        <f t="shared" si="14"/>
        <v>122</v>
      </c>
      <c r="O61" s="75">
        <f>2+6</f>
        <v>8</v>
      </c>
      <c r="P61" s="15">
        <f>1+8</f>
        <v>9</v>
      </c>
      <c r="Q61" s="16">
        <f t="shared" si="15"/>
        <v>17</v>
      </c>
      <c r="R61" s="81">
        <v>0</v>
      </c>
      <c r="S61" s="17">
        <v>0</v>
      </c>
      <c r="T61" s="18">
        <f t="shared" si="16"/>
        <v>0</v>
      </c>
      <c r="U61" s="81">
        <v>0</v>
      </c>
      <c r="V61" s="17">
        <v>0</v>
      </c>
      <c r="W61" s="18">
        <f t="shared" si="17"/>
        <v>0</v>
      </c>
      <c r="X61" s="63">
        <f t="shared" si="18"/>
        <v>97</v>
      </c>
      <c r="Y61" s="16">
        <f t="shared" si="19"/>
        <v>395</v>
      </c>
      <c r="Z61" s="16">
        <f t="shared" si="20"/>
        <v>492</v>
      </c>
    </row>
    <row r="62" spans="1:26">
      <c r="A62" s="20"/>
      <c r="B62" s="5" t="s">
        <v>38</v>
      </c>
      <c r="C62" s="15">
        <v>11</v>
      </c>
      <c r="D62" s="15">
        <v>50</v>
      </c>
      <c r="E62" s="16">
        <f t="shared" si="1"/>
        <v>61</v>
      </c>
      <c r="F62" s="75">
        <v>13</v>
      </c>
      <c r="G62" s="15">
        <v>35</v>
      </c>
      <c r="H62" s="16">
        <f t="shared" si="2"/>
        <v>48</v>
      </c>
      <c r="I62" s="75">
        <v>8</v>
      </c>
      <c r="J62" s="15">
        <v>31</v>
      </c>
      <c r="K62" s="16">
        <f t="shared" si="13"/>
        <v>39</v>
      </c>
      <c r="L62" s="75">
        <v>4</v>
      </c>
      <c r="M62" s="15">
        <v>30</v>
      </c>
      <c r="N62" s="16">
        <f t="shared" si="14"/>
        <v>34</v>
      </c>
      <c r="O62" s="75">
        <v>0</v>
      </c>
      <c r="P62" s="15">
        <v>4</v>
      </c>
      <c r="Q62" s="16">
        <f t="shared" si="15"/>
        <v>4</v>
      </c>
      <c r="R62" s="81">
        <v>0</v>
      </c>
      <c r="S62" s="17">
        <v>0</v>
      </c>
      <c r="T62" s="18">
        <f t="shared" si="16"/>
        <v>0</v>
      </c>
      <c r="U62" s="81">
        <v>0</v>
      </c>
      <c r="V62" s="17">
        <v>0</v>
      </c>
      <c r="W62" s="18">
        <f t="shared" si="17"/>
        <v>0</v>
      </c>
      <c r="X62" s="63">
        <f t="shared" si="18"/>
        <v>36</v>
      </c>
      <c r="Y62" s="16">
        <f t="shared" si="19"/>
        <v>150</v>
      </c>
      <c r="Z62" s="16">
        <f t="shared" si="20"/>
        <v>186</v>
      </c>
    </row>
    <row r="63" spans="1:26">
      <c r="A63" s="20"/>
      <c r="B63" s="5" t="s">
        <v>39</v>
      </c>
      <c r="C63" s="15">
        <v>15</v>
      </c>
      <c r="D63" s="15">
        <v>42</v>
      </c>
      <c r="E63" s="16">
        <f t="shared" si="1"/>
        <v>57</v>
      </c>
      <c r="F63" s="75">
        <v>21</v>
      </c>
      <c r="G63" s="15">
        <v>30</v>
      </c>
      <c r="H63" s="16">
        <f t="shared" si="2"/>
        <v>51</v>
      </c>
      <c r="I63" s="75">
        <v>16</v>
      </c>
      <c r="J63" s="15">
        <v>23</v>
      </c>
      <c r="K63" s="16">
        <f t="shared" si="13"/>
        <v>39</v>
      </c>
      <c r="L63" s="75">
        <v>11</v>
      </c>
      <c r="M63" s="15">
        <v>20</v>
      </c>
      <c r="N63" s="16">
        <f t="shared" si="14"/>
        <v>31</v>
      </c>
      <c r="O63" s="75">
        <v>0</v>
      </c>
      <c r="P63" s="15">
        <v>3</v>
      </c>
      <c r="Q63" s="16">
        <f t="shared" si="15"/>
        <v>3</v>
      </c>
      <c r="R63" s="81">
        <v>0</v>
      </c>
      <c r="S63" s="17">
        <v>0</v>
      </c>
      <c r="T63" s="18">
        <f t="shared" si="16"/>
        <v>0</v>
      </c>
      <c r="U63" s="81">
        <v>0</v>
      </c>
      <c r="V63" s="17">
        <v>0</v>
      </c>
      <c r="W63" s="18">
        <f t="shared" si="17"/>
        <v>0</v>
      </c>
      <c r="X63" s="63">
        <f t="shared" si="18"/>
        <v>63</v>
      </c>
      <c r="Y63" s="16">
        <f t="shared" si="19"/>
        <v>118</v>
      </c>
      <c r="Z63" s="16">
        <f t="shared" si="20"/>
        <v>181</v>
      </c>
    </row>
    <row r="64" spans="1:26">
      <c r="A64" s="1"/>
      <c r="B64" s="5" t="s">
        <v>40</v>
      </c>
      <c r="C64" s="15">
        <v>14</v>
      </c>
      <c r="D64" s="15">
        <v>41</v>
      </c>
      <c r="E64" s="16">
        <f t="shared" si="1"/>
        <v>55</v>
      </c>
      <c r="F64" s="75">
        <v>18</v>
      </c>
      <c r="G64" s="15">
        <v>41</v>
      </c>
      <c r="H64" s="16">
        <f t="shared" si="2"/>
        <v>59</v>
      </c>
      <c r="I64" s="75">
        <f>15+3</f>
        <v>18</v>
      </c>
      <c r="J64" s="15">
        <f>35+1</f>
        <v>36</v>
      </c>
      <c r="K64" s="16">
        <f t="shared" si="13"/>
        <v>54</v>
      </c>
      <c r="L64" s="75">
        <f>12+5</f>
        <v>17</v>
      </c>
      <c r="M64" s="15">
        <v>44</v>
      </c>
      <c r="N64" s="16">
        <f t="shared" si="14"/>
        <v>61</v>
      </c>
      <c r="O64" s="75">
        <f>2+11</f>
        <v>13</v>
      </c>
      <c r="P64" s="15">
        <f>6+2</f>
        <v>8</v>
      </c>
      <c r="Q64" s="16">
        <f t="shared" si="15"/>
        <v>21</v>
      </c>
      <c r="R64" s="81">
        <v>0</v>
      </c>
      <c r="S64" s="17">
        <v>0</v>
      </c>
      <c r="T64" s="18">
        <f t="shared" si="16"/>
        <v>0</v>
      </c>
      <c r="U64" s="81">
        <v>0</v>
      </c>
      <c r="V64" s="17">
        <v>0</v>
      </c>
      <c r="W64" s="18">
        <f t="shared" si="17"/>
        <v>0</v>
      </c>
      <c r="X64" s="63">
        <f t="shared" si="18"/>
        <v>80</v>
      </c>
      <c r="Y64" s="16">
        <f t="shared" si="19"/>
        <v>170</v>
      </c>
      <c r="Z64" s="16">
        <f t="shared" si="20"/>
        <v>250</v>
      </c>
    </row>
    <row r="65" spans="1:26" s="21" customFormat="1">
      <c r="A65" s="1"/>
      <c r="B65" s="4" t="s">
        <v>16</v>
      </c>
      <c r="C65" s="16">
        <f>SUM(C56:C64)</f>
        <v>156</v>
      </c>
      <c r="D65" s="16">
        <f t="shared" ref="D65:Z65" si="133">SUM(D56:D64)</f>
        <v>317</v>
      </c>
      <c r="E65" s="16">
        <f t="shared" si="133"/>
        <v>473</v>
      </c>
      <c r="F65" s="63">
        <f t="shared" si="133"/>
        <v>182</v>
      </c>
      <c r="G65" s="16">
        <f t="shared" si="133"/>
        <v>342</v>
      </c>
      <c r="H65" s="16">
        <f t="shared" si="133"/>
        <v>524</v>
      </c>
      <c r="I65" s="63">
        <f t="shared" si="133"/>
        <v>131</v>
      </c>
      <c r="J65" s="16">
        <f t="shared" si="133"/>
        <v>244</v>
      </c>
      <c r="K65" s="16">
        <f t="shared" si="133"/>
        <v>375</v>
      </c>
      <c r="L65" s="63">
        <f t="shared" si="133"/>
        <v>145</v>
      </c>
      <c r="M65" s="16">
        <f t="shared" si="133"/>
        <v>256</v>
      </c>
      <c r="N65" s="16">
        <f t="shared" si="133"/>
        <v>401</v>
      </c>
      <c r="O65" s="63">
        <f t="shared" si="133"/>
        <v>80</v>
      </c>
      <c r="P65" s="16">
        <f t="shared" si="133"/>
        <v>53</v>
      </c>
      <c r="Q65" s="16">
        <f t="shared" si="133"/>
        <v>133</v>
      </c>
      <c r="R65" s="63">
        <f t="shared" si="133"/>
        <v>0</v>
      </c>
      <c r="S65" s="16">
        <f t="shared" si="133"/>
        <v>0</v>
      </c>
      <c r="T65" s="16">
        <f t="shared" si="133"/>
        <v>0</v>
      </c>
      <c r="U65" s="63">
        <f t="shared" si="133"/>
        <v>0</v>
      </c>
      <c r="V65" s="16">
        <f t="shared" si="133"/>
        <v>0</v>
      </c>
      <c r="W65" s="16">
        <f t="shared" si="133"/>
        <v>0</v>
      </c>
      <c r="X65" s="63">
        <f t="shared" si="133"/>
        <v>694</v>
      </c>
      <c r="Y65" s="16">
        <f t="shared" si="133"/>
        <v>1212</v>
      </c>
      <c r="Z65" s="16">
        <f t="shared" si="133"/>
        <v>1906</v>
      </c>
    </row>
    <row r="66" spans="1:26" s="21" customFormat="1">
      <c r="A66" s="69"/>
      <c r="B66" s="70" t="s">
        <v>17</v>
      </c>
      <c r="C66" s="71">
        <f>C65</f>
        <v>156</v>
      </c>
      <c r="D66" s="71">
        <f t="shared" ref="D66:Z66" si="134">D65</f>
        <v>317</v>
      </c>
      <c r="E66" s="71">
        <f t="shared" si="134"/>
        <v>473</v>
      </c>
      <c r="F66" s="76">
        <f t="shared" si="134"/>
        <v>182</v>
      </c>
      <c r="G66" s="71">
        <f t="shared" si="134"/>
        <v>342</v>
      </c>
      <c r="H66" s="71">
        <f t="shared" si="134"/>
        <v>524</v>
      </c>
      <c r="I66" s="76">
        <f t="shared" si="134"/>
        <v>131</v>
      </c>
      <c r="J66" s="71">
        <f t="shared" si="134"/>
        <v>244</v>
      </c>
      <c r="K66" s="71">
        <f t="shared" si="134"/>
        <v>375</v>
      </c>
      <c r="L66" s="76">
        <f t="shared" si="134"/>
        <v>145</v>
      </c>
      <c r="M66" s="71">
        <f t="shared" si="134"/>
        <v>256</v>
      </c>
      <c r="N66" s="71">
        <f t="shared" si="134"/>
        <v>401</v>
      </c>
      <c r="O66" s="76">
        <f t="shared" si="134"/>
        <v>80</v>
      </c>
      <c r="P66" s="71">
        <f t="shared" si="134"/>
        <v>53</v>
      </c>
      <c r="Q66" s="71">
        <f t="shared" si="134"/>
        <v>133</v>
      </c>
      <c r="R66" s="76">
        <f t="shared" si="134"/>
        <v>0</v>
      </c>
      <c r="S66" s="71">
        <f t="shared" si="134"/>
        <v>0</v>
      </c>
      <c r="T66" s="71">
        <f t="shared" si="134"/>
        <v>0</v>
      </c>
      <c r="U66" s="76">
        <f t="shared" si="134"/>
        <v>0</v>
      </c>
      <c r="V66" s="71">
        <f t="shared" si="134"/>
        <v>0</v>
      </c>
      <c r="W66" s="71">
        <f t="shared" si="134"/>
        <v>0</v>
      </c>
      <c r="X66" s="76">
        <f t="shared" si="134"/>
        <v>694</v>
      </c>
      <c r="Y66" s="71">
        <f t="shared" si="134"/>
        <v>1212</v>
      </c>
      <c r="Z66" s="71">
        <f t="shared" si="134"/>
        <v>1906</v>
      </c>
    </row>
    <row r="67" spans="1:26">
      <c r="A67" s="8" t="s">
        <v>42</v>
      </c>
      <c r="B67" s="9"/>
      <c r="C67" s="12"/>
      <c r="D67" s="13"/>
      <c r="E67" s="63"/>
      <c r="F67" s="13"/>
      <c r="G67" s="13"/>
      <c r="H67" s="63"/>
      <c r="I67" s="13"/>
      <c r="J67" s="13"/>
      <c r="K67" s="63"/>
      <c r="L67" s="13"/>
      <c r="M67" s="13"/>
      <c r="N67" s="63"/>
      <c r="O67" s="13"/>
      <c r="P67" s="13"/>
      <c r="Q67" s="63"/>
      <c r="R67" s="31"/>
      <c r="S67" s="31"/>
      <c r="T67" s="82"/>
      <c r="U67" s="31"/>
      <c r="V67" s="31"/>
      <c r="W67" s="82"/>
      <c r="X67" s="30"/>
      <c r="Y67" s="30"/>
      <c r="Z67" s="32"/>
    </row>
    <row r="68" spans="1:26">
      <c r="A68" s="8"/>
      <c r="B68" s="3" t="s">
        <v>10</v>
      </c>
      <c r="C68" s="12"/>
      <c r="D68" s="13"/>
      <c r="E68" s="63"/>
      <c r="F68" s="13"/>
      <c r="G68" s="13"/>
      <c r="H68" s="63"/>
      <c r="I68" s="13"/>
      <c r="J68" s="13"/>
      <c r="K68" s="63"/>
      <c r="L68" s="13"/>
      <c r="M68" s="13"/>
      <c r="N68" s="63"/>
      <c r="O68" s="13"/>
      <c r="P68" s="13"/>
      <c r="Q68" s="63"/>
      <c r="R68" s="31"/>
      <c r="S68" s="31"/>
      <c r="T68" s="82"/>
      <c r="U68" s="31"/>
      <c r="V68" s="31"/>
      <c r="W68" s="82"/>
      <c r="X68" s="30"/>
      <c r="Y68" s="30"/>
      <c r="Z68" s="32"/>
    </row>
    <row r="69" spans="1:26">
      <c r="A69" s="20"/>
      <c r="B69" s="2" t="s">
        <v>139</v>
      </c>
      <c r="C69" s="12"/>
      <c r="D69" s="13"/>
      <c r="E69" s="63"/>
      <c r="F69" s="13"/>
      <c r="G69" s="13"/>
      <c r="H69" s="63"/>
      <c r="I69" s="13"/>
      <c r="J69" s="13"/>
      <c r="K69" s="63"/>
      <c r="L69" s="13"/>
      <c r="M69" s="13"/>
      <c r="N69" s="63"/>
      <c r="O69" s="13"/>
      <c r="P69" s="13"/>
      <c r="Q69" s="63"/>
      <c r="R69" s="31"/>
      <c r="S69" s="31"/>
      <c r="T69" s="82"/>
      <c r="U69" s="31"/>
      <c r="V69" s="31"/>
      <c r="W69" s="82"/>
      <c r="X69" s="30"/>
      <c r="Y69" s="30"/>
      <c r="Z69" s="32"/>
    </row>
    <row r="70" spans="1:26">
      <c r="A70" s="20"/>
      <c r="B70" s="5" t="s">
        <v>43</v>
      </c>
      <c r="C70" s="15">
        <v>62</v>
      </c>
      <c r="D70" s="15">
        <v>29</v>
      </c>
      <c r="E70" s="16">
        <f t="shared" si="1"/>
        <v>91</v>
      </c>
      <c r="F70" s="75">
        <f>70+5</f>
        <v>75</v>
      </c>
      <c r="G70" s="15">
        <v>21</v>
      </c>
      <c r="H70" s="16">
        <f t="shared" si="2"/>
        <v>96</v>
      </c>
      <c r="I70" s="75">
        <v>0</v>
      </c>
      <c r="J70" s="15">
        <v>0</v>
      </c>
      <c r="K70" s="16">
        <f t="shared" si="13"/>
        <v>0</v>
      </c>
      <c r="L70" s="75">
        <v>0</v>
      </c>
      <c r="M70" s="15">
        <v>0</v>
      </c>
      <c r="N70" s="16">
        <f t="shared" si="14"/>
        <v>0</v>
      </c>
      <c r="O70" s="75">
        <v>0</v>
      </c>
      <c r="P70" s="15">
        <v>0</v>
      </c>
      <c r="Q70" s="16">
        <f t="shared" si="15"/>
        <v>0</v>
      </c>
      <c r="R70" s="81">
        <v>0</v>
      </c>
      <c r="S70" s="17">
        <v>0</v>
      </c>
      <c r="T70" s="18">
        <f t="shared" si="16"/>
        <v>0</v>
      </c>
      <c r="U70" s="81">
        <v>0</v>
      </c>
      <c r="V70" s="17">
        <v>0</v>
      </c>
      <c r="W70" s="18">
        <f t="shared" si="17"/>
        <v>0</v>
      </c>
      <c r="X70" s="63">
        <f t="shared" si="18"/>
        <v>137</v>
      </c>
      <c r="Y70" s="16">
        <f t="shared" si="19"/>
        <v>50</v>
      </c>
      <c r="Z70" s="16">
        <f t="shared" si="20"/>
        <v>187</v>
      </c>
    </row>
    <row r="71" spans="1:26">
      <c r="A71" s="20"/>
      <c r="B71" s="5" t="s">
        <v>44</v>
      </c>
      <c r="C71" s="15">
        <v>0</v>
      </c>
      <c r="D71" s="15">
        <v>0</v>
      </c>
      <c r="E71" s="16">
        <f t="shared" si="1"/>
        <v>0</v>
      </c>
      <c r="F71" s="75">
        <v>27</v>
      </c>
      <c r="G71" s="15">
        <v>3</v>
      </c>
      <c r="H71" s="16">
        <f t="shared" si="2"/>
        <v>30</v>
      </c>
      <c r="I71" s="75">
        <v>33</v>
      </c>
      <c r="J71" s="15">
        <v>5</v>
      </c>
      <c r="K71" s="16">
        <f t="shared" si="13"/>
        <v>38</v>
      </c>
      <c r="L71" s="75">
        <v>26</v>
      </c>
      <c r="M71" s="15">
        <v>4</v>
      </c>
      <c r="N71" s="16">
        <f t="shared" si="14"/>
        <v>30</v>
      </c>
      <c r="O71" s="75">
        <v>12</v>
      </c>
      <c r="P71" s="15">
        <v>5</v>
      </c>
      <c r="Q71" s="16">
        <f t="shared" si="15"/>
        <v>17</v>
      </c>
      <c r="R71" s="81">
        <v>0</v>
      </c>
      <c r="S71" s="17">
        <v>0</v>
      </c>
      <c r="T71" s="18">
        <f t="shared" si="16"/>
        <v>0</v>
      </c>
      <c r="U71" s="81">
        <v>0</v>
      </c>
      <c r="V71" s="17">
        <v>0</v>
      </c>
      <c r="W71" s="18">
        <f t="shared" si="17"/>
        <v>0</v>
      </c>
      <c r="X71" s="63">
        <f t="shared" si="18"/>
        <v>98</v>
      </c>
      <c r="Y71" s="16">
        <f t="shared" si="19"/>
        <v>17</v>
      </c>
      <c r="Z71" s="16">
        <f t="shared" si="20"/>
        <v>115</v>
      </c>
    </row>
    <row r="72" spans="1:26">
      <c r="A72" s="20"/>
      <c r="B72" s="5" t="s">
        <v>45</v>
      </c>
      <c r="C72" s="15">
        <v>0</v>
      </c>
      <c r="D72" s="15">
        <v>0</v>
      </c>
      <c r="E72" s="16">
        <f t="shared" si="1"/>
        <v>0</v>
      </c>
      <c r="F72" s="75">
        <v>29</v>
      </c>
      <c r="G72" s="15">
        <v>1</v>
      </c>
      <c r="H72" s="16">
        <f t="shared" si="2"/>
        <v>30</v>
      </c>
      <c r="I72" s="75">
        <v>20</v>
      </c>
      <c r="J72" s="15">
        <v>5</v>
      </c>
      <c r="K72" s="16">
        <f t="shared" si="13"/>
        <v>25</v>
      </c>
      <c r="L72" s="75">
        <v>20</v>
      </c>
      <c r="M72" s="15">
        <v>15</v>
      </c>
      <c r="N72" s="16">
        <f t="shared" si="14"/>
        <v>35</v>
      </c>
      <c r="O72" s="75">
        <v>12</v>
      </c>
      <c r="P72" s="15">
        <v>3</v>
      </c>
      <c r="Q72" s="16">
        <f t="shared" si="15"/>
        <v>15</v>
      </c>
      <c r="R72" s="81">
        <v>0</v>
      </c>
      <c r="S72" s="17">
        <v>0</v>
      </c>
      <c r="T72" s="18">
        <f t="shared" si="16"/>
        <v>0</v>
      </c>
      <c r="U72" s="81">
        <v>0</v>
      </c>
      <c r="V72" s="17">
        <v>0</v>
      </c>
      <c r="W72" s="18">
        <f t="shared" si="17"/>
        <v>0</v>
      </c>
      <c r="X72" s="63">
        <f t="shared" si="18"/>
        <v>81</v>
      </c>
      <c r="Y72" s="16">
        <f t="shared" si="19"/>
        <v>24</v>
      </c>
      <c r="Z72" s="16">
        <f t="shared" si="20"/>
        <v>105</v>
      </c>
    </row>
    <row r="73" spans="1:26">
      <c r="A73" s="20"/>
      <c r="B73" s="5" t="s">
        <v>19</v>
      </c>
      <c r="C73" s="15">
        <v>43</v>
      </c>
      <c r="D73" s="15">
        <v>10</v>
      </c>
      <c r="E73" s="16">
        <f t="shared" si="1"/>
        <v>53</v>
      </c>
      <c r="F73" s="75">
        <v>23</v>
      </c>
      <c r="G73" s="15">
        <v>9</v>
      </c>
      <c r="H73" s="16">
        <f t="shared" si="2"/>
        <v>32</v>
      </c>
      <c r="I73" s="75">
        <v>30</v>
      </c>
      <c r="J73" s="15">
        <v>6</v>
      </c>
      <c r="K73" s="16">
        <f t="shared" si="13"/>
        <v>36</v>
      </c>
      <c r="L73" s="75">
        <v>16</v>
      </c>
      <c r="M73" s="15">
        <v>7</v>
      </c>
      <c r="N73" s="16">
        <f t="shared" si="14"/>
        <v>23</v>
      </c>
      <c r="O73" s="75">
        <v>10</v>
      </c>
      <c r="P73" s="15">
        <v>1</v>
      </c>
      <c r="Q73" s="16">
        <f t="shared" si="15"/>
        <v>11</v>
      </c>
      <c r="R73" s="81">
        <v>0</v>
      </c>
      <c r="S73" s="17">
        <v>0</v>
      </c>
      <c r="T73" s="18">
        <f t="shared" si="16"/>
        <v>0</v>
      </c>
      <c r="U73" s="81">
        <v>0</v>
      </c>
      <c r="V73" s="17">
        <v>0</v>
      </c>
      <c r="W73" s="18">
        <f t="shared" si="17"/>
        <v>0</v>
      </c>
      <c r="X73" s="63">
        <f t="shared" si="18"/>
        <v>122</v>
      </c>
      <c r="Y73" s="16">
        <f t="shared" si="19"/>
        <v>33</v>
      </c>
      <c r="Z73" s="16">
        <f t="shared" si="20"/>
        <v>155</v>
      </c>
    </row>
    <row r="74" spans="1:26">
      <c r="A74" s="20"/>
      <c r="B74" s="7" t="s">
        <v>46</v>
      </c>
      <c r="C74" s="15">
        <v>13</v>
      </c>
      <c r="D74" s="15">
        <v>34</v>
      </c>
      <c r="E74" s="16">
        <f t="shared" si="1"/>
        <v>47</v>
      </c>
      <c r="F74" s="75">
        <v>32</v>
      </c>
      <c r="G74" s="15">
        <v>32</v>
      </c>
      <c r="H74" s="16">
        <f t="shared" si="2"/>
        <v>64</v>
      </c>
      <c r="I74" s="75">
        <v>30</v>
      </c>
      <c r="J74" s="15">
        <v>42</v>
      </c>
      <c r="K74" s="16">
        <f t="shared" si="13"/>
        <v>72</v>
      </c>
      <c r="L74" s="75">
        <v>20</v>
      </c>
      <c r="M74" s="15">
        <v>27</v>
      </c>
      <c r="N74" s="16">
        <f t="shared" si="14"/>
        <v>47</v>
      </c>
      <c r="O74" s="75">
        <v>9</v>
      </c>
      <c r="P74" s="15">
        <v>2</v>
      </c>
      <c r="Q74" s="16">
        <f t="shared" si="15"/>
        <v>11</v>
      </c>
      <c r="R74" s="81">
        <v>0</v>
      </c>
      <c r="S74" s="17">
        <v>0</v>
      </c>
      <c r="T74" s="18">
        <f t="shared" si="16"/>
        <v>0</v>
      </c>
      <c r="U74" s="81">
        <v>0</v>
      </c>
      <c r="V74" s="17">
        <v>0</v>
      </c>
      <c r="W74" s="18">
        <f t="shared" si="17"/>
        <v>0</v>
      </c>
      <c r="X74" s="63">
        <f t="shared" si="18"/>
        <v>104</v>
      </c>
      <c r="Y74" s="16">
        <f t="shared" si="19"/>
        <v>137</v>
      </c>
      <c r="Z74" s="16">
        <f t="shared" si="20"/>
        <v>241</v>
      </c>
    </row>
    <row r="75" spans="1:26">
      <c r="A75" s="20"/>
      <c r="B75" s="7" t="s">
        <v>126</v>
      </c>
      <c r="C75" s="15">
        <v>0</v>
      </c>
      <c r="D75" s="15">
        <v>0</v>
      </c>
      <c r="E75" s="16">
        <f t="shared" si="1"/>
        <v>0</v>
      </c>
      <c r="F75" s="75">
        <v>0</v>
      </c>
      <c r="G75" s="15">
        <v>0</v>
      </c>
      <c r="H75" s="16">
        <f t="shared" si="2"/>
        <v>0</v>
      </c>
      <c r="I75" s="75">
        <v>0</v>
      </c>
      <c r="J75" s="15">
        <v>0</v>
      </c>
      <c r="K75" s="16">
        <f t="shared" si="13"/>
        <v>0</v>
      </c>
      <c r="L75" s="75">
        <v>0</v>
      </c>
      <c r="M75" s="15">
        <v>0</v>
      </c>
      <c r="N75" s="16">
        <f t="shared" si="14"/>
        <v>0</v>
      </c>
      <c r="O75" s="75">
        <v>2</v>
      </c>
      <c r="P75" s="15">
        <v>2</v>
      </c>
      <c r="Q75" s="16">
        <f t="shared" si="15"/>
        <v>4</v>
      </c>
      <c r="R75" s="81">
        <v>0</v>
      </c>
      <c r="S75" s="17">
        <v>0</v>
      </c>
      <c r="T75" s="18">
        <f t="shared" si="16"/>
        <v>0</v>
      </c>
      <c r="U75" s="81">
        <v>0</v>
      </c>
      <c r="V75" s="17">
        <v>0</v>
      </c>
      <c r="W75" s="18">
        <f t="shared" si="17"/>
        <v>0</v>
      </c>
      <c r="X75" s="63">
        <f t="shared" si="18"/>
        <v>2</v>
      </c>
      <c r="Y75" s="16">
        <f t="shared" si="19"/>
        <v>2</v>
      </c>
      <c r="Z75" s="16">
        <f t="shared" si="20"/>
        <v>4</v>
      </c>
    </row>
    <row r="76" spans="1:26">
      <c r="A76" s="20"/>
      <c r="B76" s="7" t="s">
        <v>47</v>
      </c>
      <c r="C76" s="15">
        <v>0</v>
      </c>
      <c r="D76" s="15">
        <v>0</v>
      </c>
      <c r="E76" s="16">
        <f t="shared" si="1"/>
        <v>0</v>
      </c>
      <c r="F76" s="75">
        <v>11</v>
      </c>
      <c r="G76" s="15">
        <v>2</v>
      </c>
      <c r="H76" s="16">
        <f t="shared" si="2"/>
        <v>13</v>
      </c>
      <c r="I76" s="75">
        <v>1</v>
      </c>
      <c r="J76" s="15">
        <v>0</v>
      </c>
      <c r="K76" s="16">
        <f t="shared" si="13"/>
        <v>1</v>
      </c>
      <c r="L76" s="75">
        <v>13</v>
      </c>
      <c r="M76" s="15">
        <v>2</v>
      </c>
      <c r="N76" s="16">
        <f t="shared" si="14"/>
        <v>15</v>
      </c>
      <c r="O76" s="75">
        <v>6</v>
      </c>
      <c r="P76" s="15">
        <v>0</v>
      </c>
      <c r="Q76" s="16">
        <f t="shared" si="15"/>
        <v>6</v>
      </c>
      <c r="R76" s="81">
        <v>0</v>
      </c>
      <c r="S76" s="17">
        <v>0</v>
      </c>
      <c r="T76" s="18">
        <f t="shared" si="16"/>
        <v>0</v>
      </c>
      <c r="U76" s="81">
        <v>0</v>
      </c>
      <c r="V76" s="17">
        <v>0</v>
      </c>
      <c r="W76" s="18">
        <f t="shared" si="17"/>
        <v>0</v>
      </c>
      <c r="X76" s="63">
        <f t="shared" si="18"/>
        <v>31</v>
      </c>
      <c r="Y76" s="16">
        <f t="shared" si="19"/>
        <v>4</v>
      </c>
      <c r="Z76" s="16">
        <f t="shared" si="20"/>
        <v>35</v>
      </c>
    </row>
    <row r="77" spans="1:26">
      <c r="A77" s="20"/>
      <c r="B77" s="7" t="s">
        <v>48</v>
      </c>
      <c r="C77" s="15">
        <v>0</v>
      </c>
      <c r="D77" s="15">
        <v>0</v>
      </c>
      <c r="E77" s="16">
        <f t="shared" si="1"/>
        <v>0</v>
      </c>
      <c r="F77" s="75">
        <v>7</v>
      </c>
      <c r="G77" s="15">
        <v>3</v>
      </c>
      <c r="H77" s="16">
        <f t="shared" si="2"/>
        <v>10</v>
      </c>
      <c r="I77" s="75">
        <v>1</v>
      </c>
      <c r="J77" s="15">
        <v>0</v>
      </c>
      <c r="K77" s="16">
        <f t="shared" si="13"/>
        <v>1</v>
      </c>
      <c r="L77" s="75">
        <v>10</v>
      </c>
      <c r="M77" s="15">
        <v>9</v>
      </c>
      <c r="N77" s="16">
        <f t="shared" si="14"/>
        <v>19</v>
      </c>
      <c r="O77" s="75">
        <v>9</v>
      </c>
      <c r="P77" s="15">
        <v>7</v>
      </c>
      <c r="Q77" s="16">
        <f t="shared" si="15"/>
        <v>16</v>
      </c>
      <c r="R77" s="81">
        <v>0</v>
      </c>
      <c r="S77" s="17">
        <v>0</v>
      </c>
      <c r="T77" s="18">
        <f t="shared" si="16"/>
        <v>0</v>
      </c>
      <c r="U77" s="81">
        <v>0</v>
      </c>
      <c r="V77" s="17">
        <v>0</v>
      </c>
      <c r="W77" s="18">
        <f t="shared" si="17"/>
        <v>0</v>
      </c>
      <c r="X77" s="63">
        <f t="shared" si="18"/>
        <v>27</v>
      </c>
      <c r="Y77" s="16">
        <f t="shared" si="19"/>
        <v>19</v>
      </c>
      <c r="Z77" s="16">
        <f t="shared" si="20"/>
        <v>46</v>
      </c>
    </row>
    <row r="78" spans="1:26">
      <c r="A78" s="20"/>
      <c r="B78" s="7" t="s">
        <v>150</v>
      </c>
      <c r="C78" s="15">
        <v>9</v>
      </c>
      <c r="D78" s="15">
        <v>9</v>
      </c>
      <c r="E78" s="16">
        <f t="shared" ref="E78" si="135">C78+D78</f>
        <v>18</v>
      </c>
      <c r="F78" s="75">
        <v>0</v>
      </c>
      <c r="G78" s="15">
        <v>0</v>
      </c>
      <c r="H78" s="16">
        <f t="shared" ref="H78" si="136">F78+G78</f>
        <v>0</v>
      </c>
      <c r="I78" s="75">
        <v>0</v>
      </c>
      <c r="J78" s="15">
        <v>0</v>
      </c>
      <c r="K78" s="16">
        <f t="shared" ref="K78" si="137">I78+J78</f>
        <v>0</v>
      </c>
      <c r="L78" s="75">
        <v>0</v>
      </c>
      <c r="M78" s="15">
        <v>0</v>
      </c>
      <c r="N78" s="16">
        <f t="shared" ref="N78" si="138">L78+M78</f>
        <v>0</v>
      </c>
      <c r="O78" s="75">
        <v>0</v>
      </c>
      <c r="P78" s="15">
        <v>0</v>
      </c>
      <c r="Q78" s="16">
        <f t="shared" ref="Q78" si="139">O78+P78</f>
        <v>0</v>
      </c>
      <c r="R78" s="81">
        <v>0</v>
      </c>
      <c r="S78" s="17">
        <v>0</v>
      </c>
      <c r="T78" s="18">
        <f t="shared" ref="T78" si="140">R78+S78</f>
        <v>0</v>
      </c>
      <c r="U78" s="81">
        <v>0</v>
      </c>
      <c r="V78" s="17">
        <v>0</v>
      </c>
      <c r="W78" s="18">
        <f t="shared" ref="W78" si="141">U78+V78</f>
        <v>0</v>
      </c>
      <c r="X78" s="63">
        <f t="shared" ref="X78" si="142">C78+F78+I78+L78+O78+R78+U78</f>
        <v>9</v>
      </c>
      <c r="Y78" s="16">
        <f t="shared" ref="Y78" si="143">D78+G78+J78+M78+P78+S78+V78</f>
        <v>9</v>
      </c>
      <c r="Z78" s="16">
        <f t="shared" ref="Z78" si="144">E78+H78+K78+N78+Q78+T78+W78</f>
        <v>18</v>
      </c>
    </row>
    <row r="79" spans="1:26">
      <c r="A79" s="20"/>
      <c r="B79" s="7" t="s">
        <v>151</v>
      </c>
      <c r="C79" s="15">
        <v>22</v>
      </c>
      <c r="D79" s="15">
        <v>16</v>
      </c>
      <c r="E79" s="16">
        <f t="shared" ref="E79" si="145">C79+D79</f>
        <v>38</v>
      </c>
      <c r="F79" s="75">
        <v>0</v>
      </c>
      <c r="G79" s="15">
        <v>0</v>
      </c>
      <c r="H79" s="16">
        <f t="shared" ref="H79" si="146">F79+G79</f>
        <v>0</v>
      </c>
      <c r="I79" s="75">
        <v>0</v>
      </c>
      <c r="J79" s="15">
        <v>0</v>
      </c>
      <c r="K79" s="16">
        <f t="shared" ref="K79" si="147">I79+J79</f>
        <v>0</v>
      </c>
      <c r="L79" s="75">
        <v>0</v>
      </c>
      <c r="M79" s="15">
        <v>0</v>
      </c>
      <c r="N79" s="16">
        <f t="shared" ref="N79" si="148">L79+M79</f>
        <v>0</v>
      </c>
      <c r="O79" s="75">
        <v>0</v>
      </c>
      <c r="P79" s="15">
        <v>0</v>
      </c>
      <c r="Q79" s="16">
        <f t="shared" ref="Q79" si="149">O79+P79</f>
        <v>0</v>
      </c>
      <c r="R79" s="81">
        <v>0</v>
      </c>
      <c r="S79" s="17">
        <v>0</v>
      </c>
      <c r="T79" s="18">
        <f t="shared" ref="T79" si="150">R79+S79</f>
        <v>0</v>
      </c>
      <c r="U79" s="81">
        <v>0</v>
      </c>
      <c r="V79" s="17">
        <v>0</v>
      </c>
      <c r="W79" s="18">
        <f t="shared" ref="W79" si="151">U79+V79</f>
        <v>0</v>
      </c>
      <c r="X79" s="63">
        <f t="shared" ref="X79" si="152">C79+F79+I79+L79+O79+R79+U79</f>
        <v>22</v>
      </c>
      <c r="Y79" s="16">
        <f t="shared" ref="Y79" si="153">D79+G79+J79+M79+P79+S79+V79</f>
        <v>16</v>
      </c>
      <c r="Z79" s="16">
        <f t="shared" ref="Z79" si="154">E79+H79+K79+N79+Q79+T79+W79</f>
        <v>38</v>
      </c>
    </row>
    <row r="80" spans="1:26">
      <c r="A80" s="20"/>
      <c r="B80" s="5" t="s">
        <v>20</v>
      </c>
      <c r="C80" s="15">
        <v>23</v>
      </c>
      <c r="D80" s="15">
        <v>4</v>
      </c>
      <c r="E80" s="16">
        <f t="shared" si="1"/>
        <v>27</v>
      </c>
      <c r="F80" s="75">
        <v>36</v>
      </c>
      <c r="G80" s="15">
        <v>1</v>
      </c>
      <c r="H80" s="16">
        <f t="shared" si="2"/>
        <v>37</v>
      </c>
      <c r="I80" s="75">
        <v>35</v>
      </c>
      <c r="J80" s="15">
        <v>5</v>
      </c>
      <c r="K80" s="16">
        <f t="shared" si="13"/>
        <v>40</v>
      </c>
      <c r="L80" s="75">
        <v>29</v>
      </c>
      <c r="M80" s="15">
        <v>0</v>
      </c>
      <c r="N80" s="16">
        <f t="shared" si="14"/>
        <v>29</v>
      </c>
      <c r="O80" s="75">
        <v>11</v>
      </c>
      <c r="P80" s="15">
        <v>0</v>
      </c>
      <c r="Q80" s="16">
        <f t="shared" si="15"/>
        <v>11</v>
      </c>
      <c r="R80" s="81">
        <v>0</v>
      </c>
      <c r="S80" s="17">
        <v>0</v>
      </c>
      <c r="T80" s="18">
        <f t="shared" si="16"/>
        <v>0</v>
      </c>
      <c r="U80" s="81">
        <v>0</v>
      </c>
      <c r="V80" s="17">
        <v>0</v>
      </c>
      <c r="W80" s="18">
        <f t="shared" si="17"/>
        <v>0</v>
      </c>
      <c r="X80" s="63">
        <f t="shared" si="18"/>
        <v>134</v>
      </c>
      <c r="Y80" s="16">
        <f t="shared" si="19"/>
        <v>10</v>
      </c>
      <c r="Z80" s="16">
        <f t="shared" si="20"/>
        <v>144</v>
      </c>
    </row>
    <row r="81" spans="1:26">
      <c r="A81" s="20"/>
      <c r="B81" s="5" t="s">
        <v>127</v>
      </c>
      <c r="C81" s="15">
        <v>28</v>
      </c>
      <c r="D81" s="15">
        <v>4</v>
      </c>
      <c r="E81" s="16">
        <f t="shared" si="1"/>
        <v>32</v>
      </c>
      <c r="F81" s="75">
        <v>0</v>
      </c>
      <c r="G81" s="15">
        <v>0</v>
      </c>
      <c r="H81" s="16">
        <f t="shared" si="2"/>
        <v>0</v>
      </c>
      <c r="I81" s="75">
        <v>0</v>
      </c>
      <c r="J81" s="15">
        <v>0</v>
      </c>
      <c r="K81" s="16">
        <f t="shared" si="13"/>
        <v>0</v>
      </c>
      <c r="L81" s="75">
        <v>0</v>
      </c>
      <c r="M81" s="15">
        <v>0</v>
      </c>
      <c r="N81" s="16">
        <f t="shared" si="14"/>
        <v>0</v>
      </c>
      <c r="O81" s="75">
        <v>0</v>
      </c>
      <c r="P81" s="15">
        <v>0</v>
      </c>
      <c r="Q81" s="16">
        <f t="shared" si="15"/>
        <v>0</v>
      </c>
      <c r="R81" s="81">
        <v>0</v>
      </c>
      <c r="S81" s="17">
        <v>0</v>
      </c>
      <c r="T81" s="18">
        <f t="shared" si="16"/>
        <v>0</v>
      </c>
      <c r="U81" s="81">
        <v>0</v>
      </c>
      <c r="V81" s="17">
        <v>0</v>
      </c>
      <c r="W81" s="18">
        <f t="shared" si="17"/>
        <v>0</v>
      </c>
      <c r="X81" s="63">
        <f t="shared" si="18"/>
        <v>28</v>
      </c>
      <c r="Y81" s="16">
        <f t="shared" si="19"/>
        <v>4</v>
      </c>
      <c r="Z81" s="16">
        <f t="shared" si="20"/>
        <v>32</v>
      </c>
    </row>
    <row r="82" spans="1:26">
      <c r="A82" s="20"/>
      <c r="B82" s="7" t="s">
        <v>49</v>
      </c>
      <c r="C82" s="15">
        <v>0</v>
      </c>
      <c r="D82" s="15">
        <v>0</v>
      </c>
      <c r="E82" s="16">
        <f t="shared" si="1"/>
        <v>0</v>
      </c>
      <c r="F82" s="75">
        <v>6</v>
      </c>
      <c r="G82" s="15">
        <v>4</v>
      </c>
      <c r="H82" s="16">
        <f t="shared" si="2"/>
        <v>10</v>
      </c>
      <c r="I82" s="75">
        <v>3</v>
      </c>
      <c r="J82" s="15">
        <v>0</v>
      </c>
      <c r="K82" s="16">
        <f t="shared" si="13"/>
        <v>3</v>
      </c>
      <c r="L82" s="75">
        <v>13</v>
      </c>
      <c r="M82" s="15">
        <v>13</v>
      </c>
      <c r="N82" s="16">
        <f t="shared" si="14"/>
        <v>26</v>
      </c>
      <c r="O82" s="75">
        <v>6</v>
      </c>
      <c r="P82" s="15">
        <v>2</v>
      </c>
      <c r="Q82" s="16">
        <f t="shared" si="15"/>
        <v>8</v>
      </c>
      <c r="R82" s="81">
        <v>0</v>
      </c>
      <c r="S82" s="17">
        <v>0</v>
      </c>
      <c r="T82" s="18">
        <f t="shared" si="16"/>
        <v>0</v>
      </c>
      <c r="U82" s="81">
        <v>0</v>
      </c>
      <c r="V82" s="17">
        <v>0</v>
      </c>
      <c r="W82" s="18">
        <f t="shared" si="17"/>
        <v>0</v>
      </c>
      <c r="X82" s="63">
        <f t="shared" si="18"/>
        <v>28</v>
      </c>
      <c r="Y82" s="16">
        <f t="shared" si="19"/>
        <v>19</v>
      </c>
      <c r="Z82" s="16">
        <f t="shared" si="20"/>
        <v>47</v>
      </c>
    </row>
    <row r="83" spans="1:26">
      <c r="A83" s="20"/>
      <c r="B83" s="7" t="s">
        <v>152</v>
      </c>
      <c r="C83" s="15">
        <v>35</v>
      </c>
      <c r="D83" s="15">
        <v>13</v>
      </c>
      <c r="E83" s="16">
        <f t="shared" ref="E83" si="155">C83+D83</f>
        <v>48</v>
      </c>
      <c r="F83" s="75">
        <v>0</v>
      </c>
      <c r="G83" s="15">
        <v>0</v>
      </c>
      <c r="H83" s="16">
        <f t="shared" ref="H83" si="156">F83+G83</f>
        <v>0</v>
      </c>
      <c r="I83" s="75">
        <v>0</v>
      </c>
      <c r="J83" s="15">
        <v>0</v>
      </c>
      <c r="K83" s="16">
        <f t="shared" ref="K83" si="157">I83+J83</f>
        <v>0</v>
      </c>
      <c r="L83" s="75">
        <v>0</v>
      </c>
      <c r="M83" s="15">
        <v>0</v>
      </c>
      <c r="N83" s="16">
        <f t="shared" ref="N83" si="158">L83+M83</f>
        <v>0</v>
      </c>
      <c r="O83" s="75">
        <v>0</v>
      </c>
      <c r="P83" s="15">
        <v>0</v>
      </c>
      <c r="Q83" s="16">
        <f t="shared" ref="Q83" si="159">O83+P83</f>
        <v>0</v>
      </c>
      <c r="R83" s="81">
        <v>0</v>
      </c>
      <c r="S83" s="17">
        <v>0</v>
      </c>
      <c r="T83" s="18">
        <f t="shared" ref="T83" si="160">R83+S83</f>
        <v>0</v>
      </c>
      <c r="U83" s="81">
        <v>0</v>
      </c>
      <c r="V83" s="17">
        <v>0</v>
      </c>
      <c r="W83" s="18">
        <f t="shared" ref="W83" si="161">U83+V83</f>
        <v>0</v>
      </c>
      <c r="X83" s="63">
        <f t="shared" ref="X83" si="162">C83+F83+I83+L83+O83+R83+U83</f>
        <v>35</v>
      </c>
      <c r="Y83" s="16">
        <f t="shared" ref="Y83" si="163">D83+G83+J83+M83+P83+S83+V83</f>
        <v>13</v>
      </c>
      <c r="Z83" s="16">
        <f t="shared" ref="Z83" si="164">E83+H83+K83+N83+Q83+T83+W83</f>
        <v>48</v>
      </c>
    </row>
    <row r="84" spans="1:26">
      <c r="A84" s="1"/>
      <c r="B84" s="5" t="s">
        <v>50</v>
      </c>
      <c r="C84" s="15">
        <v>23</v>
      </c>
      <c r="D84" s="15">
        <v>13</v>
      </c>
      <c r="E84" s="16">
        <f t="shared" si="1"/>
        <v>36</v>
      </c>
      <c r="F84" s="75">
        <v>18</v>
      </c>
      <c r="G84" s="15">
        <v>12</v>
      </c>
      <c r="H84" s="16">
        <f t="shared" si="2"/>
        <v>30</v>
      </c>
      <c r="I84" s="75">
        <v>21</v>
      </c>
      <c r="J84" s="15">
        <v>8</v>
      </c>
      <c r="K84" s="16">
        <f t="shared" si="13"/>
        <v>29</v>
      </c>
      <c r="L84" s="75">
        <v>29</v>
      </c>
      <c r="M84" s="15">
        <v>9</v>
      </c>
      <c r="N84" s="16">
        <f t="shared" si="14"/>
        <v>38</v>
      </c>
      <c r="O84" s="75">
        <v>16</v>
      </c>
      <c r="P84" s="15">
        <v>1</v>
      </c>
      <c r="Q84" s="16">
        <f t="shared" si="15"/>
        <v>17</v>
      </c>
      <c r="R84" s="81">
        <v>0</v>
      </c>
      <c r="S84" s="17">
        <v>0</v>
      </c>
      <c r="T84" s="18">
        <f t="shared" si="16"/>
        <v>0</v>
      </c>
      <c r="U84" s="81">
        <v>0</v>
      </c>
      <c r="V84" s="17">
        <v>0</v>
      </c>
      <c r="W84" s="18">
        <f t="shared" si="17"/>
        <v>0</v>
      </c>
      <c r="X84" s="63">
        <f t="shared" si="18"/>
        <v>107</v>
      </c>
      <c r="Y84" s="16">
        <f t="shared" si="19"/>
        <v>43</v>
      </c>
      <c r="Z84" s="16">
        <f t="shared" si="20"/>
        <v>150</v>
      </c>
    </row>
    <row r="85" spans="1:26">
      <c r="A85" s="1"/>
      <c r="B85" s="5" t="s">
        <v>51</v>
      </c>
      <c r="C85" s="15">
        <v>23</v>
      </c>
      <c r="D85" s="15">
        <v>19</v>
      </c>
      <c r="E85" s="16">
        <f t="shared" ref="E85:E193" si="165">C85+D85</f>
        <v>42</v>
      </c>
      <c r="F85" s="75">
        <v>19</v>
      </c>
      <c r="G85" s="15">
        <v>13</v>
      </c>
      <c r="H85" s="16">
        <f t="shared" ref="H85:H193" si="166">F85+G85</f>
        <v>32</v>
      </c>
      <c r="I85" s="75">
        <v>30</v>
      </c>
      <c r="J85" s="15">
        <v>8</v>
      </c>
      <c r="K85" s="16">
        <f t="shared" si="13"/>
        <v>38</v>
      </c>
      <c r="L85" s="75">
        <v>11</v>
      </c>
      <c r="M85" s="15">
        <v>10</v>
      </c>
      <c r="N85" s="16">
        <f t="shared" si="14"/>
        <v>21</v>
      </c>
      <c r="O85" s="75">
        <v>6</v>
      </c>
      <c r="P85" s="15">
        <v>2</v>
      </c>
      <c r="Q85" s="16">
        <f t="shared" si="15"/>
        <v>8</v>
      </c>
      <c r="R85" s="81">
        <v>0</v>
      </c>
      <c r="S85" s="17">
        <v>0</v>
      </c>
      <c r="T85" s="18">
        <f t="shared" si="16"/>
        <v>0</v>
      </c>
      <c r="U85" s="81">
        <v>0</v>
      </c>
      <c r="V85" s="17">
        <v>0</v>
      </c>
      <c r="W85" s="18">
        <f t="shared" si="17"/>
        <v>0</v>
      </c>
      <c r="X85" s="63">
        <f t="shared" si="18"/>
        <v>89</v>
      </c>
      <c r="Y85" s="16">
        <f t="shared" si="19"/>
        <v>52</v>
      </c>
      <c r="Z85" s="16">
        <f t="shared" si="20"/>
        <v>141</v>
      </c>
    </row>
    <row r="86" spans="1:26">
      <c r="A86" s="1"/>
      <c r="B86" s="5" t="s">
        <v>52</v>
      </c>
      <c r="C86" s="15">
        <v>28</v>
      </c>
      <c r="D86" s="15">
        <v>4</v>
      </c>
      <c r="E86" s="16">
        <f t="shared" si="165"/>
        <v>32</v>
      </c>
      <c r="F86" s="75">
        <v>26</v>
      </c>
      <c r="G86" s="15">
        <v>9</v>
      </c>
      <c r="H86" s="16">
        <f t="shared" si="166"/>
        <v>35</v>
      </c>
      <c r="I86" s="75">
        <v>31</v>
      </c>
      <c r="J86" s="15">
        <v>10</v>
      </c>
      <c r="K86" s="16">
        <f t="shared" si="13"/>
        <v>41</v>
      </c>
      <c r="L86" s="75">
        <v>22</v>
      </c>
      <c r="M86" s="15">
        <v>8</v>
      </c>
      <c r="N86" s="16">
        <f t="shared" si="14"/>
        <v>30</v>
      </c>
      <c r="O86" s="75">
        <v>6</v>
      </c>
      <c r="P86" s="15">
        <v>0</v>
      </c>
      <c r="Q86" s="16">
        <f t="shared" si="15"/>
        <v>6</v>
      </c>
      <c r="R86" s="81">
        <v>0</v>
      </c>
      <c r="S86" s="17">
        <v>0</v>
      </c>
      <c r="T86" s="18">
        <f t="shared" si="16"/>
        <v>0</v>
      </c>
      <c r="U86" s="81">
        <v>0</v>
      </c>
      <c r="V86" s="17">
        <v>0</v>
      </c>
      <c r="W86" s="18">
        <f t="shared" si="17"/>
        <v>0</v>
      </c>
      <c r="X86" s="63">
        <f t="shared" si="18"/>
        <v>113</v>
      </c>
      <c r="Y86" s="16">
        <f t="shared" si="19"/>
        <v>31</v>
      </c>
      <c r="Z86" s="16">
        <f t="shared" si="20"/>
        <v>144</v>
      </c>
    </row>
    <row r="87" spans="1:26">
      <c r="A87" s="1"/>
      <c r="B87" s="5" t="s">
        <v>22</v>
      </c>
      <c r="C87" s="15">
        <v>0</v>
      </c>
      <c r="D87" s="15">
        <v>0</v>
      </c>
      <c r="E87" s="16">
        <f t="shared" si="165"/>
        <v>0</v>
      </c>
      <c r="F87" s="75">
        <v>0</v>
      </c>
      <c r="G87" s="15">
        <v>0</v>
      </c>
      <c r="H87" s="16">
        <f t="shared" si="166"/>
        <v>0</v>
      </c>
      <c r="I87" s="75">
        <v>0</v>
      </c>
      <c r="J87" s="15">
        <v>0</v>
      </c>
      <c r="K87" s="16">
        <f t="shared" si="13"/>
        <v>0</v>
      </c>
      <c r="L87" s="75">
        <v>0</v>
      </c>
      <c r="M87" s="15">
        <v>0</v>
      </c>
      <c r="N87" s="16">
        <f t="shared" si="14"/>
        <v>0</v>
      </c>
      <c r="O87" s="75">
        <v>1</v>
      </c>
      <c r="P87" s="15">
        <v>0</v>
      </c>
      <c r="Q87" s="16">
        <f t="shared" si="15"/>
        <v>1</v>
      </c>
      <c r="R87" s="81">
        <v>0</v>
      </c>
      <c r="S87" s="17">
        <v>0</v>
      </c>
      <c r="T87" s="18">
        <f t="shared" si="16"/>
        <v>0</v>
      </c>
      <c r="U87" s="81">
        <v>0</v>
      </c>
      <c r="V87" s="17">
        <v>0</v>
      </c>
      <c r="W87" s="18">
        <f t="shared" si="17"/>
        <v>0</v>
      </c>
      <c r="X87" s="63">
        <f t="shared" si="18"/>
        <v>1</v>
      </c>
      <c r="Y87" s="16">
        <f t="shared" si="19"/>
        <v>0</v>
      </c>
      <c r="Z87" s="16">
        <f t="shared" si="20"/>
        <v>1</v>
      </c>
    </row>
    <row r="88" spans="1:26">
      <c r="A88" s="19"/>
      <c r="B88" s="5" t="s">
        <v>23</v>
      </c>
      <c r="C88" s="15">
        <v>39</v>
      </c>
      <c r="D88" s="15">
        <v>8</v>
      </c>
      <c r="E88" s="16">
        <f t="shared" si="165"/>
        <v>47</v>
      </c>
      <c r="F88" s="75">
        <v>51</v>
      </c>
      <c r="G88" s="15">
        <v>16</v>
      </c>
      <c r="H88" s="16">
        <f t="shared" si="166"/>
        <v>67</v>
      </c>
      <c r="I88" s="75">
        <v>70</v>
      </c>
      <c r="J88" s="15">
        <v>9</v>
      </c>
      <c r="K88" s="16">
        <f t="shared" ref="K88:K193" si="167">I88+J88</f>
        <v>79</v>
      </c>
      <c r="L88" s="75">
        <v>23</v>
      </c>
      <c r="M88" s="15">
        <v>3</v>
      </c>
      <c r="N88" s="16">
        <f t="shared" ref="N88:N193" si="168">L88+M88</f>
        <v>26</v>
      </c>
      <c r="O88" s="75">
        <v>11</v>
      </c>
      <c r="P88" s="15">
        <v>3</v>
      </c>
      <c r="Q88" s="16">
        <f t="shared" ref="Q88:Q193" si="169">O88+P88</f>
        <v>14</v>
      </c>
      <c r="R88" s="81">
        <v>0</v>
      </c>
      <c r="S88" s="17">
        <v>0</v>
      </c>
      <c r="T88" s="18">
        <f t="shared" ref="T88:T193" si="170">R88+S88</f>
        <v>0</v>
      </c>
      <c r="U88" s="81">
        <v>0</v>
      </c>
      <c r="V88" s="17">
        <v>0</v>
      </c>
      <c r="W88" s="18">
        <f t="shared" ref="W88:W193" si="171">U88+V88</f>
        <v>0</v>
      </c>
      <c r="X88" s="63">
        <f t="shared" ref="X88:X193" si="172">C88+F88+I88+L88+O88+R88+U88</f>
        <v>194</v>
      </c>
      <c r="Y88" s="16">
        <f t="shared" ref="Y88:Y193" si="173">D88+G88+J88+M88+P88+S88+V88</f>
        <v>39</v>
      </c>
      <c r="Z88" s="16">
        <f t="shared" ref="Z88:Z193" si="174">E88+H88+K88+N88+Q88+T88+W88</f>
        <v>233</v>
      </c>
    </row>
    <row r="89" spans="1:26">
      <c r="A89" s="20"/>
      <c r="B89" s="5" t="s">
        <v>53</v>
      </c>
      <c r="C89" s="15">
        <v>0</v>
      </c>
      <c r="D89" s="15">
        <v>0</v>
      </c>
      <c r="E89" s="16">
        <f t="shared" si="165"/>
        <v>0</v>
      </c>
      <c r="F89" s="75">
        <v>0</v>
      </c>
      <c r="G89" s="15">
        <v>0</v>
      </c>
      <c r="H89" s="16">
        <f t="shared" si="166"/>
        <v>0</v>
      </c>
      <c r="I89" s="75">
        <v>0</v>
      </c>
      <c r="J89" s="15">
        <v>0</v>
      </c>
      <c r="K89" s="16">
        <f t="shared" si="167"/>
        <v>0</v>
      </c>
      <c r="L89" s="75">
        <v>26</v>
      </c>
      <c r="M89" s="15">
        <v>5</v>
      </c>
      <c r="N89" s="16">
        <f t="shared" si="168"/>
        <v>31</v>
      </c>
      <c r="O89" s="75">
        <v>16</v>
      </c>
      <c r="P89" s="15">
        <v>1</v>
      </c>
      <c r="Q89" s="16">
        <f t="shared" si="169"/>
        <v>17</v>
      </c>
      <c r="R89" s="81">
        <v>0</v>
      </c>
      <c r="S89" s="17">
        <v>0</v>
      </c>
      <c r="T89" s="18">
        <f t="shared" si="170"/>
        <v>0</v>
      </c>
      <c r="U89" s="81">
        <v>0</v>
      </c>
      <c r="V89" s="17">
        <v>0</v>
      </c>
      <c r="W89" s="18">
        <f t="shared" si="171"/>
        <v>0</v>
      </c>
      <c r="X89" s="63">
        <f t="shared" si="172"/>
        <v>42</v>
      </c>
      <c r="Y89" s="16">
        <f t="shared" si="173"/>
        <v>6</v>
      </c>
      <c r="Z89" s="16">
        <f t="shared" si="174"/>
        <v>48</v>
      </c>
    </row>
    <row r="90" spans="1:26">
      <c r="A90" s="20"/>
      <c r="B90" s="7" t="s">
        <v>54</v>
      </c>
      <c r="C90" s="15">
        <v>31</v>
      </c>
      <c r="D90" s="15">
        <v>22</v>
      </c>
      <c r="E90" s="16">
        <f t="shared" si="165"/>
        <v>53</v>
      </c>
      <c r="F90" s="75">
        <v>34</v>
      </c>
      <c r="G90" s="15">
        <v>3</v>
      </c>
      <c r="H90" s="16">
        <f t="shared" si="166"/>
        <v>37</v>
      </c>
      <c r="I90" s="75">
        <v>5</v>
      </c>
      <c r="J90" s="15">
        <v>3</v>
      </c>
      <c r="K90" s="16">
        <f t="shared" si="167"/>
        <v>8</v>
      </c>
      <c r="L90" s="75">
        <v>29</v>
      </c>
      <c r="M90" s="15">
        <v>13</v>
      </c>
      <c r="N90" s="16">
        <f t="shared" si="168"/>
        <v>42</v>
      </c>
      <c r="O90" s="75">
        <v>11</v>
      </c>
      <c r="P90" s="15">
        <v>3</v>
      </c>
      <c r="Q90" s="16">
        <f t="shared" si="169"/>
        <v>14</v>
      </c>
      <c r="R90" s="81">
        <v>0</v>
      </c>
      <c r="S90" s="17">
        <v>0</v>
      </c>
      <c r="T90" s="18">
        <f t="shared" si="170"/>
        <v>0</v>
      </c>
      <c r="U90" s="81">
        <v>0</v>
      </c>
      <c r="V90" s="17">
        <v>0</v>
      </c>
      <c r="W90" s="18">
        <f t="shared" si="171"/>
        <v>0</v>
      </c>
      <c r="X90" s="63">
        <f t="shared" si="172"/>
        <v>110</v>
      </c>
      <c r="Y90" s="16">
        <f t="shared" si="173"/>
        <v>44</v>
      </c>
      <c r="Z90" s="16">
        <f t="shared" si="174"/>
        <v>154</v>
      </c>
    </row>
    <row r="91" spans="1:26">
      <c r="A91" s="20"/>
      <c r="B91" s="7" t="s">
        <v>153</v>
      </c>
      <c r="C91" s="15">
        <v>12</v>
      </c>
      <c r="D91" s="15">
        <v>9</v>
      </c>
      <c r="E91" s="16">
        <f t="shared" ref="E91" si="175">C91+D91</f>
        <v>21</v>
      </c>
      <c r="F91" s="75">
        <v>0</v>
      </c>
      <c r="G91" s="15">
        <v>0</v>
      </c>
      <c r="H91" s="16">
        <f t="shared" ref="H91" si="176">F91+G91</f>
        <v>0</v>
      </c>
      <c r="I91" s="75">
        <v>0</v>
      </c>
      <c r="J91" s="15">
        <v>0</v>
      </c>
      <c r="K91" s="16">
        <f t="shared" ref="K91" si="177">I91+J91</f>
        <v>0</v>
      </c>
      <c r="L91" s="75">
        <v>0</v>
      </c>
      <c r="M91" s="15">
        <v>0</v>
      </c>
      <c r="N91" s="16">
        <f t="shared" ref="N91" si="178">L91+M91</f>
        <v>0</v>
      </c>
      <c r="O91" s="75">
        <v>0</v>
      </c>
      <c r="P91" s="15">
        <v>0</v>
      </c>
      <c r="Q91" s="16">
        <f t="shared" ref="Q91" si="179">O91+P91</f>
        <v>0</v>
      </c>
      <c r="R91" s="81">
        <v>0</v>
      </c>
      <c r="S91" s="17">
        <v>0</v>
      </c>
      <c r="T91" s="18">
        <f t="shared" ref="T91" si="180">R91+S91</f>
        <v>0</v>
      </c>
      <c r="U91" s="81">
        <v>0</v>
      </c>
      <c r="V91" s="17">
        <v>0</v>
      </c>
      <c r="W91" s="18">
        <f t="shared" ref="W91" si="181">U91+V91</f>
        <v>0</v>
      </c>
      <c r="X91" s="63">
        <f t="shared" ref="X91" si="182">C91+F91+I91+L91+O91+R91+U91</f>
        <v>12</v>
      </c>
      <c r="Y91" s="16">
        <f t="shared" ref="Y91" si="183">D91+G91+J91+M91+P91+S91+V91</f>
        <v>9</v>
      </c>
      <c r="Z91" s="16">
        <f t="shared" ref="Z91" si="184">E91+H91+K91+N91+Q91+T91+W91</f>
        <v>21</v>
      </c>
    </row>
    <row r="92" spans="1:26">
      <c r="A92" s="20"/>
      <c r="B92" s="5" t="s">
        <v>55</v>
      </c>
      <c r="C92" s="15">
        <v>5</v>
      </c>
      <c r="D92" s="15">
        <v>13</v>
      </c>
      <c r="E92" s="16">
        <f t="shared" si="165"/>
        <v>18</v>
      </c>
      <c r="F92" s="75">
        <v>17</v>
      </c>
      <c r="G92" s="15">
        <v>15</v>
      </c>
      <c r="H92" s="16">
        <f t="shared" si="166"/>
        <v>32</v>
      </c>
      <c r="I92" s="75">
        <v>17</v>
      </c>
      <c r="J92" s="15">
        <v>21</v>
      </c>
      <c r="K92" s="16">
        <f t="shared" si="167"/>
        <v>38</v>
      </c>
      <c r="L92" s="75">
        <v>8</v>
      </c>
      <c r="M92" s="15">
        <v>18</v>
      </c>
      <c r="N92" s="16">
        <f t="shared" si="168"/>
        <v>26</v>
      </c>
      <c r="O92" s="75">
        <v>4</v>
      </c>
      <c r="P92" s="15">
        <v>1</v>
      </c>
      <c r="Q92" s="16">
        <f t="shared" si="169"/>
        <v>5</v>
      </c>
      <c r="R92" s="81">
        <v>0</v>
      </c>
      <c r="S92" s="17">
        <v>0</v>
      </c>
      <c r="T92" s="18">
        <f t="shared" si="170"/>
        <v>0</v>
      </c>
      <c r="U92" s="81">
        <v>0</v>
      </c>
      <c r="V92" s="17">
        <v>0</v>
      </c>
      <c r="W92" s="18">
        <f t="shared" si="171"/>
        <v>0</v>
      </c>
      <c r="X92" s="63">
        <f t="shared" si="172"/>
        <v>51</v>
      </c>
      <c r="Y92" s="16">
        <f t="shared" si="173"/>
        <v>68</v>
      </c>
      <c r="Z92" s="16">
        <f t="shared" si="174"/>
        <v>119</v>
      </c>
    </row>
    <row r="93" spans="1:26">
      <c r="A93" s="20"/>
      <c r="B93" s="5" t="s">
        <v>56</v>
      </c>
      <c r="C93" s="15">
        <v>16</v>
      </c>
      <c r="D93" s="15">
        <v>19</v>
      </c>
      <c r="E93" s="16">
        <f t="shared" si="165"/>
        <v>35</v>
      </c>
      <c r="F93" s="75">
        <v>16</v>
      </c>
      <c r="G93" s="15">
        <v>8</v>
      </c>
      <c r="H93" s="16">
        <f t="shared" si="166"/>
        <v>24</v>
      </c>
      <c r="I93" s="75">
        <v>7</v>
      </c>
      <c r="J93" s="15">
        <v>3</v>
      </c>
      <c r="K93" s="16">
        <f t="shared" si="167"/>
        <v>10</v>
      </c>
      <c r="L93" s="75">
        <v>11</v>
      </c>
      <c r="M93" s="15">
        <v>15</v>
      </c>
      <c r="N93" s="16">
        <f t="shared" si="168"/>
        <v>26</v>
      </c>
      <c r="O93" s="75">
        <v>1</v>
      </c>
      <c r="P93" s="15">
        <v>1</v>
      </c>
      <c r="Q93" s="16">
        <f t="shared" si="169"/>
        <v>2</v>
      </c>
      <c r="R93" s="81">
        <v>0</v>
      </c>
      <c r="S93" s="17">
        <v>0</v>
      </c>
      <c r="T93" s="18">
        <f t="shared" si="170"/>
        <v>0</v>
      </c>
      <c r="U93" s="81">
        <v>0</v>
      </c>
      <c r="V93" s="17">
        <v>0</v>
      </c>
      <c r="W93" s="18">
        <f t="shared" si="171"/>
        <v>0</v>
      </c>
      <c r="X93" s="63">
        <f t="shared" si="172"/>
        <v>51</v>
      </c>
      <c r="Y93" s="16">
        <f t="shared" si="173"/>
        <v>46</v>
      </c>
      <c r="Z93" s="16">
        <f t="shared" si="174"/>
        <v>97</v>
      </c>
    </row>
    <row r="94" spans="1:26">
      <c r="A94" s="20"/>
      <c r="B94" s="5" t="s">
        <v>57</v>
      </c>
      <c r="C94" s="15">
        <v>10</v>
      </c>
      <c r="D94" s="15">
        <v>4</v>
      </c>
      <c r="E94" s="16">
        <f t="shared" si="165"/>
        <v>14</v>
      </c>
      <c r="F94" s="75">
        <v>20</v>
      </c>
      <c r="G94" s="15">
        <v>13</v>
      </c>
      <c r="H94" s="16">
        <f t="shared" si="166"/>
        <v>33</v>
      </c>
      <c r="I94" s="75">
        <v>25</v>
      </c>
      <c r="J94" s="15">
        <v>15</v>
      </c>
      <c r="K94" s="16">
        <f t="shared" si="167"/>
        <v>40</v>
      </c>
      <c r="L94" s="75">
        <v>27</v>
      </c>
      <c r="M94" s="15">
        <v>5</v>
      </c>
      <c r="N94" s="16">
        <f t="shared" si="168"/>
        <v>32</v>
      </c>
      <c r="O94" s="75">
        <v>1</v>
      </c>
      <c r="P94" s="15">
        <v>1</v>
      </c>
      <c r="Q94" s="16">
        <f t="shared" si="169"/>
        <v>2</v>
      </c>
      <c r="R94" s="81">
        <v>0</v>
      </c>
      <c r="S94" s="17">
        <v>0</v>
      </c>
      <c r="T94" s="18">
        <f t="shared" si="170"/>
        <v>0</v>
      </c>
      <c r="U94" s="81">
        <v>0</v>
      </c>
      <c r="V94" s="17">
        <v>0</v>
      </c>
      <c r="W94" s="18">
        <f t="shared" si="171"/>
        <v>0</v>
      </c>
      <c r="X94" s="63">
        <f t="shared" si="172"/>
        <v>83</v>
      </c>
      <c r="Y94" s="16">
        <f t="shared" si="173"/>
        <v>38</v>
      </c>
      <c r="Z94" s="16">
        <f t="shared" si="174"/>
        <v>121</v>
      </c>
    </row>
    <row r="95" spans="1:26">
      <c r="A95" s="20"/>
      <c r="B95" s="5" t="s">
        <v>154</v>
      </c>
      <c r="C95" s="15">
        <v>27</v>
      </c>
      <c r="D95" s="15">
        <v>9</v>
      </c>
      <c r="E95" s="16">
        <f t="shared" si="165"/>
        <v>36</v>
      </c>
      <c r="F95" s="75">
        <v>0</v>
      </c>
      <c r="G95" s="15">
        <v>0</v>
      </c>
      <c r="H95" s="16">
        <f t="shared" si="166"/>
        <v>0</v>
      </c>
      <c r="I95" s="75">
        <v>0</v>
      </c>
      <c r="J95" s="15">
        <v>0</v>
      </c>
      <c r="K95" s="16">
        <f t="shared" si="167"/>
        <v>0</v>
      </c>
      <c r="L95" s="75">
        <v>0</v>
      </c>
      <c r="M95" s="15">
        <v>0</v>
      </c>
      <c r="N95" s="16">
        <f t="shared" si="168"/>
        <v>0</v>
      </c>
      <c r="O95" s="75">
        <v>0</v>
      </c>
      <c r="P95" s="15">
        <v>0</v>
      </c>
      <c r="Q95" s="16">
        <f t="shared" si="169"/>
        <v>0</v>
      </c>
      <c r="R95" s="81">
        <v>0</v>
      </c>
      <c r="S95" s="17">
        <v>0</v>
      </c>
      <c r="T95" s="18">
        <f t="shared" si="170"/>
        <v>0</v>
      </c>
      <c r="U95" s="81">
        <v>0</v>
      </c>
      <c r="V95" s="17">
        <v>0</v>
      </c>
      <c r="W95" s="18">
        <f t="shared" si="171"/>
        <v>0</v>
      </c>
      <c r="X95" s="63">
        <f t="shared" si="172"/>
        <v>27</v>
      </c>
      <c r="Y95" s="16">
        <f t="shared" si="173"/>
        <v>9</v>
      </c>
      <c r="Z95" s="16">
        <f t="shared" si="174"/>
        <v>36</v>
      </c>
    </row>
    <row r="96" spans="1:26">
      <c r="A96" s="20"/>
      <c r="B96" s="5" t="s">
        <v>58</v>
      </c>
      <c r="C96" s="15">
        <v>13</v>
      </c>
      <c r="D96" s="15">
        <v>4</v>
      </c>
      <c r="E96" s="16">
        <f t="shared" ref="E96" si="185">C96+D96</f>
        <v>17</v>
      </c>
      <c r="F96" s="75">
        <v>29</v>
      </c>
      <c r="G96" s="15">
        <v>10</v>
      </c>
      <c r="H96" s="16">
        <f t="shared" ref="H96" si="186">F96+G96</f>
        <v>39</v>
      </c>
      <c r="I96" s="75">
        <v>38</v>
      </c>
      <c r="J96" s="15">
        <v>1</v>
      </c>
      <c r="K96" s="16">
        <f t="shared" ref="K96" si="187">I96+J96</f>
        <v>39</v>
      </c>
      <c r="L96" s="75">
        <v>34</v>
      </c>
      <c r="M96" s="15">
        <v>2</v>
      </c>
      <c r="N96" s="16">
        <f t="shared" ref="N96" si="188">L96+M96</f>
        <v>36</v>
      </c>
      <c r="O96" s="75">
        <v>8</v>
      </c>
      <c r="P96" s="15">
        <v>2</v>
      </c>
      <c r="Q96" s="16">
        <f t="shared" ref="Q96" si="189">O96+P96</f>
        <v>10</v>
      </c>
      <c r="R96" s="81">
        <v>0</v>
      </c>
      <c r="S96" s="17">
        <v>0</v>
      </c>
      <c r="T96" s="18">
        <f t="shared" ref="T96" si="190">R96+S96</f>
        <v>0</v>
      </c>
      <c r="U96" s="81">
        <v>0</v>
      </c>
      <c r="V96" s="17">
        <v>0</v>
      </c>
      <c r="W96" s="18">
        <f t="shared" ref="W96" si="191">U96+V96</f>
        <v>0</v>
      </c>
      <c r="X96" s="63">
        <f t="shared" ref="X96" si="192">C96+F96+I96+L96+O96+R96+U96</f>
        <v>122</v>
      </c>
      <c r="Y96" s="16">
        <f t="shared" ref="Y96" si="193">D96+G96+J96+M96+P96+S96+V96</f>
        <v>19</v>
      </c>
      <c r="Z96" s="16">
        <f t="shared" ref="Z96" si="194">E96+H96+K96+N96+Q96+T96+W96</f>
        <v>141</v>
      </c>
    </row>
    <row r="97" spans="1:26">
      <c r="A97" s="20"/>
      <c r="B97" s="5" t="s">
        <v>128</v>
      </c>
      <c r="C97" s="15">
        <v>0</v>
      </c>
      <c r="D97" s="15">
        <v>0</v>
      </c>
      <c r="E97" s="16">
        <f t="shared" si="165"/>
        <v>0</v>
      </c>
      <c r="F97" s="75">
        <v>0</v>
      </c>
      <c r="G97" s="15">
        <v>0</v>
      </c>
      <c r="H97" s="16">
        <f t="shared" si="166"/>
        <v>0</v>
      </c>
      <c r="I97" s="75">
        <v>0</v>
      </c>
      <c r="J97" s="15">
        <v>0</v>
      </c>
      <c r="K97" s="16">
        <f t="shared" si="167"/>
        <v>0</v>
      </c>
      <c r="L97" s="75">
        <v>0</v>
      </c>
      <c r="M97" s="15">
        <v>0</v>
      </c>
      <c r="N97" s="16">
        <f t="shared" si="168"/>
        <v>0</v>
      </c>
      <c r="O97" s="75">
        <v>0</v>
      </c>
      <c r="P97" s="15">
        <v>0</v>
      </c>
      <c r="Q97" s="16">
        <f t="shared" si="169"/>
        <v>0</v>
      </c>
      <c r="R97" s="81">
        <v>0</v>
      </c>
      <c r="S97" s="17">
        <v>0</v>
      </c>
      <c r="T97" s="18">
        <f t="shared" si="170"/>
        <v>0</v>
      </c>
      <c r="U97" s="81">
        <v>0</v>
      </c>
      <c r="V97" s="17">
        <v>0</v>
      </c>
      <c r="W97" s="18">
        <f t="shared" si="171"/>
        <v>0</v>
      </c>
      <c r="X97" s="63">
        <f t="shared" si="172"/>
        <v>0</v>
      </c>
      <c r="Y97" s="16">
        <f t="shared" si="173"/>
        <v>0</v>
      </c>
      <c r="Z97" s="16">
        <f t="shared" si="174"/>
        <v>0</v>
      </c>
    </row>
    <row r="98" spans="1:26">
      <c r="A98" s="20"/>
      <c r="B98" s="5" t="s">
        <v>59</v>
      </c>
      <c r="C98" s="15">
        <v>6</v>
      </c>
      <c r="D98" s="15">
        <v>11</v>
      </c>
      <c r="E98" s="16">
        <f t="shared" si="165"/>
        <v>17</v>
      </c>
      <c r="F98" s="75">
        <v>21</v>
      </c>
      <c r="G98" s="15">
        <v>9</v>
      </c>
      <c r="H98" s="16">
        <f t="shared" si="166"/>
        <v>30</v>
      </c>
      <c r="I98" s="75">
        <v>19</v>
      </c>
      <c r="J98" s="15">
        <v>20</v>
      </c>
      <c r="K98" s="16">
        <f t="shared" si="167"/>
        <v>39</v>
      </c>
      <c r="L98" s="75">
        <v>24</v>
      </c>
      <c r="M98" s="15">
        <v>5</v>
      </c>
      <c r="N98" s="16">
        <f t="shared" si="168"/>
        <v>29</v>
      </c>
      <c r="O98" s="75">
        <v>9</v>
      </c>
      <c r="P98" s="15">
        <v>0</v>
      </c>
      <c r="Q98" s="16">
        <f t="shared" si="169"/>
        <v>9</v>
      </c>
      <c r="R98" s="81">
        <v>0</v>
      </c>
      <c r="S98" s="17">
        <v>0</v>
      </c>
      <c r="T98" s="18">
        <f t="shared" si="170"/>
        <v>0</v>
      </c>
      <c r="U98" s="81">
        <v>0</v>
      </c>
      <c r="V98" s="17">
        <v>0</v>
      </c>
      <c r="W98" s="18">
        <f t="shared" si="171"/>
        <v>0</v>
      </c>
      <c r="X98" s="63">
        <f t="shared" si="172"/>
        <v>79</v>
      </c>
      <c r="Y98" s="16">
        <f t="shared" si="173"/>
        <v>45</v>
      </c>
      <c r="Z98" s="16">
        <f t="shared" si="174"/>
        <v>124</v>
      </c>
    </row>
    <row r="99" spans="1:26">
      <c r="A99" s="20"/>
      <c r="B99" s="5" t="s">
        <v>60</v>
      </c>
      <c r="C99" s="15">
        <v>11</v>
      </c>
      <c r="D99" s="15">
        <v>10</v>
      </c>
      <c r="E99" s="16">
        <f t="shared" si="165"/>
        <v>21</v>
      </c>
      <c r="F99" s="75">
        <v>24</v>
      </c>
      <c r="G99" s="15">
        <v>11</v>
      </c>
      <c r="H99" s="16">
        <f t="shared" si="166"/>
        <v>35</v>
      </c>
      <c r="I99" s="75">
        <v>34</v>
      </c>
      <c r="J99" s="15">
        <v>6</v>
      </c>
      <c r="K99" s="16">
        <f t="shared" si="167"/>
        <v>40</v>
      </c>
      <c r="L99" s="75">
        <v>29</v>
      </c>
      <c r="M99" s="15">
        <v>7</v>
      </c>
      <c r="N99" s="16">
        <f t="shared" si="168"/>
        <v>36</v>
      </c>
      <c r="O99" s="75">
        <v>10</v>
      </c>
      <c r="P99" s="15">
        <v>0</v>
      </c>
      <c r="Q99" s="16">
        <f t="shared" si="169"/>
        <v>10</v>
      </c>
      <c r="R99" s="81">
        <v>0</v>
      </c>
      <c r="S99" s="17">
        <v>0</v>
      </c>
      <c r="T99" s="18">
        <f t="shared" si="170"/>
        <v>0</v>
      </c>
      <c r="U99" s="81">
        <v>0</v>
      </c>
      <c r="V99" s="17">
        <v>0</v>
      </c>
      <c r="W99" s="18">
        <f t="shared" si="171"/>
        <v>0</v>
      </c>
      <c r="X99" s="63">
        <f t="shared" si="172"/>
        <v>108</v>
      </c>
      <c r="Y99" s="16">
        <f t="shared" si="173"/>
        <v>34</v>
      </c>
      <c r="Z99" s="16">
        <f t="shared" si="174"/>
        <v>142</v>
      </c>
    </row>
    <row r="100" spans="1:26" s="21" customFormat="1">
      <c r="A100" s="1"/>
      <c r="B100" s="4" t="s">
        <v>8</v>
      </c>
      <c r="C100" s="16">
        <f t="shared" ref="C100:Z100" si="195">SUM(C70:C99)</f>
        <v>479</v>
      </c>
      <c r="D100" s="16">
        <f t="shared" si="195"/>
        <v>264</v>
      </c>
      <c r="E100" s="16">
        <f t="shared" si="195"/>
        <v>743</v>
      </c>
      <c r="F100" s="63">
        <f t="shared" si="195"/>
        <v>521</v>
      </c>
      <c r="G100" s="16">
        <f t="shared" si="195"/>
        <v>195</v>
      </c>
      <c r="H100" s="16">
        <f t="shared" si="195"/>
        <v>716</v>
      </c>
      <c r="I100" s="63">
        <f t="shared" si="195"/>
        <v>450</v>
      </c>
      <c r="J100" s="16">
        <f t="shared" si="195"/>
        <v>167</v>
      </c>
      <c r="K100" s="16">
        <f t="shared" si="195"/>
        <v>617</v>
      </c>
      <c r="L100" s="63">
        <f t="shared" si="195"/>
        <v>420</v>
      </c>
      <c r="M100" s="16">
        <f t="shared" si="195"/>
        <v>177</v>
      </c>
      <c r="N100" s="16">
        <f t="shared" si="195"/>
        <v>597</v>
      </c>
      <c r="O100" s="63">
        <f t="shared" si="195"/>
        <v>177</v>
      </c>
      <c r="P100" s="16">
        <f t="shared" si="195"/>
        <v>37</v>
      </c>
      <c r="Q100" s="16">
        <f t="shared" si="195"/>
        <v>214</v>
      </c>
      <c r="R100" s="63">
        <f t="shared" si="195"/>
        <v>0</v>
      </c>
      <c r="S100" s="16">
        <f t="shared" si="195"/>
        <v>0</v>
      </c>
      <c r="T100" s="16">
        <f t="shared" si="195"/>
        <v>0</v>
      </c>
      <c r="U100" s="63">
        <f t="shared" si="195"/>
        <v>0</v>
      </c>
      <c r="V100" s="16">
        <f t="shared" si="195"/>
        <v>0</v>
      </c>
      <c r="W100" s="16">
        <f t="shared" si="195"/>
        <v>0</v>
      </c>
      <c r="X100" s="63">
        <f t="shared" si="195"/>
        <v>2047</v>
      </c>
      <c r="Y100" s="16">
        <f t="shared" si="195"/>
        <v>840</v>
      </c>
      <c r="Z100" s="16">
        <f t="shared" si="195"/>
        <v>2887</v>
      </c>
    </row>
    <row r="101" spans="1:26" s="21" customFormat="1">
      <c r="A101" s="1"/>
      <c r="B101" s="46" t="s">
        <v>155</v>
      </c>
      <c r="C101" s="33"/>
      <c r="D101" s="34"/>
      <c r="E101" s="63"/>
      <c r="F101" s="34"/>
      <c r="G101" s="34"/>
      <c r="H101" s="63"/>
      <c r="I101" s="34"/>
      <c r="J101" s="34"/>
      <c r="K101" s="63"/>
      <c r="L101" s="34"/>
      <c r="M101" s="34"/>
      <c r="N101" s="63"/>
      <c r="O101" s="34"/>
      <c r="P101" s="34"/>
      <c r="Q101" s="63"/>
      <c r="R101" s="34"/>
      <c r="S101" s="34"/>
      <c r="T101" s="63"/>
      <c r="U101" s="34"/>
      <c r="V101" s="34"/>
      <c r="W101" s="63"/>
      <c r="X101" s="34"/>
      <c r="Y101" s="34"/>
      <c r="Z101" s="35"/>
    </row>
    <row r="102" spans="1:26" s="21" customFormat="1">
      <c r="A102" s="1"/>
      <c r="B102" s="47" t="s">
        <v>19</v>
      </c>
      <c r="C102" s="15">
        <v>29</v>
      </c>
      <c r="D102" s="15">
        <v>4</v>
      </c>
      <c r="E102" s="16">
        <f t="shared" ref="E102:E116" si="196">C102+D102</f>
        <v>33</v>
      </c>
      <c r="F102" s="75">
        <v>23</v>
      </c>
      <c r="G102" s="15">
        <v>2</v>
      </c>
      <c r="H102" s="16">
        <f t="shared" ref="H102:H116" si="197">F102+G102</f>
        <v>25</v>
      </c>
      <c r="I102" s="75">
        <v>23</v>
      </c>
      <c r="J102" s="15">
        <v>7</v>
      </c>
      <c r="K102" s="16">
        <f t="shared" ref="K102:K116" si="198">I102+J102</f>
        <v>30</v>
      </c>
      <c r="L102" s="75">
        <v>10</v>
      </c>
      <c r="M102" s="15">
        <v>1</v>
      </c>
      <c r="N102" s="16">
        <f t="shared" ref="N102:N116" si="199">L102+M102</f>
        <v>11</v>
      </c>
      <c r="O102" s="75">
        <v>0</v>
      </c>
      <c r="P102" s="15">
        <v>0</v>
      </c>
      <c r="Q102" s="16">
        <f t="shared" ref="Q102:Q116" si="200">O102+P102</f>
        <v>0</v>
      </c>
      <c r="R102" s="75">
        <v>0</v>
      </c>
      <c r="S102" s="15">
        <v>0</v>
      </c>
      <c r="T102" s="16">
        <f t="shared" ref="T102:T116" si="201">R102+S102</f>
        <v>0</v>
      </c>
      <c r="U102" s="75">
        <v>0</v>
      </c>
      <c r="V102" s="15">
        <v>0</v>
      </c>
      <c r="W102" s="16">
        <f t="shared" ref="W102:W116" si="202">U102+V102</f>
        <v>0</v>
      </c>
      <c r="X102" s="63">
        <f t="shared" ref="X102:X116" si="203">C102+F102+I102+L102+O102+R102+U102</f>
        <v>85</v>
      </c>
      <c r="Y102" s="16">
        <f t="shared" ref="Y102:Y116" si="204">D102+G102+J102+M102+P102+S102+V102</f>
        <v>14</v>
      </c>
      <c r="Z102" s="35">
        <f t="shared" ref="Z102:Z116" si="205">E102+H102+K102+N102+Q102+T102+W102</f>
        <v>99</v>
      </c>
    </row>
    <row r="103" spans="1:26" s="21" customFormat="1">
      <c r="A103" s="1"/>
      <c r="B103" s="47" t="s">
        <v>20</v>
      </c>
      <c r="C103" s="15">
        <v>38</v>
      </c>
      <c r="D103" s="15">
        <v>0</v>
      </c>
      <c r="E103" s="16">
        <f t="shared" si="196"/>
        <v>38</v>
      </c>
      <c r="F103" s="75">
        <v>37</v>
      </c>
      <c r="G103" s="15">
        <v>0</v>
      </c>
      <c r="H103" s="16">
        <f t="shared" si="197"/>
        <v>37</v>
      </c>
      <c r="I103" s="75">
        <v>35</v>
      </c>
      <c r="J103" s="15">
        <v>0</v>
      </c>
      <c r="K103" s="16">
        <f t="shared" si="198"/>
        <v>35</v>
      </c>
      <c r="L103" s="75">
        <v>17</v>
      </c>
      <c r="M103" s="15">
        <v>0</v>
      </c>
      <c r="N103" s="16">
        <f t="shared" si="199"/>
        <v>17</v>
      </c>
      <c r="O103" s="75">
        <v>2</v>
      </c>
      <c r="P103" s="15">
        <v>0</v>
      </c>
      <c r="Q103" s="16">
        <f t="shared" si="200"/>
        <v>2</v>
      </c>
      <c r="R103" s="75">
        <v>0</v>
      </c>
      <c r="S103" s="15">
        <v>0</v>
      </c>
      <c r="T103" s="16">
        <f t="shared" si="201"/>
        <v>0</v>
      </c>
      <c r="U103" s="75">
        <v>0</v>
      </c>
      <c r="V103" s="15">
        <v>0</v>
      </c>
      <c r="W103" s="16">
        <f t="shared" si="202"/>
        <v>0</v>
      </c>
      <c r="X103" s="63">
        <f t="shared" si="203"/>
        <v>129</v>
      </c>
      <c r="Y103" s="16">
        <f t="shared" si="204"/>
        <v>0</v>
      </c>
      <c r="Z103" s="35">
        <f t="shared" si="205"/>
        <v>129</v>
      </c>
    </row>
    <row r="104" spans="1:26" s="21" customFormat="1">
      <c r="A104" s="1"/>
      <c r="B104" s="47" t="s">
        <v>50</v>
      </c>
      <c r="C104" s="15">
        <v>0</v>
      </c>
      <c r="D104" s="15">
        <v>0</v>
      </c>
      <c r="E104" s="16">
        <f t="shared" si="196"/>
        <v>0</v>
      </c>
      <c r="F104" s="75">
        <v>28</v>
      </c>
      <c r="G104" s="15">
        <v>2</v>
      </c>
      <c r="H104" s="16">
        <f t="shared" si="197"/>
        <v>30</v>
      </c>
      <c r="I104" s="75">
        <v>20</v>
      </c>
      <c r="J104" s="15">
        <v>2</v>
      </c>
      <c r="K104" s="16">
        <f t="shared" si="198"/>
        <v>22</v>
      </c>
      <c r="L104" s="75">
        <v>17</v>
      </c>
      <c r="M104" s="15">
        <v>3</v>
      </c>
      <c r="N104" s="16">
        <f t="shared" si="199"/>
        <v>20</v>
      </c>
      <c r="O104" s="75">
        <v>6</v>
      </c>
      <c r="P104" s="15">
        <v>0</v>
      </c>
      <c r="Q104" s="16">
        <f t="shared" si="200"/>
        <v>6</v>
      </c>
      <c r="R104" s="75">
        <v>0</v>
      </c>
      <c r="S104" s="15">
        <v>0</v>
      </c>
      <c r="T104" s="16">
        <f t="shared" si="201"/>
        <v>0</v>
      </c>
      <c r="U104" s="75">
        <v>0</v>
      </c>
      <c r="V104" s="15">
        <v>0</v>
      </c>
      <c r="W104" s="16">
        <f t="shared" si="202"/>
        <v>0</v>
      </c>
      <c r="X104" s="63">
        <f t="shared" si="203"/>
        <v>71</v>
      </c>
      <c r="Y104" s="16">
        <f t="shared" si="204"/>
        <v>7</v>
      </c>
      <c r="Z104" s="35">
        <f t="shared" si="205"/>
        <v>78</v>
      </c>
    </row>
    <row r="105" spans="1:26" s="21" customFormat="1">
      <c r="A105" s="1"/>
      <c r="B105" s="47" t="s">
        <v>51</v>
      </c>
      <c r="C105" s="15">
        <v>0</v>
      </c>
      <c r="D105" s="15">
        <v>0</v>
      </c>
      <c r="E105" s="16">
        <f t="shared" si="196"/>
        <v>0</v>
      </c>
      <c r="F105" s="75">
        <v>15</v>
      </c>
      <c r="G105" s="15">
        <v>2</v>
      </c>
      <c r="H105" s="16">
        <f t="shared" si="197"/>
        <v>17</v>
      </c>
      <c r="I105" s="75">
        <v>18</v>
      </c>
      <c r="J105" s="15">
        <v>8</v>
      </c>
      <c r="K105" s="16">
        <f t="shared" si="198"/>
        <v>26</v>
      </c>
      <c r="L105" s="75">
        <v>20</v>
      </c>
      <c r="M105" s="15">
        <v>1</v>
      </c>
      <c r="N105" s="16">
        <f t="shared" si="199"/>
        <v>21</v>
      </c>
      <c r="O105" s="75">
        <v>5</v>
      </c>
      <c r="P105" s="15">
        <v>0</v>
      </c>
      <c r="Q105" s="16">
        <f t="shared" si="200"/>
        <v>5</v>
      </c>
      <c r="R105" s="75">
        <v>0</v>
      </c>
      <c r="S105" s="15">
        <v>0</v>
      </c>
      <c r="T105" s="16">
        <f t="shared" si="201"/>
        <v>0</v>
      </c>
      <c r="U105" s="75">
        <v>0</v>
      </c>
      <c r="V105" s="15">
        <v>0</v>
      </c>
      <c r="W105" s="16">
        <f t="shared" si="202"/>
        <v>0</v>
      </c>
      <c r="X105" s="63">
        <f t="shared" si="203"/>
        <v>58</v>
      </c>
      <c r="Y105" s="16">
        <f t="shared" si="204"/>
        <v>11</v>
      </c>
      <c r="Z105" s="35">
        <f t="shared" si="205"/>
        <v>69</v>
      </c>
    </row>
    <row r="106" spans="1:26" s="21" customFormat="1">
      <c r="A106" s="1"/>
      <c r="B106" s="47" t="s">
        <v>21</v>
      </c>
      <c r="C106" s="15">
        <v>72</v>
      </c>
      <c r="D106" s="15">
        <v>3</v>
      </c>
      <c r="E106" s="16">
        <f t="shared" si="196"/>
        <v>75</v>
      </c>
      <c r="F106" s="75">
        <v>42</v>
      </c>
      <c r="G106" s="15">
        <v>0</v>
      </c>
      <c r="H106" s="16">
        <f t="shared" si="197"/>
        <v>42</v>
      </c>
      <c r="I106" s="75">
        <v>37</v>
      </c>
      <c r="J106" s="15">
        <v>2</v>
      </c>
      <c r="K106" s="16">
        <f t="shared" si="198"/>
        <v>39</v>
      </c>
      <c r="L106" s="75">
        <v>9</v>
      </c>
      <c r="M106" s="15">
        <v>0</v>
      </c>
      <c r="N106" s="16">
        <f t="shared" si="199"/>
        <v>9</v>
      </c>
      <c r="O106" s="75">
        <v>4</v>
      </c>
      <c r="P106" s="15">
        <v>0</v>
      </c>
      <c r="Q106" s="16">
        <f t="shared" si="200"/>
        <v>4</v>
      </c>
      <c r="R106" s="75">
        <v>0</v>
      </c>
      <c r="S106" s="15">
        <v>0</v>
      </c>
      <c r="T106" s="16">
        <f t="shared" si="201"/>
        <v>0</v>
      </c>
      <c r="U106" s="75">
        <v>0</v>
      </c>
      <c r="V106" s="15">
        <v>0</v>
      </c>
      <c r="W106" s="16">
        <f t="shared" si="202"/>
        <v>0</v>
      </c>
      <c r="X106" s="63">
        <f t="shared" si="203"/>
        <v>164</v>
      </c>
      <c r="Y106" s="16">
        <f t="shared" si="204"/>
        <v>5</v>
      </c>
      <c r="Z106" s="35">
        <f t="shared" si="205"/>
        <v>169</v>
      </c>
    </row>
    <row r="107" spans="1:26" s="21" customFormat="1">
      <c r="A107" s="1"/>
      <c r="B107" s="47" t="s">
        <v>22</v>
      </c>
      <c r="C107" s="15">
        <v>0</v>
      </c>
      <c r="D107" s="15">
        <v>0</v>
      </c>
      <c r="E107" s="16">
        <f t="shared" si="196"/>
        <v>0</v>
      </c>
      <c r="F107" s="75">
        <v>0</v>
      </c>
      <c r="G107" s="15">
        <v>0</v>
      </c>
      <c r="H107" s="16">
        <f t="shared" si="197"/>
        <v>0</v>
      </c>
      <c r="I107" s="75">
        <v>0</v>
      </c>
      <c r="J107" s="15">
        <v>0</v>
      </c>
      <c r="K107" s="16">
        <f t="shared" si="198"/>
        <v>0</v>
      </c>
      <c r="L107" s="75">
        <v>0</v>
      </c>
      <c r="M107" s="15">
        <v>0</v>
      </c>
      <c r="N107" s="16">
        <f t="shared" si="199"/>
        <v>0</v>
      </c>
      <c r="O107" s="75">
        <v>0</v>
      </c>
      <c r="P107" s="15">
        <v>0</v>
      </c>
      <c r="Q107" s="16">
        <f t="shared" si="200"/>
        <v>0</v>
      </c>
      <c r="R107" s="75">
        <v>0</v>
      </c>
      <c r="S107" s="15">
        <v>0</v>
      </c>
      <c r="T107" s="16">
        <f t="shared" si="201"/>
        <v>0</v>
      </c>
      <c r="U107" s="75">
        <v>0</v>
      </c>
      <c r="V107" s="15">
        <v>0</v>
      </c>
      <c r="W107" s="16">
        <f t="shared" si="202"/>
        <v>0</v>
      </c>
      <c r="X107" s="63">
        <f t="shared" si="203"/>
        <v>0</v>
      </c>
      <c r="Y107" s="16">
        <f t="shared" si="204"/>
        <v>0</v>
      </c>
      <c r="Z107" s="35">
        <f t="shared" si="205"/>
        <v>0</v>
      </c>
    </row>
    <row r="108" spans="1:26" s="21" customFormat="1">
      <c r="A108" s="1"/>
      <c r="B108" s="5" t="s">
        <v>23</v>
      </c>
      <c r="C108" s="15">
        <v>53</v>
      </c>
      <c r="D108" s="15">
        <v>10</v>
      </c>
      <c r="E108" s="16">
        <f t="shared" si="196"/>
        <v>63</v>
      </c>
      <c r="F108" s="75">
        <v>29</v>
      </c>
      <c r="G108" s="15">
        <v>12</v>
      </c>
      <c r="H108" s="16">
        <f t="shared" si="197"/>
        <v>41</v>
      </c>
      <c r="I108" s="75">
        <v>35</v>
      </c>
      <c r="J108" s="15">
        <v>2</v>
      </c>
      <c r="K108" s="16">
        <f t="shared" si="198"/>
        <v>37</v>
      </c>
      <c r="L108" s="75">
        <v>7</v>
      </c>
      <c r="M108" s="15">
        <v>0</v>
      </c>
      <c r="N108" s="16">
        <f t="shared" si="199"/>
        <v>7</v>
      </c>
      <c r="O108" s="75">
        <v>8</v>
      </c>
      <c r="P108" s="15">
        <v>1</v>
      </c>
      <c r="Q108" s="16">
        <f t="shared" si="200"/>
        <v>9</v>
      </c>
      <c r="R108" s="75">
        <v>0</v>
      </c>
      <c r="S108" s="15">
        <v>0</v>
      </c>
      <c r="T108" s="16">
        <f t="shared" si="201"/>
        <v>0</v>
      </c>
      <c r="U108" s="75">
        <v>0</v>
      </c>
      <c r="V108" s="15">
        <v>0</v>
      </c>
      <c r="W108" s="16">
        <f t="shared" si="202"/>
        <v>0</v>
      </c>
      <c r="X108" s="63">
        <f t="shared" si="203"/>
        <v>132</v>
      </c>
      <c r="Y108" s="16">
        <f t="shared" si="204"/>
        <v>25</v>
      </c>
      <c r="Z108" s="35">
        <f t="shared" si="205"/>
        <v>157</v>
      </c>
    </row>
    <row r="109" spans="1:26" s="21" customFormat="1">
      <c r="A109" s="1"/>
      <c r="B109" s="5" t="s">
        <v>156</v>
      </c>
      <c r="C109" s="15">
        <v>26</v>
      </c>
      <c r="D109" s="15">
        <v>2</v>
      </c>
      <c r="E109" s="16">
        <f t="shared" si="196"/>
        <v>28</v>
      </c>
      <c r="F109" s="75">
        <v>0</v>
      </c>
      <c r="G109" s="15">
        <v>0</v>
      </c>
      <c r="H109" s="16">
        <f t="shared" si="197"/>
        <v>0</v>
      </c>
      <c r="I109" s="75">
        <v>0</v>
      </c>
      <c r="J109" s="15">
        <v>0</v>
      </c>
      <c r="K109" s="16">
        <f t="shared" si="198"/>
        <v>0</v>
      </c>
      <c r="L109" s="75">
        <v>0</v>
      </c>
      <c r="M109" s="15">
        <v>0</v>
      </c>
      <c r="N109" s="16">
        <f t="shared" si="199"/>
        <v>0</v>
      </c>
      <c r="O109" s="75">
        <v>0</v>
      </c>
      <c r="P109" s="15">
        <v>0</v>
      </c>
      <c r="Q109" s="16">
        <f t="shared" si="200"/>
        <v>0</v>
      </c>
      <c r="R109" s="75">
        <v>0</v>
      </c>
      <c r="S109" s="15">
        <v>0</v>
      </c>
      <c r="T109" s="16">
        <f t="shared" si="201"/>
        <v>0</v>
      </c>
      <c r="U109" s="75">
        <v>0</v>
      </c>
      <c r="V109" s="15">
        <v>0</v>
      </c>
      <c r="W109" s="16">
        <f t="shared" si="202"/>
        <v>0</v>
      </c>
      <c r="X109" s="63">
        <f t="shared" si="203"/>
        <v>26</v>
      </c>
      <c r="Y109" s="16">
        <f t="shared" si="204"/>
        <v>2</v>
      </c>
      <c r="Z109" s="35">
        <f t="shared" si="205"/>
        <v>28</v>
      </c>
    </row>
    <row r="110" spans="1:26" s="21" customFormat="1">
      <c r="A110" s="1"/>
      <c r="B110" s="5" t="s">
        <v>157</v>
      </c>
      <c r="C110" s="15">
        <v>19</v>
      </c>
      <c r="D110" s="15">
        <v>3</v>
      </c>
      <c r="E110" s="16">
        <f t="shared" si="196"/>
        <v>22</v>
      </c>
      <c r="F110" s="75">
        <v>0</v>
      </c>
      <c r="G110" s="15">
        <v>0</v>
      </c>
      <c r="H110" s="16">
        <f t="shared" si="197"/>
        <v>0</v>
      </c>
      <c r="I110" s="75">
        <v>0</v>
      </c>
      <c r="J110" s="15">
        <v>0</v>
      </c>
      <c r="K110" s="16">
        <f t="shared" si="198"/>
        <v>0</v>
      </c>
      <c r="L110" s="75">
        <v>0</v>
      </c>
      <c r="M110" s="15">
        <v>0</v>
      </c>
      <c r="N110" s="16">
        <f t="shared" si="199"/>
        <v>0</v>
      </c>
      <c r="O110" s="75">
        <v>0</v>
      </c>
      <c r="P110" s="15">
        <v>0</v>
      </c>
      <c r="Q110" s="16">
        <f t="shared" si="200"/>
        <v>0</v>
      </c>
      <c r="R110" s="75">
        <v>0</v>
      </c>
      <c r="S110" s="15">
        <v>0</v>
      </c>
      <c r="T110" s="16">
        <f t="shared" si="201"/>
        <v>0</v>
      </c>
      <c r="U110" s="75">
        <v>0</v>
      </c>
      <c r="V110" s="15">
        <v>0</v>
      </c>
      <c r="W110" s="16">
        <f t="shared" si="202"/>
        <v>0</v>
      </c>
      <c r="X110" s="63">
        <f t="shared" si="203"/>
        <v>19</v>
      </c>
      <c r="Y110" s="16">
        <f t="shared" si="204"/>
        <v>3</v>
      </c>
      <c r="Z110" s="35">
        <f t="shared" si="205"/>
        <v>22</v>
      </c>
    </row>
    <row r="111" spans="1:26" s="21" customFormat="1">
      <c r="A111" s="1"/>
      <c r="B111" s="47" t="s">
        <v>54</v>
      </c>
      <c r="C111" s="15">
        <v>7</v>
      </c>
      <c r="D111" s="15">
        <v>1</v>
      </c>
      <c r="E111" s="16">
        <f t="shared" si="196"/>
        <v>8</v>
      </c>
      <c r="F111" s="75">
        <v>3</v>
      </c>
      <c r="G111" s="15">
        <v>0</v>
      </c>
      <c r="H111" s="16">
        <f t="shared" si="197"/>
        <v>3</v>
      </c>
      <c r="I111" s="75">
        <v>7</v>
      </c>
      <c r="J111" s="15">
        <v>0</v>
      </c>
      <c r="K111" s="16">
        <f t="shared" si="198"/>
        <v>7</v>
      </c>
      <c r="L111" s="75">
        <v>8</v>
      </c>
      <c r="M111" s="15">
        <v>1</v>
      </c>
      <c r="N111" s="16">
        <f t="shared" si="199"/>
        <v>9</v>
      </c>
      <c r="O111" s="75">
        <v>9</v>
      </c>
      <c r="P111" s="15">
        <v>1</v>
      </c>
      <c r="Q111" s="16">
        <f t="shared" si="200"/>
        <v>10</v>
      </c>
      <c r="R111" s="75">
        <v>0</v>
      </c>
      <c r="S111" s="15">
        <v>0</v>
      </c>
      <c r="T111" s="16">
        <f t="shared" si="201"/>
        <v>0</v>
      </c>
      <c r="U111" s="75">
        <v>0</v>
      </c>
      <c r="V111" s="15">
        <v>0</v>
      </c>
      <c r="W111" s="16">
        <f t="shared" si="202"/>
        <v>0</v>
      </c>
      <c r="X111" s="63">
        <f t="shared" si="203"/>
        <v>34</v>
      </c>
      <c r="Y111" s="16">
        <f t="shared" si="204"/>
        <v>3</v>
      </c>
      <c r="Z111" s="35">
        <f t="shared" si="205"/>
        <v>37</v>
      </c>
    </row>
    <row r="112" spans="1:26" s="21" customFormat="1">
      <c r="A112" s="1"/>
      <c r="B112" s="47" t="s">
        <v>57</v>
      </c>
      <c r="C112" s="15">
        <v>27</v>
      </c>
      <c r="D112" s="15">
        <v>1</v>
      </c>
      <c r="E112" s="16">
        <f t="shared" si="196"/>
        <v>28</v>
      </c>
      <c r="F112" s="75">
        <v>29</v>
      </c>
      <c r="G112" s="15">
        <v>1</v>
      </c>
      <c r="H112" s="16">
        <f t="shared" si="197"/>
        <v>30</v>
      </c>
      <c r="I112" s="75">
        <v>28</v>
      </c>
      <c r="J112" s="15">
        <v>5</v>
      </c>
      <c r="K112" s="16">
        <f t="shared" si="198"/>
        <v>33</v>
      </c>
      <c r="L112" s="75">
        <v>6</v>
      </c>
      <c r="M112" s="15">
        <v>0</v>
      </c>
      <c r="N112" s="16">
        <f t="shared" si="199"/>
        <v>6</v>
      </c>
      <c r="O112" s="75">
        <v>0</v>
      </c>
      <c r="P112" s="15">
        <v>0</v>
      </c>
      <c r="Q112" s="16">
        <f t="shared" si="200"/>
        <v>0</v>
      </c>
      <c r="R112" s="75">
        <v>0</v>
      </c>
      <c r="S112" s="15">
        <v>0</v>
      </c>
      <c r="T112" s="16">
        <f t="shared" si="201"/>
        <v>0</v>
      </c>
      <c r="U112" s="75">
        <v>0</v>
      </c>
      <c r="V112" s="15">
        <v>0</v>
      </c>
      <c r="W112" s="16">
        <f t="shared" si="202"/>
        <v>0</v>
      </c>
      <c r="X112" s="63">
        <f t="shared" si="203"/>
        <v>90</v>
      </c>
      <c r="Y112" s="16">
        <f t="shared" si="204"/>
        <v>7</v>
      </c>
      <c r="Z112" s="35">
        <f t="shared" si="205"/>
        <v>97</v>
      </c>
    </row>
    <row r="113" spans="1:26" s="21" customFormat="1">
      <c r="A113" s="1"/>
      <c r="B113" s="47" t="s">
        <v>58</v>
      </c>
      <c r="C113" s="15">
        <v>21</v>
      </c>
      <c r="D113" s="15">
        <v>2</v>
      </c>
      <c r="E113" s="16">
        <f t="shared" si="196"/>
        <v>23</v>
      </c>
      <c r="F113" s="75">
        <v>25</v>
      </c>
      <c r="G113" s="15">
        <v>4</v>
      </c>
      <c r="H113" s="16">
        <f t="shared" si="197"/>
        <v>29</v>
      </c>
      <c r="I113" s="75">
        <v>29</v>
      </c>
      <c r="J113" s="15">
        <v>1</v>
      </c>
      <c r="K113" s="16">
        <f t="shared" si="198"/>
        <v>30</v>
      </c>
      <c r="L113" s="75">
        <v>7</v>
      </c>
      <c r="M113" s="15">
        <v>0</v>
      </c>
      <c r="N113" s="16">
        <f t="shared" si="199"/>
        <v>7</v>
      </c>
      <c r="O113" s="75">
        <v>1</v>
      </c>
      <c r="P113" s="15">
        <v>0</v>
      </c>
      <c r="Q113" s="16">
        <f t="shared" si="200"/>
        <v>1</v>
      </c>
      <c r="R113" s="75">
        <v>0</v>
      </c>
      <c r="S113" s="15">
        <v>0</v>
      </c>
      <c r="T113" s="16">
        <f t="shared" si="201"/>
        <v>0</v>
      </c>
      <c r="U113" s="75">
        <v>0</v>
      </c>
      <c r="V113" s="15">
        <v>0</v>
      </c>
      <c r="W113" s="16">
        <f t="shared" si="202"/>
        <v>0</v>
      </c>
      <c r="X113" s="63">
        <f t="shared" si="203"/>
        <v>83</v>
      </c>
      <c r="Y113" s="16">
        <f t="shared" si="204"/>
        <v>7</v>
      </c>
      <c r="Z113" s="35">
        <f t="shared" si="205"/>
        <v>90</v>
      </c>
    </row>
    <row r="114" spans="1:26" s="21" customFormat="1">
      <c r="A114" s="1"/>
      <c r="B114" s="47" t="s">
        <v>24</v>
      </c>
      <c r="C114" s="15">
        <v>0</v>
      </c>
      <c r="D114" s="15">
        <v>0</v>
      </c>
      <c r="E114" s="16">
        <f t="shared" si="196"/>
        <v>0</v>
      </c>
      <c r="F114" s="75">
        <v>0</v>
      </c>
      <c r="G114" s="15">
        <v>0</v>
      </c>
      <c r="H114" s="16">
        <f t="shared" si="197"/>
        <v>0</v>
      </c>
      <c r="I114" s="75">
        <v>0</v>
      </c>
      <c r="J114" s="15">
        <v>0</v>
      </c>
      <c r="K114" s="16">
        <f t="shared" si="198"/>
        <v>0</v>
      </c>
      <c r="L114" s="75">
        <v>0</v>
      </c>
      <c r="M114" s="15">
        <v>0</v>
      </c>
      <c r="N114" s="16">
        <f t="shared" si="199"/>
        <v>0</v>
      </c>
      <c r="O114" s="75">
        <v>1</v>
      </c>
      <c r="P114" s="15">
        <v>0</v>
      </c>
      <c r="Q114" s="16">
        <f t="shared" si="200"/>
        <v>1</v>
      </c>
      <c r="R114" s="75">
        <v>0</v>
      </c>
      <c r="S114" s="15">
        <v>0</v>
      </c>
      <c r="T114" s="16">
        <f t="shared" si="201"/>
        <v>0</v>
      </c>
      <c r="U114" s="75">
        <v>0</v>
      </c>
      <c r="V114" s="15">
        <v>0</v>
      </c>
      <c r="W114" s="16">
        <f t="shared" si="202"/>
        <v>0</v>
      </c>
      <c r="X114" s="63">
        <f t="shared" si="203"/>
        <v>1</v>
      </c>
      <c r="Y114" s="16">
        <f t="shared" si="204"/>
        <v>0</v>
      </c>
      <c r="Z114" s="35">
        <f t="shared" si="205"/>
        <v>1</v>
      </c>
    </row>
    <row r="115" spans="1:26" s="21" customFormat="1">
      <c r="A115" s="1"/>
      <c r="B115" s="47" t="s">
        <v>59</v>
      </c>
      <c r="C115" s="15">
        <v>34</v>
      </c>
      <c r="D115" s="15">
        <v>1</v>
      </c>
      <c r="E115" s="16">
        <f t="shared" si="196"/>
        <v>35</v>
      </c>
      <c r="F115" s="75">
        <v>27</v>
      </c>
      <c r="G115" s="15">
        <v>2</v>
      </c>
      <c r="H115" s="16">
        <f t="shared" si="197"/>
        <v>29</v>
      </c>
      <c r="I115" s="75">
        <v>28</v>
      </c>
      <c r="J115" s="15">
        <v>0</v>
      </c>
      <c r="K115" s="16">
        <f t="shared" si="198"/>
        <v>28</v>
      </c>
      <c r="L115" s="75">
        <v>18</v>
      </c>
      <c r="M115" s="15">
        <v>0</v>
      </c>
      <c r="N115" s="16">
        <f t="shared" si="199"/>
        <v>18</v>
      </c>
      <c r="O115" s="75">
        <v>12</v>
      </c>
      <c r="P115" s="15">
        <v>0</v>
      </c>
      <c r="Q115" s="16">
        <f t="shared" si="200"/>
        <v>12</v>
      </c>
      <c r="R115" s="75">
        <v>0</v>
      </c>
      <c r="S115" s="15">
        <v>0</v>
      </c>
      <c r="T115" s="16">
        <f t="shared" si="201"/>
        <v>0</v>
      </c>
      <c r="U115" s="75">
        <v>0</v>
      </c>
      <c r="V115" s="15">
        <v>0</v>
      </c>
      <c r="W115" s="16">
        <f t="shared" si="202"/>
        <v>0</v>
      </c>
      <c r="X115" s="63">
        <f t="shared" si="203"/>
        <v>119</v>
      </c>
      <c r="Y115" s="16">
        <f t="shared" si="204"/>
        <v>3</v>
      </c>
      <c r="Z115" s="35">
        <f t="shared" si="205"/>
        <v>122</v>
      </c>
    </row>
    <row r="116" spans="1:26" s="21" customFormat="1">
      <c r="A116" s="1"/>
      <c r="B116" s="47" t="s">
        <v>158</v>
      </c>
      <c r="C116" s="15">
        <v>43</v>
      </c>
      <c r="D116" s="15">
        <v>0</v>
      </c>
      <c r="E116" s="16">
        <f t="shared" si="196"/>
        <v>43</v>
      </c>
      <c r="F116" s="75">
        <v>34</v>
      </c>
      <c r="G116" s="15">
        <v>0</v>
      </c>
      <c r="H116" s="16">
        <f t="shared" si="197"/>
        <v>34</v>
      </c>
      <c r="I116" s="75">
        <v>31</v>
      </c>
      <c r="J116" s="15">
        <v>2</v>
      </c>
      <c r="K116" s="16">
        <f t="shared" si="198"/>
        <v>33</v>
      </c>
      <c r="L116" s="75">
        <v>6</v>
      </c>
      <c r="M116" s="15">
        <v>0</v>
      </c>
      <c r="N116" s="16">
        <f t="shared" si="199"/>
        <v>6</v>
      </c>
      <c r="O116" s="75">
        <v>2</v>
      </c>
      <c r="P116" s="15">
        <v>0</v>
      </c>
      <c r="Q116" s="16">
        <f t="shared" si="200"/>
        <v>2</v>
      </c>
      <c r="R116" s="75">
        <v>0</v>
      </c>
      <c r="S116" s="15">
        <v>0</v>
      </c>
      <c r="T116" s="16">
        <f t="shared" si="201"/>
        <v>0</v>
      </c>
      <c r="U116" s="75">
        <v>0</v>
      </c>
      <c r="V116" s="15">
        <v>0</v>
      </c>
      <c r="W116" s="16">
        <f t="shared" si="202"/>
        <v>0</v>
      </c>
      <c r="X116" s="63">
        <f t="shared" si="203"/>
        <v>116</v>
      </c>
      <c r="Y116" s="16">
        <f t="shared" si="204"/>
        <v>2</v>
      </c>
      <c r="Z116" s="35">
        <f t="shared" si="205"/>
        <v>118</v>
      </c>
    </row>
    <row r="117" spans="1:26" s="21" customFormat="1">
      <c r="A117" s="1"/>
      <c r="B117" s="48" t="s">
        <v>8</v>
      </c>
      <c r="C117" s="16">
        <f>SUM(C102:C116)</f>
        <v>369</v>
      </c>
      <c r="D117" s="16">
        <f t="shared" ref="D117:Z117" si="206">SUM(D102:D116)</f>
        <v>27</v>
      </c>
      <c r="E117" s="16">
        <f t="shared" si="206"/>
        <v>396</v>
      </c>
      <c r="F117" s="63">
        <f t="shared" si="206"/>
        <v>292</v>
      </c>
      <c r="G117" s="16">
        <f t="shared" si="206"/>
        <v>25</v>
      </c>
      <c r="H117" s="16">
        <f t="shared" si="206"/>
        <v>317</v>
      </c>
      <c r="I117" s="63">
        <f t="shared" si="206"/>
        <v>291</v>
      </c>
      <c r="J117" s="16">
        <f t="shared" si="206"/>
        <v>29</v>
      </c>
      <c r="K117" s="16">
        <f t="shared" si="206"/>
        <v>320</v>
      </c>
      <c r="L117" s="63">
        <f t="shared" si="206"/>
        <v>125</v>
      </c>
      <c r="M117" s="16">
        <f t="shared" si="206"/>
        <v>6</v>
      </c>
      <c r="N117" s="16">
        <f t="shared" si="206"/>
        <v>131</v>
      </c>
      <c r="O117" s="63">
        <f t="shared" si="206"/>
        <v>50</v>
      </c>
      <c r="P117" s="16">
        <f t="shared" si="206"/>
        <v>2</v>
      </c>
      <c r="Q117" s="16">
        <f t="shared" si="206"/>
        <v>52</v>
      </c>
      <c r="R117" s="63">
        <f t="shared" si="206"/>
        <v>0</v>
      </c>
      <c r="S117" s="16">
        <f t="shared" si="206"/>
        <v>0</v>
      </c>
      <c r="T117" s="16">
        <f t="shared" si="206"/>
        <v>0</v>
      </c>
      <c r="U117" s="63">
        <f t="shared" si="206"/>
        <v>0</v>
      </c>
      <c r="V117" s="16">
        <f t="shared" si="206"/>
        <v>0</v>
      </c>
      <c r="W117" s="16">
        <f t="shared" si="206"/>
        <v>0</v>
      </c>
      <c r="X117" s="63">
        <f t="shared" si="206"/>
        <v>1127</v>
      </c>
      <c r="Y117" s="16">
        <f t="shared" si="206"/>
        <v>89</v>
      </c>
      <c r="Z117" s="16">
        <f t="shared" si="206"/>
        <v>1216</v>
      </c>
    </row>
    <row r="118" spans="1:26" s="21" customFormat="1">
      <c r="A118" s="1"/>
      <c r="B118" s="4" t="s">
        <v>16</v>
      </c>
      <c r="C118" s="16">
        <f>C100+C117</f>
        <v>848</v>
      </c>
      <c r="D118" s="16">
        <f t="shared" ref="D118:Z118" si="207">D100+D117</f>
        <v>291</v>
      </c>
      <c r="E118" s="16">
        <f t="shared" si="207"/>
        <v>1139</v>
      </c>
      <c r="F118" s="63">
        <f t="shared" si="207"/>
        <v>813</v>
      </c>
      <c r="G118" s="16">
        <f t="shared" si="207"/>
        <v>220</v>
      </c>
      <c r="H118" s="16">
        <f t="shared" si="207"/>
        <v>1033</v>
      </c>
      <c r="I118" s="63">
        <f t="shared" si="207"/>
        <v>741</v>
      </c>
      <c r="J118" s="16">
        <f t="shared" si="207"/>
        <v>196</v>
      </c>
      <c r="K118" s="16">
        <f t="shared" si="207"/>
        <v>937</v>
      </c>
      <c r="L118" s="63">
        <f t="shared" si="207"/>
        <v>545</v>
      </c>
      <c r="M118" s="16">
        <f t="shared" si="207"/>
        <v>183</v>
      </c>
      <c r="N118" s="16">
        <f t="shared" si="207"/>
        <v>728</v>
      </c>
      <c r="O118" s="63">
        <f t="shared" si="207"/>
        <v>227</v>
      </c>
      <c r="P118" s="16">
        <f t="shared" si="207"/>
        <v>39</v>
      </c>
      <c r="Q118" s="16">
        <f t="shared" si="207"/>
        <v>266</v>
      </c>
      <c r="R118" s="63">
        <f t="shared" si="207"/>
        <v>0</v>
      </c>
      <c r="S118" s="16">
        <f t="shared" si="207"/>
        <v>0</v>
      </c>
      <c r="T118" s="16">
        <f t="shared" si="207"/>
        <v>0</v>
      </c>
      <c r="U118" s="63">
        <f t="shared" si="207"/>
        <v>0</v>
      </c>
      <c r="V118" s="16">
        <f t="shared" si="207"/>
        <v>0</v>
      </c>
      <c r="W118" s="16">
        <f t="shared" si="207"/>
        <v>0</v>
      </c>
      <c r="X118" s="63">
        <f t="shared" si="207"/>
        <v>3174</v>
      </c>
      <c r="Y118" s="16">
        <f t="shared" si="207"/>
        <v>929</v>
      </c>
      <c r="Z118" s="16">
        <f t="shared" si="207"/>
        <v>4103</v>
      </c>
    </row>
    <row r="119" spans="1:26">
      <c r="A119" s="20"/>
      <c r="B119" s="3" t="s">
        <v>133</v>
      </c>
      <c r="C119" s="12"/>
      <c r="D119" s="13"/>
      <c r="E119" s="63"/>
      <c r="F119" s="13"/>
      <c r="G119" s="13"/>
      <c r="H119" s="63"/>
      <c r="I119" s="13"/>
      <c r="J119" s="13"/>
      <c r="K119" s="63"/>
      <c r="L119" s="13"/>
      <c r="M119" s="13"/>
      <c r="N119" s="63"/>
      <c r="O119" s="13"/>
      <c r="P119" s="13"/>
      <c r="Q119" s="63"/>
      <c r="R119" s="31"/>
      <c r="S119" s="31"/>
      <c r="T119" s="82"/>
      <c r="U119" s="31"/>
      <c r="V119" s="31"/>
      <c r="W119" s="82"/>
      <c r="X119" s="30"/>
      <c r="Y119" s="30"/>
      <c r="Z119" s="32"/>
    </row>
    <row r="120" spans="1:26">
      <c r="A120" s="20"/>
      <c r="B120" s="46" t="s">
        <v>155</v>
      </c>
      <c r="C120" s="12"/>
      <c r="D120" s="13"/>
      <c r="E120" s="63"/>
      <c r="F120" s="13"/>
      <c r="G120" s="13"/>
      <c r="H120" s="63"/>
      <c r="I120" s="13"/>
      <c r="J120" s="13"/>
      <c r="K120" s="63"/>
      <c r="L120" s="13"/>
      <c r="M120" s="13"/>
      <c r="N120" s="63"/>
      <c r="O120" s="13"/>
      <c r="P120" s="13"/>
      <c r="Q120" s="63"/>
      <c r="R120" s="31"/>
      <c r="S120" s="31"/>
      <c r="T120" s="82"/>
      <c r="U120" s="31"/>
      <c r="V120" s="31"/>
      <c r="W120" s="82"/>
      <c r="X120" s="30"/>
      <c r="Y120" s="30"/>
      <c r="Z120" s="32"/>
    </row>
    <row r="121" spans="1:26">
      <c r="A121" s="20"/>
      <c r="B121" s="5" t="s">
        <v>19</v>
      </c>
      <c r="C121" s="15">
        <v>7</v>
      </c>
      <c r="D121" s="15">
        <v>1</v>
      </c>
      <c r="E121" s="16">
        <f t="shared" si="165"/>
        <v>8</v>
      </c>
      <c r="F121" s="75">
        <v>15</v>
      </c>
      <c r="G121" s="15">
        <v>4</v>
      </c>
      <c r="H121" s="16">
        <f t="shared" si="166"/>
        <v>19</v>
      </c>
      <c r="I121" s="75">
        <v>13</v>
      </c>
      <c r="J121" s="15">
        <v>1</v>
      </c>
      <c r="K121" s="16">
        <f t="shared" si="167"/>
        <v>14</v>
      </c>
      <c r="L121" s="75">
        <v>8</v>
      </c>
      <c r="M121" s="15">
        <v>0</v>
      </c>
      <c r="N121" s="16">
        <f t="shared" si="168"/>
        <v>8</v>
      </c>
      <c r="O121" s="75">
        <v>5</v>
      </c>
      <c r="P121" s="15">
        <v>0</v>
      </c>
      <c r="Q121" s="16">
        <f t="shared" si="169"/>
        <v>5</v>
      </c>
      <c r="R121" s="81">
        <v>0</v>
      </c>
      <c r="S121" s="17">
        <v>0</v>
      </c>
      <c r="T121" s="18">
        <f t="shared" si="170"/>
        <v>0</v>
      </c>
      <c r="U121" s="81">
        <v>0</v>
      </c>
      <c r="V121" s="17">
        <v>0</v>
      </c>
      <c r="W121" s="18">
        <f t="shared" si="171"/>
        <v>0</v>
      </c>
      <c r="X121" s="63">
        <f t="shared" si="172"/>
        <v>48</v>
      </c>
      <c r="Y121" s="16">
        <f t="shared" si="173"/>
        <v>6</v>
      </c>
      <c r="Z121" s="16">
        <f t="shared" si="174"/>
        <v>54</v>
      </c>
    </row>
    <row r="122" spans="1:26">
      <c r="A122" s="20"/>
      <c r="B122" s="5" t="s">
        <v>20</v>
      </c>
      <c r="C122" s="15">
        <v>26</v>
      </c>
      <c r="D122" s="15">
        <v>0</v>
      </c>
      <c r="E122" s="16">
        <f t="shared" si="165"/>
        <v>26</v>
      </c>
      <c r="F122" s="75">
        <v>32</v>
      </c>
      <c r="G122" s="15">
        <v>0</v>
      </c>
      <c r="H122" s="16">
        <f t="shared" si="166"/>
        <v>32</v>
      </c>
      <c r="I122" s="75">
        <v>27</v>
      </c>
      <c r="J122" s="15">
        <v>0</v>
      </c>
      <c r="K122" s="16">
        <f t="shared" si="167"/>
        <v>27</v>
      </c>
      <c r="L122" s="75">
        <v>11</v>
      </c>
      <c r="M122" s="15">
        <v>0</v>
      </c>
      <c r="N122" s="16">
        <f t="shared" si="168"/>
        <v>11</v>
      </c>
      <c r="O122" s="75">
        <v>9</v>
      </c>
      <c r="P122" s="15">
        <v>0</v>
      </c>
      <c r="Q122" s="16">
        <f t="shared" si="169"/>
        <v>9</v>
      </c>
      <c r="R122" s="81">
        <v>0</v>
      </c>
      <c r="S122" s="17">
        <v>0</v>
      </c>
      <c r="T122" s="18">
        <f t="shared" si="170"/>
        <v>0</v>
      </c>
      <c r="U122" s="81">
        <v>0</v>
      </c>
      <c r="V122" s="17">
        <v>0</v>
      </c>
      <c r="W122" s="18">
        <f t="shared" si="171"/>
        <v>0</v>
      </c>
      <c r="X122" s="63">
        <f t="shared" si="172"/>
        <v>105</v>
      </c>
      <c r="Y122" s="16">
        <f t="shared" si="173"/>
        <v>0</v>
      </c>
      <c r="Z122" s="16">
        <f t="shared" si="174"/>
        <v>105</v>
      </c>
    </row>
    <row r="123" spans="1:26">
      <c r="A123" s="20"/>
      <c r="B123" s="5" t="s">
        <v>50</v>
      </c>
      <c r="C123" s="15">
        <v>0</v>
      </c>
      <c r="D123" s="15">
        <v>0</v>
      </c>
      <c r="E123" s="16">
        <f t="shared" si="165"/>
        <v>0</v>
      </c>
      <c r="F123" s="75">
        <v>0</v>
      </c>
      <c r="G123" s="15">
        <v>0</v>
      </c>
      <c r="H123" s="16">
        <f t="shared" si="166"/>
        <v>0</v>
      </c>
      <c r="I123" s="75">
        <v>0</v>
      </c>
      <c r="J123" s="15">
        <v>0</v>
      </c>
      <c r="K123" s="16">
        <f t="shared" si="167"/>
        <v>0</v>
      </c>
      <c r="L123" s="75">
        <v>0</v>
      </c>
      <c r="M123" s="15">
        <v>0</v>
      </c>
      <c r="N123" s="16">
        <f t="shared" si="168"/>
        <v>0</v>
      </c>
      <c r="O123" s="75">
        <v>1</v>
      </c>
      <c r="P123" s="15">
        <v>0</v>
      </c>
      <c r="Q123" s="16">
        <f t="shared" si="169"/>
        <v>1</v>
      </c>
      <c r="R123" s="81">
        <v>0</v>
      </c>
      <c r="S123" s="17">
        <v>0</v>
      </c>
      <c r="T123" s="18">
        <f t="shared" si="170"/>
        <v>0</v>
      </c>
      <c r="U123" s="81">
        <v>0</v>
      </c>
      <c r="V123" s="17">
        <v>0</v>
      </c>
      <c r="W123" s="18">
        <f t="shared" si="171"/>
        <v>0</v>
      </c>
      <c r="X123" s="63">
        <f t="shared" si="172"/>
        <v>1</v>
      </c>
      <c r="Y123" s="16">
        <f t="shared" si="173"/>
        <v>0</v>
      </c>
      <c r="Z123" s="16">
        <f t="shared" si="174"/>
        <v>1</v>
      </c>
    </row>
    <row r="124" spans="1:26">
      <c r="A124" s="20"/>
      <c r="B124" s="5" t="s">
        <v>52</v>
      </c>
      <c r="C124" s="15">
        <v>34</v>
      </c>
      <c r="D124" s="15">
        <v>1</v>
      </c>
      <c r="E124" s="16">
        <f t="shared" si="165"/>
        <v>35</v>
      </c>
      <c r="F124" s="75">
        <v>31</v>
      </c>
      <c r="G124" s="15">
        <v>0</v>
      </c>
      <c r="H124" s="16">
        <f t="shared" si="166"/>
        <v>31</v>
      </c>
      <c r="I124" s="75">
        <v>33</v>
      </c>
      <c r="J124" s="15">
        <v>2</v>
      </c>
      <c r="K124" s="16">
        <f t="shared" si="167"/>
        <v>35</v>
      </c>
      <c r="L124" s="75">
        <v>21</v>
      </c>
      <c r="M124" s="15">
        <v>0</v>
      </c>
      <c r="N124" s="16">
        <f t="shared" si="168"/>
        <v>21</v>
      </c>
      <c r="O124" s="75">
        <v>10</v>
      </c>
      <c r="P124" s="15">
        <v>0</v>
      </c>
      <c r="Q124" s="16">
        <f t="shared" si="169"/>
        <v>10</v>
      </c>
      <c r="R124" s="81">
        <v>0</v>
      </c>
      <c r="S124" s="17">
        <v>0</v>
      </c>
      <c r="T124" s="18">
        <f t="shared" si="170"/>
        <v>0</v>
      </c>
      <c r="U124" s="81">
        <v>0</v>
      </c>
      <c r="V124" s="17">
        <v>0</v>
      </c>
      <c r="W124" s="18">
        <f t="shared" si="171"/>
        <v>0</v>
      </c>
      <c r="X124" s="63">
        <f t="shared" si="172"/>
        <v>129</v>
      </c>
      <c r="Y124" s="16">
        <f t="shared" si="173"/>
        <v>3</v>
      </c>
      <c r="Z124" s="16">
        <f t="shared" si="174"/>
        <v>132</v>
      </c>
    </row>
    <row r="125" spans="1:26">
      <c r="A125" s="20"/>
      <c r="B125" s="5" t="s">
        <v>22</v>
      </c>
      <c r="C125" s="15">
        <v>0</v>
      </c>
      <c r="D125" s="15">
        <v>0</v>
      </c>
      <c r="E125" s="16">
        <f t="shared" ref="E125" si="208">C125+D125</f>
        <v>0</v>
      </c>
      <c r="F125" s="75">
        <v>0</v>
      </c>
      <c r="G125" s="15">
        <v>0</v>
      </c>
      <c r="H125" s="16">
        <f t="shared" ref="H125" si="209">F125+G125</f>
        <v>0</v>
      </c>
      <c r="I125" s="75">
        <v>0</v>
      </c>
      <c r="J125" s="15">
        <v>0</v>
      </c>
      <c r="K125" s="16">
        <f t="shared" ref="K125" si="210">I125+J125</f>
        <v>0</v>
      </c>
      <c r="L125" s="75">
        <v>0</v>
      </c>
      <c r="M125" s="15">
        <v>0</v>
      </c>
      <c r="N125" s="16">
        <f t="shared" ref="N125" si="211">L125+M125</f>
        <v>0</v>
      </c>
      <c r="O125" s="75">
        <v>3</v>
      </c>
      <c r="P125" s="15">
        <v>0</v>
      </c>
      <c r="Q125" s="16">
        <f t="shared" ref="Q125" si="212">O125+P125</f>
        <v>3</v>
      </c>
      <c r="R125" s="81">
        <v>0</v>
      </c>
      <c r="S125" s="17">
        <v>0</v>
      </c>
      <c r="T125" s="18">
        <f t="shared" ref="T125" si="213">R125+S125</f>
        <v>0</v>
      </c>
      <c r="U125" s="81">
        <v>0</v>
      </c>
      <c r="V125" s="17">
        <v>0</v>
      </c>
      <c r="W125" s="18">
        <f t="shared" ref="W125" si="214">U125+V125</f>
        <v>0</v>
      </c>
      <c r="X125" s="63">
        <f t="shared" ref="X125" si="215">C125+F125+I125+L125+O125+R125+U125</f>
        <v>3</v>
      </c>
      <c r="Y125" s="16">
        <f t="shared" ref="Y125" si="216">D125+G125+J125+M125+P125+S125+V125</f>
        <v>0</v>
      </c>
      <c r="Z125" s="16">
        <f t="shared" ref="Z125" si="217">E125+H125+K125+N125+Q125+T125+W125</f>
        <v>3</v>
      </c>
    </row>
    <row r="126" spans="1:26">
      <c r="A126" s="20"/>
      <c r="B126" s="5" t="s">
        <v>23</v>
      </c>
      <c r="C126" s="15">
        <v>0</v>
      </c>
      <c r="D126" s="15">
        <v>0</v>
      </c>
      <c r="E126" s="16">
        <f t="shared" si="165"/>
        <v>0</v>
      </c>
      <c r="F126" s="75">
        <v>31</v>
      </c>
      <c r="G126" s="15">
        <v>6</v>
      </c>
      <c r="H126" s="16">
        <f t="shared" si="166"/>
        <v>37</v>
      </c>
      <c r="I126" s="75">
        <v>33</v>
      </c>
      <c r="J126" s="15">
        <v>4</v>
      </c>
      <c r="K126" s="16">
        <f t="shared" si="167"/>
        <v>37</v>
      </c>
      <c r="L126" s="75">
        <v>25</v>
      </c>
      <c r="M126" s="15">
        <v>1</v>
      </c>
      <c r="N126" s="16">
        <f t="shared" si="168"/>
        <v>26</v>
      </c>
      <c r="O126" s="75">
        <v>17</v>
      </c>
      <c r="P126" s="15">
        <v>0</v>
      </c>
      <c r="Q126" s="16">
        <f t="shared" si="169"/>
        <v>17</v>
      </c>
      <c r="R126" s="81">
        <v>0</v>
      </c>
      <c r="S126" s="17">
        <v>0</v>
      </c>
      <c r="T126" s="18">
        <f t="shared" si="170"/>
        <v>0</v>
      </c>
      <c r="U126" s="81">
        <v>0</v>
      </c>
      <c r="V126" s="17">
        <v>0</v>
      </c>
      <c r="W126" s="18">
        <f t="shared" si="171"/>
        <v>0</v>
      </c>
      <c r="X126" s="63">
        <f t="shared" si="172"/>
        <v>106</v>
      </c>
      <c r="Y126" s="16">
        <f t="shared" si="173"/>
        <v>11</v>
      </c>
      <c r="Z126" s="16">
        <f t="shared" si="174"/>
        <v>117</v>
      </c>
    </row>
    <row r="127" spans="1:26">
      <c r="A127" s="20"/>
      <c r="B127" s="5" t="s">
        <v>57</v>
      </c>
      <c r="C127" s="15">
        <v>29</v>
      </c>
      <c r="D127" s="15">
        <v>1</v>
      </c>
      <c r="E127" s="16">
        <f t="shared" si="165"/>
        <v>30</v>
      </c>
      <c r="F127" s="75">
        <v>24</v>
      </c>
      <c r="G127" s="15">
        <v>2</v>
      </c>
      <c r="H127" s="16">
        <f t="shared" si="166"/>
        <v>26</v>
      </c>
      <c r="I127" s="75">
        <v>21</v>
      </c>
      <c r="J127" s="15">
        <v>1</v>
      </c>
      <c r="K127" s="16">
        <f t="shared" si="167"/>
        <v>22</v>
      </c>
      <c r="L127" s="75">
        <v>27</v>
      </c>
      <c r="M127" s="15">
        <v>2</v>
      </c>
      <c r="N127" s="16">
        <f t="shared" si="168"/>
        <v>29</v>
      </c>
      <c r="O127" s="75">
        <v>8</v>
      </c>
      <c r="P127" s="15">
        <v>1</v>
      </c>
      <c r="Q127" s="16">
        <f t="shared" si="169"/>
        <v>9</v>
      </c>
      <c r="R127" s="81">
        <v>0</v>
      </c>
      <c r="S127" s="17">
        <v>0</v>
      </c>
      <c r="T127" s="18">
        <f t="shared" si="170"/>
        <v>0</v>
      </c>
      <c r="U127" s="81">
        <v>0</v>
      </c>
      <c r="V127" s="17">
        <v>0</v>
      </c>
      <c r="W127" s="18">
        <f t="shared" si="171"/>
        <v>0</v>
      </c>
      <c r="X127" s="63">
        <f t="shared" si="172"/>
        <v>109</v>
      </c>
      <c r="Y127" s="16">
        <f t="shared" si="173"/>
        <v>7</v>
      </c>
      <c r="Z127" s="16">
        <f t="shared" si="174"/>
        <v>116</v>
      </c>
    </row>
    <row r="128" spans="1:26">
      <c r="A128" s="20"/>
      <c r="B128" s="5" t="s">
        <v>59</v>
      </c>
      <c r="C128" s="15">
        <v>24</v>
      </c>
      <c r="D128" s="15">
        <v>0</v>
      </c>
      <c r="E128" s="16">
        <f t="shared" si="165"/>
        <v>24</v>
      </c>
      <c r="F128" s="75">
        <v>29</v>
      </c>
      <c r="G128" s="15">
        <v>0</v>
      </c>
      <c r="H128" s="16">
        <f t="shared" si="166"/>
        <v>29</v>
      </c>
      <c r="I128" s="75">
        <v>12</v>
      </c>
      <c r="J128" s="15">
        <v>0</v>
      </c>
      <c r="K128" s="16">
        <f t="shared" si="167"/>
        <v>12</v>
      </c>
      <c r="L128" s="75">
        <v>19</v>
      </c>
      <c r="M128" s="15">
        <v>1</v>
      </c>
      <c r="N128" s="16">
        <f t="shared" si="168"/>
        <v>20</v>
      </c>
      <c r="O128" s="75">
        <v>15</v>
      </c>
      <c r="P128" s="15">
        <v>0</v>
      </c>
      <c r="Q128" s="16">
        <f t="shared" si="169"/>
        <v>15</v>
      </c>
      <c r="R128" s="81">
        <v>0</v>
      </c>
      <c r="S128" s="17">
        <v>0</v>
      </c>
      <c r="T128" s="18">
        <f t="shared" si="170"/>
        <v>0</v>
      </c>
      <c r="U128" s="81">
        <v>0</v>
      </c>
      <c r="V128" s="17">
        <v>0</v>
      </c>
      <c r="W128" s="18">
        <f t="shared" si="171"/>
        <v>0</v>
      </c>
      <c r="X128" s="63">
        <f t="shared" si="172"/>
        <v>99</v>
      </c>
      <c r="Y128" s="16">
        <f t="shared" si="173"/>
        <v>1</v>
      </c>
      <c r="Z128" s="16">
        <f t="shared" si="174"/>
        <v>100</v>
      </c>
    </row>
    <row r="129" spans="1:26" s="21" customFormat="1">
      <c r="A129" s="1"/>
      <c r="B129" s="4" t="s">
        <v>134</v>
      </c>
      <c r="C129" s="16">
        <f>SUM(C121:C128)</f>
        <v>120</v>
      </c>
      <c r="D129" s="16">
        <f t="shared" ref="D129:Z129" si="218">SUM(D121:D128)</f>
        <v>3</v>
      </c>
      <c r="E129" s="16">
        <f t="shared" si="218"/>
        <v>123</v>
      </c>
      <c r="F129" s="63">
        <f t="shared" si="218"/>
        <v>162</v>
      </c>
      <c r="G129" s="16">
        <f t="shared" si="218"/>
        <v>12</v>
      </c>
      <c r="H129" s="16">
        <f t="shared" si="218"/>
        <v>174</v>
      </c>
      <c r="I129" s="63">
        <f t="shared" si="218"/>
        <v>139</v>
      </c>
      <c r="J129" s="16">
        <f t="shared" si="218"/>
        <v>8</v>
      </c>
      <c r="K129" s="16">
        <f t="shared" si="218"/>
        <v>147</v>
      </c>
      <c r="L129" s="63">
        <f t="shared" si="218"/>
        <v>111</v>
      </c>
      <c r="M129" s="16">
        <f t="shared" si="218"/>
        <v>4</v>
      </c>
      <c r="N129" s="16">
        <f t="shared" si="218"/>
        <v>115</v>
      </c>
      <c r="O129" s="63">
        <f t="shared" si="218"/>
        <v>68</v>
      </c>
      <c r="P129" s="16">
        <f t="shared" si="218"/>
        <v>1</v>
      </c>
      <c r="Q129" s="16">
        <f t="shared" si="218"/>
        <v>69</v>
      </c>
      <c r="R129" s="63">
        <f t="shared" si="218"/>
        <v>0</v>
      </c>
      <c r="S129" s="16">
        <f t="shared" si="218"/>
        <v>0</v>
      </c>
      <c r="T129" s="16">
        <f t="shared" si="218"/>
        <v>0</v>
      </c>
      <c r="U129" s="63">
        <f t="shared" si="218"/>
        <v>0</v>
      </c>
      <c r="V129" s="16">
        <f t="shared" si="218"/>
        <v>0</v>
      </c>
      <c r="W129" s="16">
        <f t="shared" si="218"/>
        <v>0</v>
      </c>
      <c r="X129" s="63">
        <f t="shared" si="218"/>
        <v>600</v>
      </c>
      <c r="Y129" s="16">
        <f t="shared" si="218"/>
        <v>28</v>
      </c>
      <c r="Z129" s="16">
        <f t="shared" si="218"/>
        <v>628</v>
      </c>
    </row>
    <row r="130" spans="1:26" s="21" customFormat="1">
      <c r="A130" s="69"/>
      <c r="B130" s="70" t="s">
        <v>17</v>
      </c>
      <c r="C130" s="71">
        <f>C118+C129</f>
        <v>968</v>
      </c>
      <c r="D130" s="71">
        <f t="shared" ref="D130:Z130" si="219">D118+D129</f>
        <v>294</v>
      </c>
      <c r="E130" s="71">
        <f t="shared" si="219"/>
        <v>1262</v>
      </c>
      <c r="F130" s="76">
        <f t="shared" si="219"/>
        <v>975</v>
      </c>
      <c r="G130" s="71">
        <f t="shared" si="219"/>
        <v>232</v>
      </c>
      <c r="H130" s="71">
        <f t="shared" si="219"/>
        <v>1207</v>
      </c>
      <c r="I130" s="76">
        <f t="shared" si="219"/>
        <v>880</v>
      </c>
      <c r="J130" s="71">
        <f t="shared" si="219"/>
        <v>204</v>
      </c>
      <c r="K130" s="71">
        <f t="shared" si="219"/>
        <v>1084</v>
      </c>
      <c r="L130" s="76">
        <f t="shared" si="219"/>
        <v>656</v>
      </c>
      <c r="M130" s="71">
        <f t="shared" si="219"/>
        <v>187</v>
      </c>
      <c r="N130" s="71">
        <f t="shared" si="219"/>
        <v>843</v>
      </c>
      <c r="O130" s="76">
        <f t="shared" si="219"/>
        <v>295</v>
      </c>
      <c r="P130" s="71">
        <f t="shared" si="219"/>
        <v>40</v>
      </c>
      <c r="Q130" s="71">
        <f t="shared" si="219"/>
        <v>335</v>
      </c>
      <c r="R130" s="76">
        <f t="shared" si="219"/>
        <v>0</v>
      </c>
      <c r="S130" s="71">
        <f t="shared" si="219"/>
        <v>0</v>
      </c>
      <c r="T130" s="71">
        <f t="shared" si="219"/>
        <v>0</v>
      </c>
      <c r="U130" s="76">
        <f t="shared" si="219"/>
        <v>0</v>
      </c>
      <c r="V130" s="71">
        <f t="shared" si="219"/>
        <v>0</v>
      </c>
      <c r="W130" s="71">
        <f t="shared" si="219"/>
        <v>0</v>
      </c>
      <c r="X130" s="76">
        <f t="shared" si="219"/>
        <v>3774</v>
      </c>
      <c r="Y130" s="71">
        <f t="shared" si="219"/>
        <v>957</v>
      </c>
      <c r="Z130" s="71">
        <f t="shared" si="219"/>
        <v>4731</v>
      </c>
    </row>
    <row r="131" spans="1:26">
      <c r="A131" s="1" t="s">
        <v>61</v>
      </c>
      <c r="B131" s="2"/>
      <c r="C131" s="12"/>
      <c r="D131" s="13"/>
      <c r="E131" s="63"/>
      <c r="F131" s="13"/>
      <c r="G131" s="13"/>
      <c r="H131" s="63"/>
      <c r="I131" s="13"/>
      <c r="J131" s="13"/>
      <c r="K131" s="63"/>
      <c r="L131" s="13"/>
      <c r="M131" s="13"/>
      <c r="N131" s="63"/>
      <c r="O131" s="13"/>
      <c r="P131" s="13"/>
      <c r="Q131" s="63"/>
      <c r="R131" s="31"/>
      <c r="S131" s="31"/>
      <c r="T131" s="82"/>
      <c r="U131" s="31"/>
      <c r="V131" s="31"/>
      <c r="W131" s="82"/>
      <c r="X131" s="30"/>
      <c r="Y131" s="30"/>
      <c r="Z131" s="32"/>
    </row>
    <row r="132" spans="1:26">
      <c r="A132" s="1"/>
      <c r="B132" s="3" t="s">
        <v>10</v>
      </c>
      <c r="C132" s="12"/>
      <c r="D132" s="13"/>
      <c r="E132" s="63"/>
      <c r="F132" s="13"/>
      <c r="G132" s="13"/>
      <c r="H132" s="63"/>
      <c r="I132" s="13"/>
      <c r="J132" s="13"/>
      <c r="K132" s="63"/>
      <c r="L132" s="13"/>
      <c r="M132" s="13"/>
      <c r="N132" s="63"/>
      <c r="O132" s="13"/>
      <c r="P132" s="13"/>
      <c r="Q132" s="63"/>
      <c r="R132" s="31"/>
      <c r="S132" s="31"/>
      <c r="T132" s="82"/>
      <c r="U132" s="31"/>
      <c r="V132" s="31"/>
      <c r="W132" s="82"/>
      <c r="X132" s="30"/>
      <c r="Y132" s="30"/>
      <c r="Z132" s="32"/>
    </row>
    <row r="133" spans="1:26">
      <c r="A133" s="20"/>
      <c r="B133" s="2" t="s">
        <v>159</v>
      </c>
      <c r="C133" s="12"/>
      <c r="D133" s="13"/>
      <c r="E133" s="63"/>
      <c r="F133" s="13"/>
      <c r="G133" s="13"/>
      <c r="H133" s="63"/>
      <c r="I133" s="13"/>
      <c r="J133" s="13"/>
      <c r="K133" s="63"/>
      <c r="L133" s="13"/>
      <c r="M133" s="13"/>
      <c r="N133" s="63"/>
      <c r="O133" s="13"/>
      <c r="P133" s="13"/>
      <c r="Q133" s="63"/>
      <c r="R133" s="31"/>
      <c r="S133" s="31"/>
      <c r="T133" s="82"/>
      <c r="U133" s="31"/>
      <c r="V133" s="31"/>
      <c r="W133" s="82"/>
      <c r="X133" s="30"/>
      <c r="Y133" s="30"/>
      <c r="Z133" s="32"/>
    </row>
    <row r="134" spans="1:26">
      <c r="A134" s="20"/>
      <c r="B134" s="5" t="s">
        <v>62</v>
      </c>
      <c r="C134" s="15">
        <v>25</v>
      </c>
      <c r="D134" s="15">
        <v>91</v>
      </c>
      <c r="E134" s="16">
        <f t="shared" si="165"/>
        <v>116</v>
      </c>
      <c r="F134" s="75">
        <v>30</v>
      </c>
      <c r="G134" s="15">
        <v>122</v>
      </c>
      <c r="H134" s="16">
        <f t="shared" si="166"/>
        <v>152</v>
      </c>
      <c r="I134" s="75">
        <v>20</v>
      </c>
      <c r="J134" s="15">
        <v>98</v>
      </c>
      <c r="K134" s="16">
        <f t="shared" si="167"/>
        <v>118</v>
      </c>
      <c r="L134" s="75">
        <v>13</v>
      </c>
      <c r="M134" s="15">
        <v>77</v>
      </c>
      <c r="N134" s="16">
        <f t="shared" si="168"/>
        <v>90</v>
      </c>
      <c r="O134" s="75">
        <v>1</v>
      </c>
      <c r="P134" s="15">
        <v>2</v>
      </c>
      <c r="Q134" s="16">
        <f t="shared" si="169"/>
        <v>3</v>
      </c>
      <c r="R134" s="81">
        <v>0</v>
      </c>
      <c r="S134" s="17">
        <v>0</v>
      </c>
      <c r="T134" s="18">
        <f t="shared" si="170"/>
        <v>0</v>
      </c>
      <c r="U134" s="81">
        <v>0</v>
      </c>
      <c r="V134" s="17">
        <v>0</v>
      </c>
      <c r="W134" s="18">
        <f t="shared" si="171"/>
        <v>0</v>
      </c>
      <c r="X134" s="63">
        <f t="shared" si="172"/>
        <v>89</v>
      </c>
      <c r="Y134" s="16">
        <f t="shared" si="173"/>
        <v>390</v>
      </c>
      <c r="Z134" s="16">
        <f t="shared" si="174"/>
        <v>479</v>
      </c>
    </row>
    <row r="135" spans="1:26">
      <c r="A135" s="20"/>
      <c r="B135" s="5" t="s">
        <v>63</v>
      </c>
      <c r="C135" s="15">
        <v>32</v>
      </c>
      <c r="D135" s="15">
        <v>61</v>
      </c>
      <c r="E135" s="16">
        <f t="shared" si="165"/>
        <v>93</v>
      </c>
      <c r="F135" s="75">
        <v>29</v>
      </c>
      <c r="G135" s="15">
        <v>40</v>
      </c>
      <c r="H135" s="16">
        <f t="shared" si="166"/>
        <v>69</v>
      </c>
      <c r="I135" s="75">
        <v>17</v>
      </c>
      <c r="J135" s="15">
        <v>46</v>
      </c>
      <c r="K135" s="16">
        <f t="shared" si="167"/>
        <v>63</v>
      </c>
      <c r="L135" s="75">
        <v>3</v>
      </c>
      <c r="M135" s="15">
        <v>34</v>
      </c>
      <c r="N135" s="16">
        <f t="shared" si="168"/>
        <v>37</v>
      </c>
      <c r="O135" s="75">
        <v>1</v>
      </c>
      <c r="P135" s="15">
        <v>2</v>
      </c>
      <c r="Q135" s="16">
        <f t="shared" si="169"/>
        <v>3</v>
      </c>
      <c r="R135" s="81">
        <v>0</v>
      </c>
      <c r="S135" s="17">
        <v>0</v>
      </c>
      <c r="T135" s="18">
        <f t="shared" si="170"/>
        <v>0</v>
      </c>
      <c r="U135" s="81">
        <v>0</v>
      </c>
      <c r="V135" s="17">
        <v>0</v>
      </c>
      <c r="W135" s="18">
        <f t="shared" si="171"/>
        <v>0</v>
      </c>
      <c r="X135" s="63">
        <f t="shared" si="172"/>
        <v>82</v>
      </c>
      <c r="Y135" s="16">
        <f t="shared" si="173"/>
        <v>183</v>
      </c>
      <c r="Z135" s="16">
        <f t="shared" si="174"/>
        <v>265</v>
      </c>
    </row>
    <row r="136" spans="1:26">
      <c r="A136" s="20"/>
      <c r="B136" s="5" t="s">
        <v>64</v>
      </c>
      <c r="C136" s="15">
        <v>33</v>
      </c>
      <c r="D136" s="15">
        <v>70</v>
      </c>
      <c r="E136" s="16">
        <f t="shared" si="165"/>
        <v>103</v>
      </c>
      <c r="F136" s="75">
        <v>20</v>
      </c>
      <c r="G136" s="15">
        <v>35</v>
      </c>
      <c r="H136" s="16">
        <f t="shared" si="166"/>
        <v>55</v>
      </c>
      <c r="I136" s="75">
        <v>24</v>
      </c>
      <c r="J136" s="15">
        <v>39</v>
      </c>
      <c r="K136" s="16">
        <f t="shared" si="167"/>
        <v>63</v>
      </c>
      <c r="L136" s="75">
        <v>16</v>
      </c>
      <c r="M136" s="15">
        <v>27</v>
      </c>
      <c r="N136" s="16">
        <f t="shared" si="168"/>
        <v>43</v>
      </c>
      <c r="O136" s="75">
        <v>0</v>
      </c>
      <c r="P136" s="15">
        <v>2</v>
      </c>
      <c r="Q136" s="16">
        <f t="shared" si="169"/>
        <v>2</v>
      </c>
      <c r="R136" s="81">
        <v>0</v>
      </c>
      <c r="S136" s="17">
        <v>0</v>
      </c>
      <c r="T136" s="18">
        <f t="shared" si="170"/>
        <v>0</v>
      </c>
      <c r="U136" s="81">
        <v>0</v>
      </c>
      <c r="V136" s="17">
        <v>0</v>
      </c>
      <c r="W136" s="18">
        <f t="shared" si="171"/>
        <v>0</v>
      </c>
      <c r="X136" s="63">
        <f t="shared" si="172"/>
        <v>93</v>
      </c>
      <c r="Y136" s="16">
        <f t="shared" si="173"/>
        <v>173</v>
      </c>
      <c r="Z136" s="16">
        <f t="shared" si="174"/>
        <v>266</v>
      </c>
    </row>
    <row r="137" spans="1:26">
      <c r="A137" s="20"/>
      <c r="B137" s="5" t="s">
        <v>65</v>
      </c>
      <c r="C137" s="15">
        <v>0</v>
      </c>
      <c r="D137" s="15">
        <v>0</v>
      </c>
      <c r="E137" s="16">
        <f t="shared" si="165"/>
        <v>0</v>
      </c>
      <c r="F137" s="75">
        <v>20</v>
      </c>
      <c r="G137" s="15">
        <v>46</v>
      </c>
      <c r="H137" s="16">
        <f t="shared" si="166"/>
        <v>66</v>
      </c>
      <c r="I137" s="75">
        <v>15</v>
      </c>
      <c r="J137" s="15">
        <v>55</v>
      </c>
      <c r="K137" s="16">
        <f t="shared" si="167"/>
        <v>70</v>
      </c>
      <c r="L137" s="75">
        <v>11</v>
      </c>
      <c r="M137" s="15">
        <v>58</v>
      </c>
      <c r="N137" s="16">
        <f t="shared" si="168"/>
        <v>69</v>
      </c>
      <c r="O137" s="75">
        <v>0</v>
      </c>
      <c r="P137" s="15">
        <v>1</v>
      </c>
      <c r="Q137" s="16">
        <f t="shared" si="169"/>
        <v>1</v>
      </c>
      <c r="R137" s="81">
        <v>0</v>
      </c>
      <c r="S137" s="17">
        <v>0</v>
      </c>
      <c r="T137" s="18">
        <f t="shared" si="170"/>
        <v>0</v>
      </c>
      <c r="U137" s="81">
        <v>0</v>
      </c>
      <c r="V137" s="17">
        <v>0</v>
      </c>
      <c r="W137" s="18">
        <f t="shared" si="171"/>
        <v>0</v>
      </c>
      <c r="X137" s="63">
        <f t="shared" si="172"/>
        <v>46</v>
      </c>
      <c r="Y137" s="16">
        <f t="shared" si="173"/>
        <v>160</v>
      </c>
      <c r="Z137" s="16">
        <f t="shared" si="174"/>
        <v>206</v>
      </c>
    </row>
    <row r="138" spans="1:26">
      <c r="A138" s="20"/>
      <c r="B138" s="5" t="s">
        <v>66</v>
      </c>
      <c r="C138" s="15">
        <v>63</v>
      </c>
      <c r="D138" s="15">
        <v>96</v>
      </c>
      <c r="E138" s="16">
        <f t="shared" si="165"/>
        <v>159</v>
      </c>
      <c r="F138" s="75">
        <v>67</v>
      </c>
      <c r="G138" s="15">
        <v>107</v>
      </c>
      <c r="H138" s="16">
        <f t="shared" si="166"/>
        <v>174</v>
      </c>
      <c r="I138" s="75">
        <v>47</v>
      </c>
      <c r="J138" s="15">
        <v>90</v>
      </c>
      <c r="K138" s="16">
        <f t="shared" si="167"/>
        <v>137</v>
      </c>
      <c r="L138" s="75">
        <v>43</v>
      </c>
      <c r="M138" s="15">
        <v>86</v>
      </c>
      <c r="N138" s="16">
        <f t="shared" si="168"/>
        <v>129</v>
      </c>
      <c r="O138" s="75">
        <v>6</v>
      </c>
      <c r="P138" s="15">
        <v>3</v>
      </c>
      <c r="Q138" s="16">
        <f t="shared" si="169"/>
        <v>9</v>
      </c>
      <c r="R138" s="81">
        <v>0</v>
      </c>
      <c r="S138" s="17">
        <v>0</v>
      </c>
      <c r="T138" s="18">
        <f t="shared" si="170"/>
        <v>0</v>
      </c>
      <c r="U138" s="81">
        <v>0</v>
      </c>
      <c r="V138" s="17">
        <v>0</v>
      </c>
      <c r="W138" s="18">
        <f t="shared" si="171"/>
        <v>0</v>
      </c>
      <c r="X138" s="63">
        <f t="shared" si="172"/>
        <v>226</v>
      </c>
      <c r="Y138" s="16">
        <f t="shared" si="173"/>
        <v>382</v>
      </c>
      <c r="Z138" s="16">
        <f t="shared" si="174"/>
        <v>608</v>
      </c>
    </row>
    <row r="139" spans="1:26">
      <c r="A139" s="20"/>
      <c r="B139" s="5" t="s">
        <v>67</v>
      </c>
      <c r="C139" s="15">
        <v>34</v>
      </c>
      <c r="D139" s="15">
        <v>121</v>
      </c>
      <c r="E139" s="16">
        <f t="shared" si="165"/>
        <v>155</v>
      </c>
      <c r="F139" s="75">
        <v>44</v>
      </c>
      <c r="G139" s="15">
        <v>110</v>
      </c>
      <c r="H139" s="16">
        <f t="shared" si="166"/>
        <v>154</v>
      </c>
      <c r="I139" s="75">
        <v>26</v>
      </c>
      <c r="J139" s="15">
        <v>109</v>
      </c>
      <c r="K139" s="16">
        <f t="shared" si="167"/>
        <v>135</v>
      </c>
      <c r="L139" s="75">
        <v>19</v>
      </c>
      <c r="M139" s="15">
        <v>87</v>
      </c>
      <c r="N139" s="16">
        <f t="shared" si="168"/>
        <v>106</v>
      </c>
      <c r="O139" s="75">
        <v>1</v>
      </c>
      <c r="P139" s="15">
        <v>8</v>
      </c>
      <c r="Q139" s="16">
        <f t="shared" si="169"/>
        <v>9</v>
      </c>
      <c r="R139" s="81">
        <v>0</v>
      </c>
      <c r="S139" s="17">
        <v>0</v>
      </c>
      <c r="T139" s="18">
        <f t="shared" si="170"/>
        <v>0</v>
      </c>
      <c r="U139" s="81">
        <v>0</v>
      </c>
      <c r="V139" s="17">
        <v>0</v>
      </c>
      <c r="W139" s="18">
        <f t="shared" si="171"/>
        <v>0</v>
      </c>
      <c r="X139" s="63">
        <f t="shared" si="172"/>
        <v>124</v>
      </c>
      <c r="Y139" s="16">
        <f t="shared" si="173"/>
        <v>435</v>
      </c>
      <c r="Z139" s="16">
        <f t="shared" si="174"/>
        <v>559</v>
      </c>
    </row>
    <row r="140" spans="1:26">
      <c r="A140" s="20"/>
      <c r="B140" s="5" t="s">
        <v>160</v>
      </c>
      <c r="C140" s="15">
        <v>0</v>
      </c>
      <c r="D140" s="15">
        <v>0</v>
      </c>
      <c r="E140" s="16">
        <f t="shared" si="165"/>
        <v>0</v>
      </c>
      <c r="F140" s="75">
        <v>0</v>
      </c>
      <c r="G140" s="15">
        <v>0</v>
      </c>
      <c r="H140" s="16">
        <f t="shared" si="166"/>
        <v>0</v>
      </c>
      <c r="I140" s="75">
        <v>0</v>
      </c>
      <c r="J140" s="15">
        <v>0</v>
      </c>
      <c r="K140" s="16">
        <f t="shared" si="167"/>
        <v>0</v>
      </c>
      <c r="L140" s="75">
        <v>0</v>
      </c>
      <c r="M140" s="15">
        <v>0</v>
      </c>
      <c r="N140" s="16">
        <f t="shared" si="168"/>
        <v>0</v>
      </c>
      <c r="O140" s="75">
        <v>0</v>
      </c>
      <c r="P140" s="15">
        <v>1</v>
      </c>
      <c r="Q140" s="16">
        <f t="shared" si="169"/>
        <v>1</v>
      </c>
      <c r="R140" s="81">
        <v>0</v>
      </c>
      <c r="S140" s="17">
        <v>0</v>
      </c>
      <c r="T140" s="18">
        <f t="shared" si="170"/>
        <v>0</v>
      </c>
      <c r="U140" s="81">
        <v>0</v>
      </c>
      <c r="V140" s="17">
        <v>0</v>
      </c>
      <c r="W140" s="18">
        <f t="shared" si="171"/>
        <v>0</v>
      </c>
      <c r="X140" s="63">
        <f t="shared" si="172"/>
        <v>0</v>
      </c>
      <c r="Y140" s="16">
        <f t="shared" si="173"/>
        <v>1</v>
      </c>
      <c r="Z140" s="16">
        <f t="shared" si="174"/>
        <v>1</v>
      </c>
    </row>
    <row r="141" spans="1:26">
      <c r="A141" s="20"/>
      <c r="B141" s="5" t="s">
        <v>68</v>
      </c>
      <c r="C141" s="15">
        <v>86</v>
      </c>
      <c r="D141" s="15">
        <v>74</v>
      </c>
      <c r="E141" s="16">
        <f t="shared" si="165"/>
        <v>160</v>
      </c>
      <c r="F141" s="75">
        <v>60</v>
      </c>
      <c r="G141" s="15">
        <v>74</v>
      </c>
      <c r="H141" s="16">
        <f t="shared" si="166"/>
        <v>134</v>
      </c>
      <c r="I141" s="75">
        <v>66</v>
      </c>
      <c r="J141" s="15">
        <v>57</v>
      </c>
      <c r="K141" s="16">
        <f t="shared" si="167"/>
        <v>123</v>
      </c>
      <c r="L141" s="75">
        <v>55</v>
      </c>
      <c r="M141" s="15">
        <v>56</v>
      </c>
      <c r="N141" s="16">
        <f t="shared" si="168"/>
        <v>111</v>
      </c>
      <c r="O141" s="75">
        <v>4</v>
      </c>
      <c r="P141" s="15">
        <f>1+1</f>
        <v>2</v>
      </c>
      <c r="Q141" s="16">
        <f t="shared" si="169"/>
        <v>6</v>
      </c>
      <c r="R141" s="81">
        <v>0</v>
      </c>
      <c r="S141" s="17">
        <v>0</v>
      </c>
      <c r="T141" s="18">
        <f t="shared" si="170"/>
        <v>0</v>
      </c>
      <c r="U141" s="81">
        <v>0</v>
      </c>
      <c r="V141" s="17">
        <v>0</v>
      </c>
      <c r="W141" s="18">
        <f t="shared" si="171"/>
        <v>0</v>
      </c>
      <c r="X141" s="63">
        <f t="shared" si="172"/>
        <v>271</v>
      </c>
      <c r="Y141" s="16">
        <f t="shared" si="173"/>
        <v>263</v>
      </c>
      <c r="Z141" s="16">
        <f t="shared" si="174"/>
        <v>534</v>
      </c>
    </row>
    <row r="142" spans="1:26">
      <c r="A142" s="20"/>
      <c r="B142" s="5" t="s">
        <v>161</v>
      </c>
      <c r="C142" s="15">
        <v>0</v>
      </c>
      <c r="D142" s="15">
        <v>0</v>
      </c>
      <c r="E142" s="16">
        <f t="shared" si="165"/>
        <v>0</v>
      </c>
      <c r="F142" s="75">
        <v>0</v>
      </c>
      <c r="G142" s="15">
        <v>0</v>
      </c>
      <c r="H142" s="16">
        <f t="shared" si="166"/>
        <v>0</v>
      </c>
      <c r="I142" s="75">
        <v>0</v>
      </c>
      <c r="J142" s="15">
        <v>0</v>
      </c>
      <c r="K142" s="16">
        <f t="shared" si="167"/>
        <v>0</v>
      </c>
      <c r="L142" s="75">
        <v>0</v>
      </c>
      <c r="M142" s="15">
        <v>0</v>
      </c>
      <c r="N142" s="16">
        <f t="shared" si="168"/>
        <v>0</v>
      </c>
      <c r="O142" s="75">
        <v>0</v>
      </c>
      <c r="P142" s="15">
        <v>0</v>
      </c>
      <c r="Q142" s="16">
        <f t="shared" si="169"/>
        <v>0</v>
      </c>
      <c r="R142" s="81">
        <v>0</v>
      </c>
      <c r="S142" s="17">
        <v>0</v>
      </c>
      <c r="T142" s="18">
        <f t="shared" si="170"/>
        <v>0</v>
      </c>
      <c r="U142" s="81">
        <v>0</v>
      </c>
      <c r="V142" s="17">
        <v>0</v>
      </c>
      <c r="W142" s="18">
        <f t="shared" si="171"/>
        <v>0</v>
      </c>
      <c r="X142" s="63">
        <f t="shared" ref="X142" si="220">C142+F142+I142+L142+O142+R142+U142</f>
        <v>0</v>
      </c>
      <c r="Y142" s="16">
        <f t="shared" ref="Y142" si="221">D142+G142+J142+M142+P142+S142+V142</f>
        <v>0</v>
      </c>
      <c r="Z142" s="16">
        <f t="shared" ref="Z142" si="222">E142+H142+K142+N142+Q142+T142+W142</f>
        <v>0</v>
      </c>
    </row>
    <row r="143" spans="1:26">
      <c r="A143" s="20"/>
      <c r="B143" s="4" t="s">
        <v>8</v>
      </c>
      <c r="C143" s="16">
        <f>SUM(C134:C142)</f>
        <v>273</v>
      </c>
      <c r="D143" s="16">
        <f t="shared" ref="D143:W143" si="223">SUM(D134:D142)</f>
        <v>513</v>
      </c>
      <c r="E143" s="16">
        <f t="shared" si="223"/>
        <v>786</v>
      </c>
      <c r="F143" s="63">
        <f t="shared" si="223"/>
        <v>270</v>
      </c>
      <c r="G143" s="16">
        <f t="shared" si="223"/>
        <v>534</v>
      </c>
      <c r="H143" s="16">
        <f t="shared" si="223"/>
        <v>804</v>
      </c>
      <c r="I143" s="63">
        <f t="shared" si="223"/>
        <v>215</v>
      </c>
      <c r="J143" s="16">
        <f t="shared" si="223"/>
        <v>494</v>
      </c>
      <c r="K143" s="16">
        <f t="shared" si="223"/>
        <v>709</v>
      </c>
      <c r="L143" s="63">
        <f t="shared" si="223"/>
        <v>160</v>
      </c>
      <c r="M143" s="16">
        <f t="shared" si="223"/>
        <v>425</v>
      </c>
      <c r="N143" s="16">
        <f t="shared" si="223"/>
        <v>585</v>
      </c>
      <c r="O143" s="63">
        <f t="shared" si="223"/>
        <v>13</v>
      </c>
      <c r="P143" s="16">
        <f t="shared" si="223"/>
        <v>21</v>
      </c>
      <c r="Q143" s="16">
        <f t="shared" si="223"/>
        <v>34</v>
      </c>
      <c r="R143" s="82">
        <f t="shared" si="223"/>
        <v>0</v>
      </c>
      <c r="S143" s="18">
        <f t="shared" si="223"/>
        <v>0</v>
      </c>
      <c r="T143" s="18">
        <f t="shared" si="223"/>
        <v>0</v>
      </c>
      <c r="U143" s="82">
        <f t="shared" si="223"/>
        <v>0</v>
      </c>
      <c r="V143" s="18">
        <f t="shared" si="223"/>
        <v>0</v>
      </c>
      <c r="W143" s="18">
        <f t="shared" si="223"/>
        <v>0</v>
      </c>
      <c r="X143" s="63">
        <f t="shared" ref="X143" si="224">C143+F143+I143+L143+O143+R143+U143</f>
        <v>931</v>
      </c>
      <c r="Y143" s="16">
        <f t="shared" ref="Y143" si="225">D143+G143+J143+M143+P143+S143+V143</f>
        <v>1987</v>
      </c>
      <c r="Z143" s="16">
        <f t="shared" ref="Z143" si="226">E143+H143+K143+N143+Q143+T143+W143</f>
        <v>2918</v>
      </c>
    </row>
    <row r="144" spans="1:26">
      <c r="A144" s="1"/>
      <c r="B144" s="46" t="s">
        <v>162</v>
      </c>
      <c r="C144" s="12"/>
      <c r="D144" s="13"/>
      <c r="E144" s="63"/>
      <c r="F144" s="13"/>
      <c r="G144" s="13"/>
      <c r="H144" s="63"/>
      <c r="I144" s="13"/>
      <c r="J144" s="13"/>
      <c r="K144" s="63"/>
      <c r="L144" s="13"/>
      <c r="M144" s="13"/>
      <c r="N144" s="63"/>
      <c r="O144" s="13"/>
      <c r="P144" s="13"/>
      <c r="Q144" s="63"/>
      <c r="R144" s="31"/>
      <c r="S144" s="31"/>
      <c r="T144" s="82"/>
      <c r="U144" s="31"/>
      <c r="V144" s="31"/>
      <c r="W144" s="82"/>
      <c r="X144" s="37"/>
      <c r="Y144" s="37"/>
      <c r="Z144" s="38"/>
    </row>
    <row r="145" spans="1:26">
      <c r="A145" s="1"/>
      <c r="B145" s="47" t="s">
        <v>63</v>
      </c>
      <c r="C145" s="15">
        <v>2</v>
      </c>
      <c r="D145" s="15">
        <v>31</v>
      </c>
      <c r="E145" s="16">
        <f t="shared" si="165"/>
        <v>33</v>
      </c>
      <c r="F145" s="75">
        <v>3</v>
      </c>
      <c r="G145" s="15">
        <v>34</v>
      </c>
      <c r="H145" s="16">
        <f t="shared" ref="H145:H150" si="227">F145+G145</f>
        <v>37</v>
      </c>
      <c r="I145" s="75">
        <v>0</v>
      </c>
      <c r="J145" s="15">
        <v>8</v>
      </c>
      <c r="K145" s="16">
        <f t="shared" ref="K145:K150" si="228">I145+J145</f>
        <v>8</v>
      </c>
      <c r="L145" s="75">
        <v>0</v>
      </c>
      <c r="M145" s="15">
        <v>1</v>
      </c>
      <c r="N145" s="16">
        <f t="shared" ref="N145:N150" si="229">L145+M145</f>
        <v>1</v>
      </c>
      <c r="O145" s="75">
        <v>0</v>
      </c>
      <c r="P145" s="15">
        <v>0</v>
      </c>
      <c r="Q145" s="16">
        <f t="shared" ref="Q145:Q150" si="230">O145+P145</f>
        <v>0</v>
      </c>
      <c r="R145" s="81">
        <v>0</v>
      </c>
      <c r="S145" s="17">
        <v>0</v>
      </c>
      <c r="T145" s="18">
        <f t="shared" ref="T145:T150" si="231">R145+S145</f>
        <v>0</v>
      </c>
      <c r="U145" s="81">
        <v>0</v>
      </c>
      <c r="V145" s="17">
        <v>0</v>
      </c>
      <c r="W145" s="18">
        <f t="shared" ref="W145:W150" si="232">SUM(U145:V145)</f>
        <v>0</v>
      </c>
      <c r="X145" s="63">
        <f t="shared" ref="X145:X151" si="233">C145+F145+I145+L145+O145+R145+U145</f>
        <v>5</v>
      </c>
      <c r="Y145" s="16">
        <f t="shared" ref="Y145:Y151" si="234">D145+G145+J145+M145+P145+S145+V145</f>
        <v>74</v>
      </c>
      <c r="Z145" s="16">
        <f t="shared" ref="Z145:Z151" si="235">E145+H145+K145+N145+Q145+T145+W145</f>
        <v>79</v>
      </c>
    </row>
    <row r="146" spans="1:26">
      <c r="A146" s="1"/>
      <c r="B146" s="47" t="s">
        <v>64</v>
      </c>
      <c r="C146" s="15">
        <v>4</v>
      </c>
      <c r="D146" s="15">
        <v>31</v>
      </c>
      <c r="E146" s="16">
        <f t="shared" si="165"/>
        <v>35</v>
      </c>
      <c r="F146" s="75">
        <v>0</v>
      </c>
      <c r="G146" s="15">
        <v>37</v>
      </c>
      <c r="H146" s="16">
        <f t="shared" si="227"/>
        <v>37</v>
      </c>
      <c r="I146" s="75">
        <v>1</v>
      </c>
      <c r="J146" s="15">
        <v>4</v>
      </c>
      <c r="K146" s="16">
        <f t="shared" si="228"/>
        <v>5</v>
      </c>
      <c r="L146" s="75">
        <v>0</v>
      </c>
      <c r="M146" s="15">
        <v>0</v>
      </c>
      <c r="N146" s="16">
        <f t="shared" si="229"/>
        <v>0</v>
      </c>
      <c r="O146" s="75">
        <v>0</v>
      </c>
      <c r="P146" s="15">
        <v>0</v>
      </c>
      <c r="Q146" s="16">
        <f t="shared" si="230"/>
        <v>0</v>
      </c>
      <c r="R146" s="81">
        <v>0</v>
      </c>
      <c r="S146" s="17">
        <v>0</v>
      </c>
      <c r="T146" s="18">
        <f t="shared" si="231"/>
        <v>0</v>
      </c>
      <c r="U146" s="81">
        <v>0</v>
      </c>
      <c r="V146" s="17">
        <v>0</v>
      </c>
      <c r="W146" s="18">
        <f t="shared" si="232"/>
        <v>0</v>
      </c>
      <c r="X146" s="63">
        <f t="shared" si="233"/>
        <v>5</v>
      </c>
      <c r="Y146" s="16">
        <f t="shared" si="234"/>
        <v>72</v>
      </c>
      <c r="Z146" s="16">
        <f t="shared" si="235"/>
        <v>77</v>
      </c>
    </row>
    <row r="147" spans="1:26">
      <c r="A147" s="1"/>
      <c r="B147" s="5" t="s">
        <v>163</v>
      </c>
      <c r="C147" s="15">
        <v>0</v>
      </c>
      <c r="D147" s="15">
        <v>0</v>
      </c>
      <c r="E147" s="16">
        <f t="shared" si="165"/>
        <v>0</v>
      </c>
      <c r="F147" s="75">
        <v>5</v>
      </c>
      <c r="G147" s="15">
        <v>22</v>
      </c>
      <c r="H147" s="16">
        <f t="shared" si="227"/>
        <v>27</v>
      </c>
      <c r="I147" s="75">
        <v>0</v>
      </c>
      <c r="J147" s="15">
        <v>1</v>
      </c>
      <c r="K147" s="16">
        <f t="shared" si="228"/>
        <v>1</v>
      </c>
      <c r="L147" s="75">
        <v>0</v>
      </c>
      <c r="M147" s="15">
        <v>0</v>
      </c>
      <c r="N147" s="16">
        <f t="shared" si="229"/>
        <v>0</v>
      </c>
      <c r="O147" s="75">
        <v>0</v>
      </c>
      <c r="P147" s="15">
        <v>0</v>
      </c>
      <c r="Q147" s="16">
        <f t="shared" si="230"/>
        <v>0</v>
      </c>
      <c r="R147" s="81">
        <v>0</v>
      </c>
      <c r="S147" s="17">
        <v>0</v>
      </c>
      <c r="T147" s="18">
        <f t="shared" si="231"/>
        <v>0</v>
      </c>
      <c r="U147" s="81">
        <v>0</v>
      </c>
      <c r="V147" s="17">
        <v>0</v>
      </c>
      <c r="W147" s="18">
        <f t="shared" si="232"/>
        <v>0</v>
      </c>
      <c r="X147" s="63">
        <f t="shared" si="233"/>
        <v>5</v>
      </c>
      <c r="Y147" s="16">
        <f t="shared" si="234"/>
        <v>23</v>
      </c>
      <c r="Z147" s="16">
        <f t="shared" si="235"/>
        <v>28</v>
      </c>
    </row>
    <row r="148" spans="1:26">
      <c r="A148" s="1"/>
      <c r="B148" s="5" t="s">
        <v>69</v>
      </c>
      <c r="C148" s="15">
        <v>0</v>
      </c>
      <c r="D148" s="15">
        <v>0</v>
      </c>
      <c r="E148" s="16">
        <f t="shared" si="165"/>
        <v>0</v>
      </c>
      <c r="F148" s="75">
        <v>8</v>
      </c>
      <c r="G148" s="15">
        <v>6</v>
      </c>
      <c r="H148" s="16">
        <f t="shared" si="227"/>
        <v>14</v>
      </c>
      <c r="I148" s="75">
        <v>3</v>
      </c>
      <c r="J148" s="15">
        <v>3</v>
      </c>
      <c r="K148" s="16">
        <f t="shared" si="228"/>
        <v>6</v>
      </c>
      <c r="L148" s="75">
        <v>0</v>
      </c>
      <c r="M148" s="15">
        <v>0</v>
      </c>
      <c r="N148" s="16">
        <f t="shared" si="229"/>
        <v>0</v>
      </c>
      <c r="O148" s="75">
        <v>0</v>
      </c>
      <c r="P148" s="15">
        <v>0</v>
      </c>
      <c r="Q148" s="16">
        <f t="shared" si="230"/>
        <v>0</v>
      </c>
      <c r="R148" s="81">
        <v>0</v>
      </c>
      <c r="S148" s="17">
        <v>0</v>
      </c>
      <c r="T148" s="18">
        <f t="shared" si="231"/>
        <v>0</v>
      </c>
      <c r="U148" s="81">
        <v>0</v>
      </c>
      <c r="V148" s="17">
        <v>0</v>
      </c>
      <c r="W148" s="18">
        <f t="shared" si="232"/>
        <v>0</v>
      </c>
      <c r="X148" s="63">
        <f t="shared" si="233"/>
        <v>11</v>
      </c>
      <c r="Y148" s="16">
        <f t="shared" si="234"/>
        <v>9</v>
      </c>
      <c r="Z148" s="16">
        <f t="shared" si="235"/>
        <v>20</v>
      </c>
    </row>
    <row r="149" spans="1:26">
      <c r="A149" s="1"/>
      <c r="B149" s="5" t="s">
        <v>66</v>
      </c>
      <c r="C149" s="15">
        <v>7</v>
      </c>
      <c r="D149" s="15">
        <v>42</v>
      </c>
      <c r="E149" s="16">
        <f t="shared" si="165"/>
        <v>49</v>
      </c>
      <c r="F149" s="75">
        <v>7</v>
      </c>
      <c r="G149" s="15">
        <v>58</v>
      </c>
      <c r="H149" s="16">
        <f t="shared" si="227"/>
        <v>65</v>
      </c>
      <c r="I149" s="75">
        <v>1</v>
      </c>
      <c r="J149" s="15">
        <v>19</v>
      </c>
      <c r="K149" s="16">
        <f t="shared" si="228"/>
        <v>20</v>
      </c>
      <c r="L149" s="75">
        <v>1</v>
      </c>
      <c r="M149" s="15">
        <v>2</v>
      </c>
      <c r="N149" s="16">
        <f t="shared" si="229"/>
        <v>3</v>
      </c>
      <c r="O149" s="75">
        <v>0</v>
      </c>
      <c r="P149" s="15">
        <v>0</v>
      </c>
      <c r="Q149" s="16">
        <f t="shared" si="230"/>
        <v>0</v>
      </c>
      <c r="R149" s="81">
        <v>0</v>
      </c>
      <c r="S149" s="17">
        <v>0</v>
      </c>
      <c r="T149" s="18">
        <f t="shared" si="231"/>
        <v>0</v>
      </c>
      <c r="U149" s="81">
        <v>0</v>
      </c>
      <c r="V149" s="17">
        <v>0</v>
      </c>
      <c r="W149" s="18">
        <f t="shared" si="232"/>
        <v>0</v>
      </c>
      <c r="X149" s="63">
        <f t="shared" si="233"/>
        <v>16</v>
      </c>
      <c r="Y149" s="16">
        <f t="shared" si="234"/>
        <v>121</v>
      </c>
      <c r="Z149" s="16">
        <f t="shared" si="235"/>
        <v>137</v>
      </c>
    </row>
    <row r="150" spans="1:26">
      <c r="A150" s="1"/>
      <c r="B150" s="47" t="s">
        <v>68</v>
      </c>
      <c r="C150" s="15">
        <v>17</v>
      </c>
      <c r="D150" s="15">
        <v>63</v>
      </c>
      <c r="E150" s="16">
        <f t="shared" si="165"/>
        <v>80</v>
      </c>
      <c r="F150" s="75">
        <v>21</v>
      </c>
      <c r="G150" s="15">
        <v>59</v>
      </c>
      <c r="H150" s="16">
        <f t="shared" si="227"/>
        <v>80</v>
      </c>
      <c r="I150" s="75">
        <v>1</v>
      </c>
      <c r="J150" s="15">
        <v>0</v>
      </c>
      <c r="K150" s="16">
        <f t="shared" si="228"/>
        <v>1</v>
      </c>
      <c r="L150" s="75">
        <v>0</v>
      </c>
      <c r="M150" s="15">
        <v>0</v>
      </c>
      <c r="N150" s="16">
        <f t="shared" si="229"/>
        <v>0</v>
      </c>
      <c r="O150" s="75">
        <v>0</v>
      </c>
      <c r="P150" s="15">
        <v>0</v>
      </c>
      <c r="Q150" s="16">
        <f t="shared" si="230"/>
        <v>0</v>
      </c>
      <c r="R150" s="81">
        <v>0</v>
      </c>
      <c r="S150" s="17">
        <v>0</v>
      </c>
      <c r="T150" s="18">
        <f t="shared" si="231"/>
        <v>0</v>
      </c>
      <c r="U150" s="81">
        <v>0</v>
      </c>
      <c r="V150" s="17">
        <v>0</v>
      </c>
      <c r="W150" s="18">
        <f t="shared" si="232"/>
        <v>0</v>
      </c>
      <c r="X150" s="63">
        <f t="shared" si="233"/>
        <v>39</v>
      </c>
      <c r="Y150" s="16">
        <f t="shared" si="234"/>
        <v>122</v>
      </c>
      <c r="Z150" s="16">
        <f t="shared" si="235"/>
        <v>161</v>
      </c>
    </row>
    <row r="151" spans="1:26">
      <c r="A151" s="1"/>
      <c r="B151" s="48" t="s">
        <v>8</v>
      </c>
      <c r="C151" s="16">
        <f>SUM(C145:C150)</f>
        <v>30</v>
      </c>
      <c r="D151" s="16">
        <f t="shared" ref="D151:W151" si="236">SUM(D145:D150)</f>
        <v>167</v>
      </c>
      <c r="E151" s="16">
        <f t="shared" si="236"/>
        <v>197</v>
      </c>
      <c r="F151" s="63">
        <f t="shared" si="236"/>
        <v>44</v>
      </c>
      <c r="G151" s="16">
        <f t="shared" si="236"/>
        <v>216</v>
      </c>
      <c r="H151" s="16">
        <f t="shared" si="236"/>
        <v>260</v>
      </c>
      <c r="I151" s="63">
        <f t="shared" si="236"/>
        <v>6</v>
      </c>
      <c r="J151" s="16">
        <f t="shared" si="236"/>
        <v>35</v>
      </c>
      <c r="K151" s="16">
        <f t="shared" si="236"/>
        <v>41</v>
      </c>
      <c r="L151" s="63">
        <f t="shared" si="236"/>
        <v>1</v>
      </c>
      <c r="M151" s="16">
        <f t="shared" si="236"/>
        <v>3</v>
      </c>
      <c r="N151" s="16">
        <f t="shared" si="236"/>
        <v>4</v>
      </c>
      <c r="O151" s="63">
        <f t="shared" si="236"/>
        <v>0</v>
      </c>
      <c r="P151" s="16">
        <f t="shared" si="236"/>
        <v>0</v>
      </c>
      <c r="Q151" s="16">
        <f t="shared" si="236"/>
        <v>0</v>
      </c>
      <c r="R151" s="82">
        <f t="shared" si="236"/>
        <v>0</v>
      </c>
      <c r="S151" s="18">
        <f t="shared" si="236"/>
        <v>0</v>
      </c>
      <c r="T151" s="18">
        <f t="shared" si="236"/>
        <v>0</v>
      </c>
      <c r="U151" s="82">
        <f t="shared" si="236"/>
        <v>0</v>
      </c>
      <c r="V151" s="18">
        <f t="shared" si="236"/>
        <v>0</v>
      </c>
      <c r="W151" s="18">
        <f t="shared" si="236"/>
        <v>0</v>
      </c>
      <c r="X151" s="63">
        <f t="shared" si="233"/>
        <v>81</v>
      </c>
      <c r="Y151" s="16">
        <f t="shared" si="234"/>
        <v>421</v>
      </c>
      <c r="Z151" s="16">
        <f t="shared" si="235"/>
        <v>502</v>
      </c>
    </row>
    <row r="152" spans="1:26">
      <c r="A152" s="1"/>
      <c r="B152" s="48" t="s">
        <v>164</v>
      </c>
      <c r="C152" s="16">
        <f>C143+C151</f>
        <v>303</v>
      </c>
      <c r="D152" s="16">
        <f t="shared" ref="D152:Z152" si="237">D143+D151</f>
        <v>680</v>
      </c>
      <c r="E152" s="16">
        <f t="shared" si="237"/>
        <v>983</v>
      </c>
      <c r="F152" s="63">
        <f t="shared" si="237"/>
        <v>314</v>
      </c>
      <c r="G152" s="16">
        <f t="shared" si="237"/>
        <v>750</v>
      </c>
      <c r="H152" s="16">
        <f t="shared" si="237"/>
        <v>1064</v>
      </c>
      <c r="I152" s="63">
        <f t="shared" si="237"/>
        <v>221</v>
      </c>
      <c r="J152" s="16">
        <f t="shared" si="237"/>
        <v>529</v>
      </c>
      <c r="K152" s="16">
        <f t="shared" si="237"/>
        <v>750</v>
      </c>
      <c r="L152" s="63">
        <f t="shared" si="237"/>
        <v>161</v>
      </c>
      <c r="M152" s="16">
        <f t="shared" si="237"/>
        <v>428</v>
      </c>
      <c r="N152" s="16">
        <f t="shared" si="237"/>
        <v>589</v>
      </c>
      <c r="O152" s="63">
        <f t="shared" si="237"/>
        <v>13</v>
      </c>
      <c r="P152" s="16">
        <f t="shared" si="237"/>
        <v>21</v>
      </c>
      <c r="Q152" s="16">
        <f t="shared" si="237"/>
        <v>34</v>
      </c>
      <c r="R152" s="82">
        <f t="shared" si="237"/>
        <v>0</v>
      </c>
      <c r="S152" s="18">
        <f t="shared" si="237"/>
        <v>0</v>
      </c>
      <c r="T152" s="18">
        <f t="shared" si="237"/>
        <v>0</v>
      </c>
      <c r="U152" s="82">
        <f t="shared" si="237"/>
        <v>0</v>
      </c>
      <c r="V152" s="18">
        <f t="shared" si="237"/>
        <v>0</v>
      </c>
      <c r="W152" s="18">
        <f t="shared" si="237"/>
        <v>0</v>
      </c>
      <c r="X152" s="63">
        <f t="shared" si="237"/>
        <v>1012</v>
      </c>
      <c r="Y152" s="16">
        <f t="shared" si="237"/>
        <v>2408</v>
      </c>
      <c r="Z152" s="16">
        <f t="shared" si="237"/>
        <v>3420</v>
      </c>
    </row>
    <row r="153" spans="1:26">
      <c r="A153" s="20"/>
      <c r="B153" s="6" t="s">
        <v>135</v>
      </c>
      <c r="C153" s="12"/>
      <c r="D153" s="13"/>
      <c r="E153" s="63"/>
      <c r="F153" s="13"/>
      <c r="G153" s="13"/>
      <c r="H153" s="63"/>
      <c r="I153" s="13"/>
      <c r="J153" s="13"/>
      <c r="K153" s="63"/>
      <c r="L153" s="13"/>
      <c r="M153" s="13"/>
      <c r="N153" s="63"/>
      <c r="O153" s="13"/>
      <c r="P153" s="13"/>
      <c r="Q153" s="63"/>
      <c r="R153" s="31"/>
      <c r="S153" s="31"/>
      <c r="T153" s="82"/>
      <c r="U153" s="31"/>
      <c r="V153" s="31"/>
      <c r="W153" s="82"/>
      <c r="X153" s="30"/>
      <c r="Y153" s="30"/>
      <c r="Z153" s="32"/>
    </row>
    <row r="154" spans="1:26">
      <c r="A154" s="20"/>
      <c r="B154" s="7" t="s">
        <v>75</v>
      </c>
      <c r="C154" s="15">
        <v>26</v>
      </c>
      <c r="D154" s="15">
        <v>150</v>
      </c>
      <c r="E154" s="16">
        <f t="shared" si="165"/>
        <v>176</v>
      </c>
      <c r="F154" s="75">
        <v>37</v>
      </c>
      <c r="G154" s="15">
        <v>152</v>
      </c>
      <c r="H154" s="16">
        <f t="shared" si="166"/>
        <v>189</v>
      </c>
      <c r="I154" s="75">
        <v>31</v>
      </c>
      <c r="J154" s="15">
        <v>121</v>
      </c>
      <c r="K154" s="16">
        <f t="shared" si="167"/>
        <v>152</v>
      </c>
      <c r="L154" s="75">
        <v>15</v>
      </c>
      <c r="M154" s="15">
        <v>105</v>
      </c>
      <c r="N154" s="16">
        <f t="shared" si="168"/>
        <v>120</v>
      </c>
      <c r="O154" s="75">
        <v>1</v>
      </c>
      <c r="P154" s="15">
        <v>7</v>
      </c>
      <c r="Q154" s="16">
        <f t="shared" si="169"/>
        <v>8</v>
      </c>
      <c r="R154" s="81">
        <v>0</v>
      </c>
      <c r="S154" s="17">
        <v>0</v>
      </c>
      <c r="T154" s="18">
        <f t="shared" si="170"/>
        <v>0</v>
      </c>
      <c r="U154" s="81">
        <v>0</v>
      </c>
      <c r="V154" s="17">
        <v>0</v>
      </c>
      <c r="W154" s="18">
        <f t="shared" si="171"/>
        <v>0</v>
      </c>
      <c r="X154" s="63">
        <f>C154+F154+I154+L154+O154+R154+U154</f>
        <v>110</v>
      </c>
      <c r="Y154" s="16">
        <f>D154+G154+J154+M154+P154+S154+V154</f>
        <v>535</v>
      </c>
      <c r="Z154" s="16">
        <f t="shared" si="174"/>
        <v>645</v>
      </c>
    </row>
    <row r="155" spans="1:26">
      <c r="A155" s="20"/>
      <c r="B155" s="4" t="s">
        <v>8</v>
      </c>
      <c r="C155" s="16">
        <f>SUM(C154)</f>
        <v>26</v>
      </c>
      <c r="D155" s="16">
        <f t="shared" ref="D155:W155" si="238">SUM(D154)</f>
        <v>150</v>
      </c>
      <c r="E155" s="16">
        <f t="shared" si="238"/>
        <v>176</v>
      </c>
      <c r="F155" s="63">
        <f t="shared" si="238"/>
        <v>37</v>
      </c>
      <c r="G155" s="16">
        <f t="shared" si="238"/>
        <v>152</v>
      </c>
      <c r="H155" s="16">
        <f t="shared" si="238"/>
        <v>189</v>
      </c>
      <c r="I155" s="63">
        <f t="shared" si="238"/>
        <v>31</v>
      </c>
      <c r="J155" s="16">
        <f t="shared" si="238"/>
        <v>121</v>
      </c>
      <c r="K155" s="16">
        <f t="shared" si="238"/>
        <v>152</v>
      </c>
      <c r="L155" s="63">
        <f t="shared" si="238"/>
        <v>15</v>
      </c>
      <c r="M155" s="16">
        <f t="shared" si="238"/>
        <v>105</v>
      </c>
      <c r="N155" s="16">
        <f t="shared" si="238"/>
        <v>120</v>
      </c>
      <c r="O155" s="63">
        <f t="shared" si="238"/>
        <v>1</v>
      </c>
      <c r="P155" s="16">
        <f t="shared" si="238"/>
        <v>7</v>
      </c>
      <c r="Q155" s="16">
        <f t="shared" si="238"/>
        <v>8</v>
      </c>
      <c r="R155" s="82">
        <f t="shared" si="238"/>
        <v>0</v>
      </c>
      <c r="S155" s="18">
        <f t="shared" si="238"/>
        <v>0</v>
      </c>
      <c r="T155" s="18">
        <f t="shared" si="238"/>
        <v>0</v>
      </c>
      <c r="U155" s="82">
        <f t="shared" si="238"/>
        <v>0</v>
      </c>
      <c r="V155" s="18">
        <f t="shared" si="238"/>
        <v>0</v>
      </c>
      <c r="W155" s="18">
        <f t="shared" si="238"/>
        <v>0</v>
      </c>
      <c r="X155" s="63">
        <f t="shared" ref="X155" si="239">C155+F155+I155+L155+O155+R155+U155</f>
        <v>110</v>
      </c>
      <c r="Y155" s="16">
        <f t="shared" ref="Y155" si="240">D155+G155+J155+M155+P155+S155+V155</f>
        <v>535</v>
      </c>
      <c r="Z155" s="16">
        <f t="shared" ref="Z155" si="241">E155+H155+K155+N155+Q155+T155+W155</f>
        <v>645</v>
      </c>
    </row>
    <row r="156" spans="1:26">
      <c r="A156" s="20"/>
      <c r="B156" s="50" t="s">
        <v>165</v>
      </c>
      <c r="C156" s="12"/>
      <c r="D156" s="13"/>
      <c r="E156" s="63"/>
      <c r="F156" s="13"/>
      <c r="G156" s="13"/>
      <c r="H156" s="63"/>
      <c r="I156" s="13"/>
      <c r="J156" s="13"/>
      <c r="K156" s="63"/>
      <c r="L156" s="13"/>
      <c r="M156" s="13"/>
      <c r="N156" s="63"/>
      <c r="O156" s="13"/>
      <c r="P156" s="13"/>
      <c r="Q156" s="63"/>
      <c r="R156" s="31"/>
      <c r="S156" s="31"/>
      <c r="T156" s="82"/>
      <c r="U156" s="31"/>
      <c r="V156" s="31"/>
      <c r="W156" s="82"/>
      <c r="X156" s="37"/>
      <c r="Y156" s="37"/>
      <c r="Z156" s="38"/>
    </row>
    <row r="157" spans="1:26">
      <c r="A157" s="20"/>
      <c r="B157" s="51" t="s">
        <v>166</v>
      </c>
      <c r="C157" s="15">
        <v>11</v>
      </c>
      <c r="D157" s="15">
        <v>55</v>
      </c>
      <c r="E157" s="16">
        <f t="shared" ref="E157" si="242">C157+D157</f>
        <v>66</v>
      </c>
      <c r="F157" s="75">
        <v>6</v>
      </c>
      <c r="G157" s="15">
        <v>79</v>
      </c>
      <c r="H157" s="16">
        <f t="shared" ref="H157" si="243">F157+G157</f>
        <v>85</v>
      </c>
      <c r="I157" s="75">
        <v>0</v>
      </c>
      <c r="J157" s="15">
        <v>17</v>
      </c>
      <c r="K157" s="16">
        <f t="shared" ref="K157" si="244">I157+J157</f>
        <v>17</v>
      </c>
      <c r="L157" s="75">
        <v>1</v>
      </c>
      <c r="M157" s="15">
        <v>0</v>
      </c>
      <c r="N157" s="16">
        <f t="shared" ref="N157" si="245">L157+M157</f>
        <v>1</v>
      </c>
      <c r="O157" s="75">
        <v>0</v>
      </c>
      <c r="P157" s="15">
        <v>0</v>
      </c>
      <c r="Q157" s="16">
        <f t="shared" ref="Q157" si="246">O157+P157</f>
        <v>0</v>
      </c>
      <c r="R157" s="81">
        <v>0</v>
      </c>
      <c r="S157" s="17">
        <v>0</v>
      </c>
      <c r="T157" s="18">
        <f t="shared" ref="T157" si="247">R157+S157</f>
        <v>0</v>
      </c>
      <c r="U157" s="81">
        <v>0</v>
      </c>
      <c r="V157" s="17">
        <v>0</v>
      </c>
      <c r="W157" s="18">
        <f t="shared" ref="W157" si="248">U157+V157</f>
        <v>0</v>
      </c>
      <c r="X157" s="63">
        <f t="shared" ref="X157:X158" si="249">C157+F157+I157+L157+O157+R157+U157</f>
        <v>18</v>
      </c>
      <c r="Y157" s="16">
        <f t="shared" ref="Y157:Y158" si="250">D157+G157+J157+M157+P157+S157+V157</f>
        <v>151</v>
      </c>
      <c r="Z157" s="16">
        <f t="shared" ref="Z157:Z158" si="251">E157+H157+K157+N157+Q157+T157+W157</f>
        <v>169</v>
      </c>
    </row>
    <row r="158" spans="1:26">
      <c r="A158" s="20"/>
      <c r="B158" s="52" t="s">
        <v>8</v>
      </c>
      <c r="C158" s="16">
        <f>SUM(C157)</f>
        <v>11</v>
      </c>
      <c r="D158" s="16">
        <f t="shared" ref="D158" si="252">SUM(D157)</f>
        <v>55</v>
      </c>
      <c r="E158" s="16">
        <f t="shared" ref="E158" si="253">SUM(E157)</f>
        <v>66</v>
      </c>
      <c r="F158" s="63">
        <f t="shared" ref="F158" si="254">SUM(F157)</f>
        <v>6</v>
      </c>
      <c r="G158" s="16">
        <f t="shared" ref="G158" si="255">SUM(G157)</f>
        <v>79</v>
      </c>
      <c r="H158" s="16">
        <f t="shared" ref="H158" si="256">SUM(H157)</f>
        <v>85</v>
      </c>
      <c r="I158" s="63">
        <f t="shared" ref="I158" si="257">SUM(I157)</f>
        <v>0</v>
      </c>
      <c r="J158" s="16">
        <f t="shared" ref="J158" si="258">SUM(J157)</f>
        <v>17</v>
      </c>
      <c r="K158" s="16">
        <f t="shared" ref="K158" si="259">SUM(K157)</f>
        <v>17</v>
      </c>
      <c r="L158" s="63">
        <f t="shared" ref="L158" si="260">SUM(L157)</f>
        <v>1</v>
      </c>
      <c r="M158" s="16">
        <f t="shared" ref="M158" si="261">SUM(M157)</f>
        <v>0</v>
      </c>
      <c r="N158" s="16">
        <f t="shared" ref="N158" si="262">SUM(N157)</f>
        <v>1</v>
      </c>
      <c r="O158" s="63">
        <f t="shared" ref="O158" si="263">SUM(O157)</f>
        <v>0</v>
      </c>
      <c r="P158" s="16">
        <f t="shared" ref="P158" si="264">SUM(P157)</f>
        <v>0</v>
      </c>
      <c r="Q158" s="16">
        <f t="shared" ref="Q158" si="265">SUM(Q157)</f>
        <v>0</v>
      </c>
      <c r="R158" s="82">
        <f t="shared" ref="R158" si="266">SUM(R157)</f>
        <v>0</v>
      </c>
      <c r="S158" s="18">
        <f t="shared" ref="S158" si="267">SUM(S157)</f>
        <v>0</v>
      </c>
      <c r="T158" s="18">
        <f t="shared" ref="T158" si="268">SUM(T157)</f>
        <v>0</v>
      </c>
      <c r="U158" s="82">
        <f t="shared" ref="U158" si="269">SUM(U157)</f>
        <v>0</v>
      </c>
      <c r="V158" s="18">
        <f t="shared" ref="V158" si="270">SUM(V157)</f>
        <v>0</v>
      </c>
      <c r="W158" s="18">
        <f t="shared" ref="W158" si="271">SUM(W157)</f>
        <v>0</v>
      </c>
      <c r="X158" s="63">
        <f t="shared" si="249"/>
        <v>18</v>
      </c>
      <c r="Y158" s="16">
        <f t="shared" si="250"/>
        <v>151</v>
      </c>
      <c r="Z158" s="16">
        <f t="shared" si="251"/>
        <v>169</v>
      </c>
    </row>
    <row r="159" spans="1:26">
      <c r="A159" s="20"/>
      <c r="B159" s="52" t="s">
        <v>164</v>
      </c>
      <c r="C159" s="16">
        <f>C155+C158</f>
        <v>37</v>
      </c>
      <c r="D159" s="16">
        <f t="shared" ref="D159:Z159" si="272">D155+D158</f>
        <v>205</v>
      </c>
      <c r="E159" s="16">
        <f t="shared" si="272"/>
        <v>242</v>
      </c>
      <c r="F159" s="63">
        <f t="shared" si="272"/>
        <v>43</v>
      </c>
      <c r="G159" s="16">
        <f t="shared" si="272"/>
        <v>231</v>
      </c>
      <c r="H159" s="16">
        <f t="shared" si="272"/>
        <v>274</v>
      </c>
      <c r="I159" s="63">
        <f t="shared" si="272"/>
        <v>31</v>
      </c>
      <c r="J159" s="16">
        <f t="shared" si="272"/>
        <v>138</v>
      </c>
      <c r="K159" s="16">
        <f t="shared" si="272"/>
        <v>169</v>
      </c>
      <c r="L159" s="63">
        <f t="shared" si="272"/>
        <v>16</v>
      </c>
      <c r="M159" s="16">
        <f t="shared" si="272"/>
        <v>105</v>
      </c>
      <c r="N159" s="16">
        <f t="shared" si="272"/>
        <v>121</v>
      </c>
      <c r="O159" s="63">
        <f t="shared" si="272"/>
        <v>1</v>
      </c>
      <c r="P159" s="16">
        <f t="shared" si="272"/>
        <v>7</v>
      </c>
      <c r="Q159" s="16">
        <f t="shared" si="272"/>
        <v>8</v>
      </c>
      <c r="R159" s="82">
        <f t="shared" si="272"/>
        <v>0</v>
      </c>
      <c r="S159" s="18">
        <f t="shared" si="272"/>
        <v>0</v>
      </c>
      <c r="T159" s="18">
        <f t="shared" si="272"/>
        <v>0</v>
      </c>
      <c r="U159" s="82">
        <f t="shared" si="272"/>
        <v>0</v>
      </c>
      <c r="V159" s="18">
        <f t="shared" si="272"/>
        <v>0</v>
      </c>
      <c r="W159" s="18">
        <f t="shared" si="272"/>
        <v>0</v>
      </c>
      <c r="X159" s="63">
        <f t="shared" si="272"/>
        <v>128</v>
      </c>
      <c r="Y159" s="16">
        <f t="shared" si="272"/>
        <v>686</v>
      </c>
      <c r="Z159" s="16">
        <f t="shared" si="272"/>
        <v>814</v>
      </c>
    </row>
    <row r="160" spans="1:26">
      <c r="A160" s="20"/>
      <c r="B160" s="50" t="s">
        <v>167</v>
      </c>
      <c r="C160" s="12"/>
      <c r="D160" s="13"/>
      <c r="E160" s="63"/>
      <c r="F160" s="13"/>
      <c r="G160" s="13"/>
      <c r="H160" s="63"/>
      <c r="I160" s="13"/>
      <c r="J160" s="13"/>
      <c r="K160" s="63"/>
      <c r="L160" s="13"/>
      <c r="M160" s="13"/>
      <c r="N160" s="63"/>
      <c r="O160" s="13"/>
      <c r="P160" s="13"/>
      <c r="Q160" s="63"/>
      <c r="R160" s="31"/>
      <c r="S160" s="31"/>
      <c r="T160" s="82"/>
      <c r="U160" s="31"/>
      <c r="V160" s="31"/>
      <c r="W160" s="82"/>
      <c r="X160" s="37"/>
      <c r="Y160" s="37"/>
      <c r="Z160" s="38"/>
    </row>
    <row r="161" spans="1:26">
      <c r="A161" s="20"/>
      <c r="B161" s="53" t="s">
        <v>168</v>
      </c>
      <c r="C161" s="15">
        <v>0</v>
      </c>
      <c r="D161" s="15">
        <v>0</v>
      </c>
      <c r="E161" s="16">
        <f t="shared" ref="E161:E163" si="273">C161+D161</f>
        <v>0</v>
      </c>
      <c r="F161" s="75">
        <v>0</v>
      </c>
      <c r="G161" s="15">
        <v>0</v>
      </c>
      <c r="H161" s="16">
        <f t="shared" ref="H161:H163" si="274">F161+G161</f>
        <v>0</v>
      </c>
      <c r="I161" s="75">
        <v>0</v>
      </c>
      <c r="J161" s="15">
        <v>0</v>
      </c>
      <c r="K161" s="16">
        <f t="shared" ref="K161:K163" si="275">I161+J161</f>
        <v>0</v>
      </c>
      <c r="L161" s="75">
        <v>0</v>
      </c>
      <c r="M161" s="15">
        <v>0</v>
      </c>
      <c r="N161" s="16">
        <f t="shared" ref="N161:N163" si="276">L161+M161</f>
        <v>0</v>
      </c>
      <c r="O161" s="75">
        <v>0</v>
      </c>
      <c r="P161" s="15">
        <v>0</v>
      </c>
      <c r="Q161" s="16">
        <f t="shared" ref="Q161:Q163" si="277">O161+P161</f>
        <v>0</v>
      </c>
      <c r="R161" s="81">
        <v>0</v>
      </c>
      <c r="S161" s="17">
        <v>0</v>
      </c>
      <c r="T161" s="18">
        <f t="shared" ref="T161:T163" si="278">R161+S161</f>
        <v>0</v>
      </c>
      <c r="U161" s="81">
        <v>0</v>
      </c>
      <c r="V161" s="17">
        <v>0</v>
      </c>
      <c r="W161" s="18">
        <f t="shared" ref="W161:W163" si="279">U161+V161</f>
        <v>0</v>
      </c>
      <c r="X161" s="63">
        <f t="shared" ref="X161:X164" si="280">C161+F161+I161+L161+O161+R161+U161</f>
        <v>0</v>
      </c>
      <c r="Y161" s="16">
        <f t="shared" ref="Y161:Y164" si="281">D161+G161+J161+M161+P161+S161+V161</f>
        <v>0</v>
      </c>
      <c r="Z161" s="16">
        <f t="shared" ref="Z161:Z164" si="282">E161+H161+K161+N161+Q161+T161+W161</f>
        <v>0</v>
      </c>
    </row>
    <row r="162" spans="1:26">
      <c r="A162" s="20"/>
      <c r="B162" s="53" t="s">
        <v>70</v>
      </c>
      <c r="C162" s="15">
        <v>37</v>
      </c>
      <c r="D162" s="15">
        <v>45</v>
      </c>
      <c r="E162" s="16">
        <f t="shared" si="273"/>
        <v>82</v>
      </c>
      <c r="F162" s="75">
        <v>28</v>
      </c>
      <c r="G162" s="15">
        <v>62</v>
      </c>
      <c r="H162" s="16">
        <f t="shared" si="274"/>
        <v>90</v>
      </c>
      <c r="I162" s="75">
        <v>30</v>
      </c>
      <c r="J162" s="15">
        <v>56</v>
      </c>
      <c r="K162" s="16">
        <f t="shared" si="275"/>
        <v>86</v>
      </c>
      <c r="L162" s="75">
        <v>26</v>
      </c>
      <c r="M162" s="15">
        <v>41</v>
      </c>
      <c r="N162" s="16">
        <f t="shared" si="276"/>
        <v>67</v>
      </c>
      <c r="O162" s="75">
        <v>2</v>
      </c>
      <c r="P162" s="15">
        <v>1</v>
      </c>
      <c r="Q162" s="16">
        <f t="shared" si="277"/>
        <v>3</v>
      </c>
      <c r="R162" s="81">
        <v>0</v>
      </c>
      <c r="S162" s="17">
        <v>0</v>
      </c>
      <c r="T162" s="18">
        <f t="shared" si="278"/>
        <v>0</v>
      </c>
      <c r="U162" s="81">
        <v>0</v>
      </c>
      <c r="V162" s="17">
        <v>0</v>
      </c>
      <c r="W162" s="18">
        <f t="shared" si="279"/>
        <v>0</v>
      </c>
      <c r="X162" s="63">
        <f t="shared" si="280"/>
        <v>123</v>
      </c>
      <c r="Y162" s="16">
        <f t="shared" si="281"/>
        <v>205</v>
      </c>
      <c r="Z162" s="16">
        <f t="shared" si="282"/>
        <v>328</v>
      </c>
    </row>
    <row r="163" spans="1:26">
      <c r="A163" s="20"/>
      <c r="B163" s="53" t="s">
        <v>71</v>
      </c>
      <c r="C163" s="15">
        <v>6</v>
      </c>
      <c r="D163" s="15">
        <v>31</v>
      </c>
      <c r="E163" s="16">
        <f t="shared" si="273"/>
        <v>37</v>
      </c>
      <c r="F163" s="75">
        <v>8</v>
      </c>
      <c r="G163" s="15">
        <v>41</v>
      </c>
      <c r="H163" s="16">
        <f t="shared" si="274"/>
        <v>49</v>
      </c>
      <c r="I163" s="75">
        <v>17</v>
      </c>
      <c r="J163" s="15">
        <v>27</v>
      </c>
      <c r="K163" s="16">
        <f t="shared" si="275"/>
        <v>44</v>
      </c>
      <c r="L163" s="75">
        <v>11</v>
      </c>
      <c r="M163" s="15">
        <v>30</v>
      </c>
      <c r="N163" s="16">
        <f t="shared" si="276"/>
        <v>41</v>
      </c>
      <c r="O163" s="75">
        <v>0</v>
      </c>
      <c r="P163" s="15">
        <v>1</v>
      </c>
      <c r="Q163" s="16">
        <f t="shared" si="277"/>
        <v>1</v>
      </c>
      <c r="R163" s="81">
        <v>0</v>
      </c>
      <c r="S163" s="17">
        <v>0</v>
      </c>
      <c r="T163" s="18">
        <f t="shared" si="278"/>
        <v>0</v>
      </c>
      <c r="U163" s="81">
        <v>0</v>
      </c>
      <c r="V163" s="17">
        <v>0</v>
      </c>
      <c r="W163" s="18">
        <f t="shared" si="279"/>
        <v>0</v>
      </c>
      <c r="X163" s="63">
        <f t="shared" si="280"/>
        <v>42</v>
      </c>
      <c r="Y163" s="16">
        <f t="shared" si="281"/>
        <v>130</v>
      </c>
      <c r="Z163" s="16">
        <f t="shared" si="282"/>
        <v>172</v>
      </c>
    </row>
    <row r="164" spans="1:26">
      <c r="A164" s="20"/>
      <c r="B164" s="52" t="s">
        <v>164</v>
      </c>
      <c r="C164" s="16">
        <f>SUM(C161:C163)</f>
        <v>43</v>
      </c>
      <c r="D164" s="16">
        <f t="shared" ref="D164:W164" si="283">SUM(D161:D163)</f>
        <v>76</v>
      </c>
      <c r="E164" s="16">
        <f t="shared" si="283"/>
        <v>119</v>
      </c>
      <c r="F164" s="63">
        <f t="shared" si="283"/>
        <v>36</v>
      </c>
      <c r="G164" s="16">
        <f t="shared" si="283"/>
        <v>103</v>
      </c>
      <c r="H164" s="16">
        <f t="shared" si="283"/>
        <v>139</v>
      </c>
      <c r="I164" s="63">
        <f t="shared" si="283"/>
        <v>47</v>
      </c>
      <c r="J164" s="16">
        <f t="shared" si="283"/>
        <v>83</v>
      </c>
      <c r="K164" s="16">
        <f t="shared" si="283"/>
        <v>130</v>
      </c>
      <c r="L164" s="63">
        <f t="shared" si="283"/>
        <v>37</v>
      </c>
      <c r="M164" s="16">
        <f t="shared" si="283"/>
        <v>71</v>
      </c>
      <c r="N164" s="16">
        <f t="shared" si="283"/>
        <v>108</v>
      </c>
      <c r="O164" s="63">
        <f t="shared" si="283"/>
        <v>2</v>
      </c>
      <c r="P164" s="16">
        <f t="shared" si="283"/>
        <v>2</v>
      </c>
      <c r="Q164" s="16">
        <f t="shared" si="283"/>
        <v>4</v>
      </c>
      <c r="R164" s="82">
        <f t="shared" si="283"/>
        <v>0</v>
      </c>
      <c r="S164" s="18">
        <f t="shared" si="283"/>
        <v>0</v>
      </c>
      <c r="T164" s="18">
        <f t="shared" si="283"/>
        <v>0</v>
      </c>
      <c r="U164" s="82">
        <f t="shared" si="283"/>
        <v>0</v>
      </c>
      <c r="V164" s="18">
        <f t="shared" si="283"/>
        <v>0</v>
      </c>
      <c r="W164" s="18">
        <f t="shared" si="283"/>
        <v>0</v>
      </c>
      <c r="X164" s="63">
        <f t="shared" si="280"/>
        <v>165</v>
      </c>
      <c r="Y164" s="16">
        <f t="shared" si="281"/>
        <v>335</v>
      </c>
      <c r="Z164" s="16">
        <f t="shared" si="282"/>
        <v>500</v>
      </c>
    </row>
    <row r="165" spans="1:26">
      <c r="A165" s="20"/>
      <c r="B165" s="7"/>
      <c r="C165" s="12"/>
      <c r="D165" s="13"/>
      <c r="E165" s="63"/>
      <c r="F165" s="13"/>
      <c r="G165" s="13"/>
      <c r="H165" s="63"/>
      <c r="I165" s="13"/>
      <c r="J165" s="13"/>
      <c r="K165" s="63"/>
      <c r="L165" s="13"/>
      <c r="M165" s="13"/>
      <c r="N165" s="63"/>
      <c r="O165" s="13"/>
      <c r="P165" s="13"/>
      <c r="Q165" s="63"/>
      <c r="R165" s="31"/>
      <c r="S165" s="31"/>
      <c r="T165" s="82"/>
      <c r="U165" s="31"/>
      <c r="V165" s="31"/>
      <c r="W165" s="82"/>
      <c r="X165" s="37"/>
      <c r="Y165" s="37"/>
      <c r="Z165" s="38"/>
    </row>
    <row r="166" spans="1:26">
      <c r="A166" s="1"/>
      <c r="B166" s="2" t="s">
        <v>169</v>
      </c>
      <c r="C166" s="12"/>
      <c r="D166" s="13"/>
      <c r="E166" s="63"/>
      <c r="F166" s="13"/>
      <c r="G166" s="13"/>
      <c r="H166" s="63"/>
      <c r="I166" s="13"/>
      <c r="J166" s="13"/>
      <c r="K166" s="63"/>
      <c r="L166" s="13"/>
      <c r="M166" s="13"/>
      <c r="N166" s="63"/>
      <c r="O166" s="13"/>
      <c r="P166" s="13"/>
      <c r="Q166" s="63"/>
      <c r="R166" s="31"/>
      <c r="S166" s="31"/>
      <c r="T166" s="82"/>
      <c r="U166" s="31"/>
      <c r="V166" s="31"/>
      <c r="W166" s="82"/>
      <c r="X166" s="30"/>
      <c r="Y166" s="30"/>
      <c r="Z166" s="32"/>
    </row>
    <row r="167" spans="1:26">
      <c r="A167" s="20"/>
      <c r="B167" s="7" t="s">
        <v>170</v>
      </c>
      <c r="C167" s="15">
        <v>0</v>
      </c>
      <c r="D167" s="15">
        <v>0</v>
      </c>
      <c r="E167" s="16">
        <f t="shared" si="165"/>
        <v>0</v>
      </c>
      <c r="F167" s="75">
        <v>3</v>
      </c>
      <c r="G167" s="15">
        <v>4</v>
      </c>
      <c r="H167" s="16">
        <f t="shared" si="166"/>
        <v>7</v>
      </c>
      <c r="I167" s="75">
        <v>5</v>
      </c>
      <c r="J167" s="15">
        <v>2</v>
      </c>
      <c r="K167" s="16">
        <f t="shared" si="167"/>
        <v>7</v>
      </c>
      <c r="L167" s="75">
        <v>6</v>
      </c>
      <c r="M167" s="15">
        <v>2</v>
      </c>
      <c r="N167" s="16">
        <f t="shared" si="168"/>
        <v>8</v>
      </c>
      <c r="O167" s="75">
        <v>1</v>
      </c>
      <c r="P167" s="15">
        <v>1</v>
      </c>
      <c r="Q167" s="16">
        <f t="shared" si="169"/>
        <v>2</v>
      </c>
      <c r="R167" s="81">
        <v>0</v>
      </c>
      <c r="S167" s="17">
        <v>0</v>
      </c>
      <c r="T167" s="18">
        <f t="shared" si="170"/>
        <v>0</v>
      </c>
      <c r="U167" s="81">
        <v>0</v>
      </c>
      <c r="V167" s="17">
        <v>0</v>
      </c>
      <c r="W167" s="18">
        <f t="shared" si="171"/>
        <v>0</v>
      </c>
      <c r="X167" s="63">
        <f t="shared" si="172"/>
        <v>15</v>
      </c>
      <c r="Y167" s="16">
        <f t="shared" si="173"/>
        <v>9</v>
      </c>
      <c r="Z167" s="16">
        <f t="shared" si="174"/>
        <v>24</v>
      </c>
    </row>
    <row r="168" spans="1:26">
      <c r="A168" s="20"/>
      <c r="B168" s="7" t="s">
        <v>171</v>
      </c>
      <c r="C168" s="15">
        <v>6</v>
      </c>
      <c r="D168" s="15">
        <v>36</v>
      </c>
      <c r="E168" s="16">
        <f t="shared" si="165"/>
        <v>42</v>
      </c>
      <c r="F168" s="75">
        <v>20</v>
      </c>
      <c r="G168" s="15">
        <v>39</v>
      </c>
      <c r="H168" s="16">
        <f t="shared" si="166"/>
        <v>59</v>
      </c>
      <c r="I168" s="75">
        <v>4</v>
      </c>
      <c r="J168" s="15">
        <v>14</v>
      </c>
      <c r="K168" s="16">
        <f t="shared" si="167"/>
        <v>18</v>
      </c>
      <c r="L168" s="75">
        <v>1</v>
      </c>
      <c r="M168" s="15">
        <v>12</v>
      </c>
      <c r="N168" s="16">
        <f t="shared" si="168"/>
        <v>13</v>
      </c>
      <c r="O168" s="75">
        <v>0</v>
      </c>
      <c r="P168" s="15">
        <v>4</v>
      </c>
      <c r="Q168" s="16">
        <f t="shared" si="169"/>
        <v>4</v>
      </c>
      <c r="R168" s="81">
        <v>0</v>
      </c>
      <c r="S168" s="17">
        <v>0</v>
      </c>
      <c r="T168" s="18">
        <f t="shared" si="170"/>
        <v>0</v>
      </c>
      <c r="U168" s="81">
        <v>0</v>
      </c>
      <c r="V168" s="17">
        <v>0</v>
      </c>
      <c r="W168" s="18">
        <f t="shared" si="171"/>
        <v>0</v>
      </c>
      <c r="X168" s="63">
        <f t="shared" si="172"/>
        <v>31</v>
      </c>
      <c r="Y168" s="16">
        <f t="shared" si="173"/>
        <v>105</v>
      </c>
      <c r="Z168" s="16">
        <f t="shared" si="174"/>
        <v>136</v>
      </c>
    </row>
    <row r="169" spans="1:26">
      <c r="A169" s="20"/>
      <c r="B169" s="7" t="s">
        <v>72</v>
      </c>
      <c r="C169" s="15">
        <v>15</v>
      </c>
      <c r="D169" s="15">
        <v>36</v>
      </c>
      <c r="E169" s="16">
        <f t="shared" si="165"/>
        <v>51</v>
      </c>
      <c r="F169" s="75">
        <v>19</v>
      </c>
      <c r="G169" s="15">
        <v>50</v>
      </c>
      <c r="H169" s="16">
        <f t="shared" si="166"/>
        <v>69</v>
      </c>
      <c r="I169" s="75">
        <v>15</v>
      </c>
      <c r="J169" s="15">
        <v>51</v>
      </c>
      <c r="K169" s="16">
        <f t="shared" si="167"/>
        <v>66</v>
      </c>
      <c r="L169" s="75">
        <v>17</v>
      </c>
      <c r="M169" s="15">
        <v>28</v>
      </c>
      <c r="N169" s="16">
        <f t="shared" si="168"/>
        <v>45</v>
      </c>
      <c r="O169" s="75">
        <v>12</v>
      </c>
      <c r="P169" s="15">
        <v>10</v>
      </c>
      <c r="Q169" s="16">
        <f t="shared" si="169"/>
        <v>22</v>
      </c>
      <c r="R169" s="81">
        <v>0</v>
      </c>
      <c r="S169" s="17">
        <v>0</v>
      </c>
      <c r="T169" s="18">
        <f t="shared" si="170"/>
        <v>0</v>
      </c>
      <c r="U169" s="81">
        <v>0</v>
      </c>
      <c r="V169" s="17">
        <v>0</v>
      </c>
      <c r="W169" s="18">
        <f t="shared" si="171"/>
        <v>0</v>
      </c>
      <c r="X169" s="63">
        <f t="shared" si="172"/>
        <v>78</v>
      </c>
      <c r="Y169" s="16">
        <f t="shared" si="173"/>
        <v>175</v>
      </c>
      <c r="Z169" s="16">
        <f t="shared" si="174"/>
        <v>253</v>
      </c>
    </row>
    <row r="170" spans="1:26">
      <c r="A170" s="19"/>
      <c r="B170" s="7" t="s">
        <v>73</v>
      </c>
      <c r="C170" s="15">
        <v>9</v>
      </c>
      <c r="D170" s="15">
        <v>23</v>
      </c>
      <c r="E170" s="16">
        <f t="shared" si="165"/>
        <v>32</v>
      </c>
      <c r="F170" s="75">
        <v>11</v>
      </c>
      <c r="G170" s="15">
        <v>22</v>
      </c>
      <c r="H170" s="16">
        <f t="shared" si="166"/>
        <v>33</v>
      </c>
      <c r="I170" s="75">
        <v>4</v>
      </c>
      <c r="J170" s="15">
        <v>10</v>
      </c>
      <c r="K170" s="16">
        <f t="shared" si="167"/>
        <v>14</v>
      </c>
      <c r="L170" s="75">
        <v>3</v>
      </c>
      <c r="M170" s="15">
        <v>17</v>
      </c>
      <c r="N170" s="16">
        <f t="shared" si="168"/>
        <v>20</v>
      </c>
      <c r="O170" s="75">
        <v>0</v>
      </c>
      <c r="P170" s="15">
        <v>2</v>
      </c>
      <c r="Q170" s="16">
        <f t="shared" si="169"/>
        <v>2</v>
      </c>
      <c r="R170" s="81">
        <v>0</v>
      </c>
      <c r="S170" s="17">
        <v>0</v>
      </c>
      <c r="T170" s="18">
        <f t="shared" si="170"/>
        <v>0</v>
      </c>
      <c r="U170" s="81">
        <v>0</v>
      </c>
      <c r="V170" s="17">
        <v>0</v>
      </c>
      <c r="W170" s="18">
        <f t="shared" si="171"/>
        <v>0</v>
      </c>
      <c r="X170" s="63">
        <f t="shared" si="172"/>
        <v>27</v>
      </c>
      <c r="Y170" s="16">
        <f t="shared" si="173"/>
        <v>74</v>
      </c>
      <c r="Z170" s="16">
        <f t="shared" si="174"/>
        <v>101</v>
      </c>
    </row>
    <row r="171" spans="1:26">
      <c r="A171" s="20"/>
      <c r="B171" s="47" t="s">
        <v>74</v>
      </c>
      <c r="C171" s="15">
        <v>0</v>
      </c>
      <c r="D171" s="15">
        <v>0</v>
      </c>
      <c r="E171" s="16">
        <f t="shared" si="165"/>
        <v>0</v>
      </c>
      <c r="F171" s="75">
        <v>0</v>
      </c>
      <c r="G171" s="15">
        <v>0</v>
      </c>
      <c r="H171" s="16">
        <f t="shared" si="166"/>
        <v>0</v>
      </c>
      <c r="I171" s="75">
        <v>0</v>
      </c>
      <c r="J171" s="15">
        <v>0</v>
      </c>
      <c r="K171" s="16">
        <f t="shared" si="167"/>
        <v>0</v>
      </c>
      <c r="L171" s="75">
        <v>0</v>
      </c>
      <c r="M171" s="15">
        <v>0</v>
      </c>
      <c r="N171" s="16">
        <f t="shared" si="168"/>
        <v>0</v>
      </c>
      <c r="O171" s="75">
        <v>0</v>
      </c>
      <c r="P171" s="15">
        <v>0</v>
      </c>
      <c r="Q171" s="16">
        <f t="shared" si="169"/>
        <v>0</v>
      </c>
      <c r="R171" s="81">
        <v>0</v>
      </c>
      <c r="S171" s="17">
        <v>0</v>
      </c>
      <c r="T171" s="18">
        <f t="shared" si="170"/>
        <v>0</v>
      </c>
      <c r="U171" s="81">
        <v>0</v>
      </c>
      <c r="V171" s="17">
        <v>0</v>
      </c>
      <c r="W171" s="18">
        <f t="shared" si="171"/>
        <v>0</v>
      </c>
      <c r="X171" s="63">
        <f t="shared" si="172"/>
        <v>0</v>
      </c>
      <c r="Y171" s="16">
        <f t="shared" si="173"/>
        <v>0</v>
      </c>
      <c r="Z171" s="16">
        <f t="shared" si="174"/>
        <v>0</v>
      </c>
    </row>
    <row r="172" spans="1:26">
      <c r="A172" s="20"/>
      <c r="B172" s="7" t="s">
        <v>172</v>
      </c>
      <c r="C172" s="15">
        <v>0</v>
      </c>
      <c r="D172" s="15">
        <v>0</v>
      </c>
      <c r="E172" s="16">
        <f t="shared" si="165"/>
        <v>0</v>
      </c>
      <c r="F172" s="75">
        <v>0</v>
      </c>
      <c r="G172" s="15">
        <v>0</v>
      </c>
      <c r="H172" s="16">
        <f t="shared" si="166"/>
        <v>0</v>
      </c>
      <c r="I172" s="75">
        <v>0</v>
      </c>
      <c r="J172" s="15">
        <v>0</v>
      </c>
      <c r="K172" s="16">
        <f t="shared" si="167"/>
        <v>0</v>
      </c>
      <c r="L172" s="75">
        <v>0</v>
      </c>
      <c r="M172" s="15">
        <v>0</v>
      </c>
      <c r="N172" s="16">
        <f t="shared" si="168"/>
        <v>0</v>
      </c>
      <c r="O172" s="75">
        <v>0</v>
      </c>
      <c r="P172" s="15">
        <v>0</v>
      </c>
      <c r="Q172" s="16">
        <f t="shared" si="169"/>
        <v>0</v>
      </c>
      <c r="R172" s="81">
        <v>0</v>
      </c>
      <c r="S172" s="17">
        <v>0</v>
      </c>
      <c r="T172" s="18">
        <f t="shared" si="170"/>
        <v>0</v>
      </c>
      <c r="U172" s="81">
        <v>0</v>
      </c>
      <c r="V172" s="17">
        <v>0</v>
      </c>
      <c r="W172" s="18">
        <f t="shared" si="171"/>
        <v>0</v>
      </c>
      <c r="X172" s="63">
        <f t="shared" si="172"/>
        <v>0</v>
      </c>
      <c r="Y172" s="16">
        <f t="shared" si="173"/>
        <v>0</v>
      </c>
      <c r="Z172" s="16">
        <f t="shared" si="174"/>
        <v>0</v>
      </c>
    </row>
    <row r="173" spans="1:26">
      <c r="A173" s="20"/>
      <c r="B173" s="47" t="s">
        <v>178</v>
      </c>
      <c r="C173" s="15">
        <v>0</v>
      </c>
      <c r="D173" s="15">
        <v>0</v>
      </c>
      <c r="E173" s="16">
        <f t="shared" si="165"/>
        <v>0</v>
      </c>
      <c r="F173" s="75">
        <v>0</v>
      </c>
      <c r="G173" s="15">
        <v>0</v>
      </c>
      <c r="H173" s="16">
        <f t="shared" si="166"/>
        <v>0</v>
      </c>
      <c r="I173" s="75">
        <v>0</v>
      </c>
      <c r="J173" s="15">
        <v>0</v>
      </c>
      <c r="K173" s="16">
        <f t="shared" si="167"/>
        <v>0</v>
      </c>
      <c r="L173" s="75">
        <v>0</v>
      </c>
      <c r="M173" s="15">
        <v>0</v>
      </c>
      <c r="N173" s="16">
        <f t="shared" si="168"/>
        <v>0</v>
      </c>
      <c r="O173" s="75">
        <v>0</v>
      </c>
      <c r="P173" s="15">
        <v>0</v>
      </c>
      <c r="Q173" s="16">
        <f t="shared" si="169"/>
        <v>0</v>
      </c>
      <c r="R173" s="81">
        <v>0</v>
      </c>
      <c r="S173" s="17">
        <v>0</v>
      </c>
      <c r="T173" s="18">
        <f t="shared" si="170"/>
        <v>0</v>
      </c>
      <c r="U173" s="81">
        <v>0</v>
      </c>
      <c r="V173" s="17">
        <v>0</v>
      </c>
      <c r="W173" s="18">
        <f t="shared" ref="W173:W174" si="284">U173+V173</f>
        <v>0</v>
      </c>
      <c r="X173" s="63">
        <f t="shared" ref="X173:X174" si="285">C173+F173+I173+L173+O173+R173+U173</f>
        <v>0</v>
      </c>
      <c r="Y173" s="16">
        <f t="shared" ref="Y173:Y174" si="286">D173+G173+J173+M173+P173+S173+V173</f>
        <v>0</v>
      </c>
      <c r="Z173" s="16">
        <f t="shared" ref="Z173:Z174" si="287">E173+H173+K173+N173+Q173+T173+W173</f>
        <v>0</v>
      </c>
    </row>
    <row r="174" spans="1:26">
      <c r="A174" s="20"/>
      <c r="B174" s="47" t="s">
        <v>173</v>
      </c>
      <c r="C174" s="15">
        <v>0</v>
      </c>
      <c r="D174" s="15">
        <v>0</v>
      </c>
      <c r="E174" s="16">
        <f t="shared" si="165"/>
        <v>0</v>
      </c>
      <c r="F174" s="75">
        <v>0</v>
      </c>
      <c r="G174" s="15">
        <v>0</v>
      </c>
      <c r="H174" s="16">
        <f t="shared" si="166"/>
        <v>0</v>
      </c>
      <c r="I174" s="75">
        <v>0</v>
      </c>
      <c r="J174" s="15">
        <v>0</v>
      </c>
      <c r="K174" s="16">
        <f t="shared" si="167"/>
        <v>0</v>
      </c>
      <c r="L174" s="75">
        <v>0</v>
      </c>
      <c r="M174" s="15">
        <v>0</v>
      </c>
      <c r="N174" s="16">
        <f t="shared" si="168"/>
        <v>0</v>
      </c>
      <c r="O174" s="75">
        <v>0</v>
      </c>
      <c r="P174" s="15">
        <v>0</v>
      </c>
      <c r="Q174" s="16">
        <f t="shared" si="169"/>
        <v>0</v>
      </c>
      <c r="R174" s="81">
        <v>0</v>
      </c>
      <c r="S174" s="17">
        <v>0</v>
      </c>
      <c r="T174" s="18">
        <f t="shared" si="170"/>
        <v>0</v>
      </c>
      <c r="U174" s="81">
        <v>0</v>
      </c>
      <c r="V174" s="17">
        <v>0</v>
      </c>
      <c r="W174" s="18">
        <f t="shared" si="284"/>
        <v>0</v>
      </c>
      <c r="X174" s="63">
        <f t="shared" si="285"/>
        <v>0</v>
      </c>
      <c r="Y174" s="16">
        <f t="shared" si="286"/>
        <v>0</v>
      </c>
      <c r="Z174" s="16">
        <f t="shared" si="287"/>
        <v>0</v>
      </c>
    </row>
    <row r="175" spans="1:26">
      <c r="A175" s="20"/>
      <c r="B175" s="48" t="s">
        <v>164</v>
      </c>
      <c r="C175" s="16">
        <f>SUM(C167:C174)</f>
        <v>30</v>
      </c>
      <c r="D175" s="16">
        <f t="shared" ref="D175:W175" si="288">SUM(D167:D174)</f>
        <v>95</v>
      </c>
      <c r="E175" s="16">
        <f t="shared" si="288"/>
        <v>125</v>
      </c>
      <c r="F175" s="63">
        <f t="shared" si="288"/>
        <v>53</v>
      </c>
      <c r="G175" s="16">
        <f t="shared" si="288"/>
        <v>115</v>
      </c>
      <c r="H175" s="16">
        <f t="shared" si="288"/>
        <v>168</v>
      </c>
      <c r="I175" s="63">
        <f t="shared" si="288"/>
        <v>28</v>
      </c>
      <c r="J175" s="16">
        <f t="shared" si="288"/>
        <v>77</v>
      </c>
      <c r="K175" s="16">
        <f t="shared" si="288"/>
        <v>105</v>
      </c>
      <c r="L175" s="63">
        <f t="shared" si="288"/>
        <v>27</v>
      </c>
      <c r="M175" s="16">
        <f t="shared" si="288"/>
        <v>59</v>
      </c>
      <c r="N175" s="16">
        <f t="shared" si="288"/>
        <v>86</v>
      </c>
      <c r="O175" s="63">
        <f t="shared" si="288"/>
        <v>13</v>
      </c>
      <c r="P175" s="16">
        <f t="shared" si="288"/>
        <v>17</v>
      </c>
      <c r="Q175" s="16">
        <f t="shared" si="288"/>
        <v>30</v>
      </c>
      <c r="R175" s="82">
        <f t="shared" si="288"/>
        <v>0</v>
      </c>
      <c r="S175" s="18">
        <f t="shared" si="288"/>
        <v>0</v>
      </c>
      <c r="T175" s="18">
        <f t="shared" si="288"/>
        <v>0</v>
      </c>
      <c r="U175" s="82">
        <f t="shared" si="288"/>
        <v>0</v>
      </c>
      <c r="V175" s="18">
        <f t="shared" si="288"/>
        <v>0</v>
      </c>
      <c r="W175" s="18">
        <f t="shared" si="288"/>
        <v>0</v>
      </c>
      <c r="X175" s="63">
        <f t="shared" si="172"/>
        <v>151</v>
      </c>
      <c r="Y175" s="16">
        <f t="shared" si="173"/>
        <v>363</v>
      </c>
      <c r="Z175" s="16">
        <f t="shared" si="174"/>
        <v>514</v>
      </c>
    </row>
    <row r="176" spans="1:26" s="21" customFormat="1">
      <c r="A176" s="1"/>
      <c r="B176" s="48" t="s">
        <v>16</v>
      </c>
      <c r="C176" s="16">
        <f>C152+C159+C164+C175</f>
        <v>413</v>
      </c>
      <c r="D176" s="16">
        <f>D152+D159+D164+D175</f>
        <v>1056</v>
      </c>
      <c r="E176" s="16">
        <f t="shared" ref="E176:W176" si="289">E152+E159+E164+E175</f>
        <v>1469</v>
      </c>
      <c r="F176" s="63">
        <f t="shared" si="289"/>
        <v>446</v>
      </c>
      <c r="G176" s="16">
        <f t="shared" si="289"/>
        <v>1199</v>
      </c>
      <c r="H176" s="16">
        <f t="shared" si="289"/>
        <v>1645</v>
      </c>
      <c r="I176" s="63">
        <f t="shared" si="289"/>
        <v>327</v>
      </c>
      <c r="J176" s="16">
        <f t="shared" si="289"/>
        <v>827</v>
      </c>
      <c r="K176" s="16">
        <f t="shared" si="289"/>
        <v>1154</v>
      </c>
      <c r="L176" s="63">
        <f t="shared" si="289"/>
        <v>241</v>
      </c>
      <c r="M176" s="16">
        <f t="shared" si="289"/>
        <v>663</v>
      </c>
      <c r="N176" s="16">
        <f t="shared" si="289"/>
        <v>904</v>
      </c>
      <c r="O176" s="63">
        <f t="shared" si="289"/>
        <v>29</v>
      </c>
      <c r="P176" s="16">
        <f t="shared" si="289"/>
        <v>47</v>
      </c>
      <c r="Q176" s="16">
        <f t="shared" si="289"/>
        <v>76</v>
      </c>
      <c r="R176" s="63">
        <f t="shared" si="289"/>
        <v>0</v>
      </c>
      <c r="S176" s="16">
        <f t="shared" si="289"/>
        <v>0</v>
      </c>
      <c r="T176" s="16">
        <f t="shared" si="289"/>
        <v>0</v>
      </c>
      <c r="U176" s="63">
        <f t="shared" si="289"/>
        <v>0</v>
      </c>
      <c r="V176" s="16">
        <f t="shared" si="289"/>
        <v>0</v>
      </c>
      <c r="W176" s="16">
        <f t="shared" si="289"/>
        <v>0</v>
      </c>
      <c r="X176" s="63">
        <f>C176+F176+I176+L176+O176+R176+U176</f>
        <v>1456</v>
      </c>
      <c r="Y176" s="16">
        <f>D176+G176+J176+M176+P176+S176+V176</f>
        <v>3792</v>
      </c>
      <c r="Z176" s="16">
        <f>X176+Y176</f>
        <v>5248</v>
      </c>
    </row>
    <row r="177" spans="1:26">
      <c r="A177" s="20"/>
      <c r="B177" s="10" t="s">
        <v>133</v>
      </c>
      <c r="C177" s="12"/>
      <c r="D177" s="13"/>
      <c r="E177" s="63"/>
      <c r="F177" s="13"/>
      <c r="G177" s="13"/>
      <c r="H177" s="63"/>
      <c r="I177" s="13"/>
      <c r="J177" s="13"/>
      <c r="K177" s="63"/>
      <c r="L177" s="13"/>
      <c r="M177" s="13"/>
      <c r="N177" s="63"/>
      <c r="O177" s="13"/>
      <c r="P177" s="13"/>
      <c r="Q177" s="63"/>
      <c r="R177" s="31"/>
      <c r="S177" s="31"/>
      <c r="T177" s="82"/>
      <c r="U177" s="31"/>
      <c r="V177" s="31"/>
      <c r="W177" s="82"/>
      <c r="X177" s="37"/>
      <c r="Y177" s="37"/>
      <c r="Z177" s="38"/>
    </row>
    <row r="178" spans="1:26">
      <c r="A178" s="20"/>
      <c r="B178" s="54" t="s">
        <v>159</v>
      </c>
      <c r="C178" s="12"/>
      <c r="D178" s="13"/>
      <c r="E178" s="63"/>
      <c r="F178" s="13"/>
      <c r="G178" s="13"/>
      <c r="H178" s="63"/>
      <c r="I178" s="13"/>
      <c r="J178" s="13"/>
      <c r="K178" s="63"/>
      <c r="L178" s="13"/>
      <c r="M178" s="13"/>
      <c r="N178" s="63"/>
      <c r="O178" s="13"/>
      <c r="P178" s="13"/>
      <c r="Q178" s="63"/>
      <c r="R178" s="31"/>
      <c r="S178" s="31"/>
      <c r="T178" s="82"/>
      <c r="U178" s="31"/>
      <c r="V178" s="31"/>
      <c r="W178" s="82"/>
      <c r="X178" s="37"/>
      <c r="Y178" s="37"/>
      <c r="Z178" s="38"/>
    </row>
    <row r="179" spans="1:26">
      <c r="A179" s="20"/>
      <c r="B179" s="55" t="s">
        <v>174</v>
      </c>
      <c r="C179" s="56">
        <v>12</v>
      </c>
      <c r="D179" s="56">
        <v>13</v>
      </c>
      <c r="E179" s="65">
        <f t="shared" si="165"/>
        <v>25</v>
      </c>
      <c r="F179" s="77">
        <v>0</v>
      </c>
      <c r="G179" s="56">
        <v>0</v>
      </c>
      <c r="H179" s="65">
        <f t="shared" si="166"/>
        <v>0</v>
      </c>
      <c r="I179" s="77">
        <v>0</v>
      </c>
      <c r="J179" s="56">
        <v>0</v>
      </c>
      <c r="K179" s="65">
        <f t="shared" si="167"/>
        <v>0</v>
      </c>
      <c r="L179" s="77">
        <v>0</v>
      </c>
      <c r="M179" s="56">
        <v>0</v>
      </c>
      <c r="N179" s="65">
        <f t="shared" si="168"/>
        <v>0</v>
      </c>
      <c r="O179" s="77">
        <v>0</v>
      </c>
      <c r="P179" s="56">
        <v>0</v>
      </c>
      <c r="Q179" s="65">
        <f t="shared" si="169"/>
        <v>0</v>
      </c>
      <c r="R179" s="83">
        <v>0</v>
      </c>
      <c r="S179" s="57">
        <v>0</v>
      </c>
      <c r="T179" s="58">
        <f t="shared" si="170"/>
        <v>0</v>
      </c>
      <c r="U179" s="83">
        <v>0</v>
      </c>
      <c r="V179" s="57">
        <v>0</v>
      </c>
      <c r="W179" s="58">
        <f t="shared" si="171"/>
        <v>0</v>
      </c>
      <c r="X179" s="68">
        <f t="shared" si="172"/>
        <v>12</v>
      </c>
      <c r="Y179" s="40">
        <f t="shared" si="173"/>
        <v>13</v>
      </c>
      <c r="Z179" s="40">
        <f t="shared" si="174"/>
        <v>25</v>
      </c>
    </row>
    <row r="180" spans="1:26">
      <c r="A180" s="20"/>
      <c r="B180" s="55" t="s">
        <v>66</v>
      </c>
      <c r="C180" s="15">
        <v>26</v>
      </c>
      <c r="D180" s="15">
        <v>42</v>
      </c>
      <c r="E180" s="16">
        <f t="shared" si="165"/>
        <v>68</v>
      </c>
      <c r="F180" s="75">
        <v>12</v>
      </c>
      <c r="G180" s="15">
        <v>38</v>
      </c>
      <c r="H180" s="16">
        <f t="shared" si="166"/>
        <v>50</v>
      </c>
      <c r="I180" s="75">
        <v>12</v>
      </c>
      <c r="J180" s="15">
        <v>26</v>
      </c>
      <c r="K180" s="16">
        <f t="shared" si="167"/>
        <v>38</v>
      </c>
      <c r="L180" s="75">
        <v>15</v>
      </c>
      <c r="M180" s="15">
        <v>43</v>
      </c>
      <c r="N180" s="16">
        <f t="shared" si="168"/>
        <v>58</v>
      </c>
      <c r="O180" s="75">
        <v>0</v>
      </c>
      <c r="P180" s="15">
        <v>0</v>
      </c>
      <c r="Q180" s="16">
        <f t="shared" si="169"/>
        <v>0</v>
      </c>
      <c r="R180" s="81">
        <v>0</v>
      </c>
      <c r="S180" s="17">
        <v>0</v>
      </c>
      <c r="T180" s="18">
        <f t="shared" si="170"/>
        <v>0</v>
      </c>
      <c r="U180" s="81">
        <v>0</v>
      </c>
      <c r="V180" s="17">
        <v>0</v>
      </c>
      <c r="W180" s="18">
        <f t="shared" si="171"/>
        <v>0</v>
      </c>
      <c r="X180" s="63">
        <f t="shared" si="172"/>
        <v>65</v>
      </c>
      <c r="Y180" s="16">
        <f t="shared" si="173"/>
        <v>149</v>
      </c>
      <c r="Z180" s="16">
        <f t="shared" si="174"/>
        <v>214</v>
      </c>
    </row>
    <row r="181" spans="1:26">
      <c r="A181" s="20"/>
      <c r="B181" s="55" t="s">
        <v>67</v>
      </c>
      <c r="C181" s="15">
        <v>0</v>
      </c>
      <c r="D181" s="15">
        <v>0</v>
      </c>
      <c r="E181" s="16">
        <f t="shared" si="165"/>
        <v>0</v>
      </c>
      <c r="F181" s="75">
        <v>0</v>
      </c>
      <c r="G181" s="15">
        <v>0</v>
      </c>
      <c r="H181" s="16">
        <f t="shared" si="166"/>
        <v>0</v>
      </c>
      <c r="I181" s="75">
        <v>0</v>
      </c>
      <c r="J181" s="15">
        <v>0</v>
      </c>
      <c r="K181" s="16">
        <f t="shared" si="167"/>
        <v>0</v>
      </c>
      <c r="L181" s="75">
        <v>0</v>
      </c>
      <c r="M181" s="15">
        <v>0</v>
      </c>
      <c r="N181" s="16">
        <f t="shared" si="168"/>
        <v>0</v>
      </c>
      <c r="O181" s="75">
        <v>0</v>
      </c>
      <c r="P181" s="15">
        <v>0</v>
      </c>
      <c r="Q181" s="16">
        <f t="shared" si="169"/>
        <v>0</v>
      </c>
      <c r="R181" s="81">
        <v>0</v>
      </c>
      <c r="S181" s="17">
        <v>0</v>
      </c>
      <c r="T181" s="18">
        <f t="shared" si="170"/>
        <v>0</v>
      </c>
      <c r="U181" s="81">
        <v>0</v>
      </c>
      <c r="V181" s="17">
        <v>0</v>
      </c>
      <c r="W181" s="18">
        <f t="shared" si="171"/>
        <v>0</v>
      </c>
      <c r="X181" s="63">
        <f t="shared" si="172"/>
        <v>0</v>
      </c>
      <c r="Y181" s="16">
        <f t="shared" si="173"/>
        <v>0</v>
      </c>
      <c r="Z181" s="16">
        <f t="shared" si="174"/>
        <v>0</v>
      </c>
    </row>
    <row r="182" spans="1:26">
      <c r="A182" s="20"/>
      <c r="B182" s="55" t="s">
        <v>175</v>
      </c>
      <c r="C182" s="15">
        <v>0</v>
      </c>
      <c r="D182" s="15">
        <v>0</v>
      </c>
      <c r="E182" s="16">
        <f t="shared" si="165"/>
        <v>0</v>
      </c>
      <c r="F182" s="75">
        <v>0</v>
      </c>
      <c r="G182" s="15">
        <v>0</v>
      </c>
      <c r="H182" s="16">
        <f t="shared" si="166"/>
        <v>0</v>
      </c>
      <c r="I182" s="75">
        <v>0</v>
      </c>
      <c r="J182" s="15">
        <v>0</v>
      </c>
      <c r="K182" s="16">
        <f t="shared" si="167"/>
        <v>0</v>
      </c>
      <c r="L182" s="75">
        <v>0</v>
      </c>
      <c r="M182" s="15">
        <v>0</v>
      </c>
      <c r="N182" s="16">
        <f t="shared" si="168"/>
        <v>0</v>
      </c>
      <c r="O182" s="75">
        <v>0</v>
      </c>
      <c r="P182" s="15">
        <v>0</v>
      </c>
      <c r="Q182" s="16">
        <f t="shared" si="169"/>
        <v>0</v>
      </c>
      <c r="R182" s="81">
        <v>0</v>
      </c>
      <c r="S182" s="17">
        <v>0</v>
      </c>
      <c r="T182" s="18">
        <f t="shared" si="170"/>
        <v>0</v>
      </c>
      <c r="U182" s="81">
        <v>0</v>
      </c>
      <c r="V182" s="17">
        <v>0</v>
      </c>
      <c r="W182" s="18">
        <f t="shared" si="171"/>
        <v>0</v>
      </c>
      <c r="X182" s="63">
        <f t="shared" si="172"/>
        <v>0</v>
      </c>
      <c r="Y182" s="16">
        <f t="shared" si="173"/>
        <v>0</v>
      </c>
      <c r="Z182" s="16">
        <f t="shared" si="174"/>
        <v>0</v>
      </c>
    </row>
    <row r="183" spans="1:26">
      <c r="A183" s="20"/>
      <c r="B183" s="48" t="s">
        <v>8</v>
      </c>
      <c r="C183" s="59">
        <f>SUM(C179:C182)</f>
        <v>38</v>
      </c>
      <c r="D183" s="59">
        <f t="shared" ref="D183:W183" si="290">SUM(D179:D182)</f>
        <v>55</v>
      </c>
      <c r="E183" s="64">
        <f t="shared" si="290"/>
        <v>93</v>
      </c>
      <c r="F183" s="78">
        <f t="shared" si="290"/>
        <v>12</v>
      </c>
      <c r="G183" s="59">
        <f t="shared" si="290"/>
        <v>38</v>
      </c>
      <c r="H183" s="64">
        <f t="shared" si="290"/>
        <v>50</v>
      </c>
      <c r="I183" s="78">
        <f t="shared" si="290"/>
        <v>12</v>
      </c>
      <c r="J183" s="59">
        <f t="shared" si="290"/>
        <v>26</v>
      </c>
      <c r="K183" s="64">
        <f t="shared" si="290"/>
        <v>38</v>
      </c>
      <c r="L183" s="78">
        <f t="shared" si="290"/>
        <v>15</v>
      </c>
      <c r="M183" s="59">
        <f t="shared" si="290"/>
        <v>43</v>
      </c>
      <c r="N183" s="64">
        <f t="shared" si="290"/>
        <v>58</v>
      </c>
      <c r="O183" s="78">
        <f t="shared" si="290"/>
        <v>0</v>
      </c>
      <c r="P183" s="59">
        <f t="shared" si="290"/>
        <v>0</v>
      </c>
      <c r="Q183" s="64">
        <f t="shared" si="290"/>
        <v>0</v>
      </c>
      <c r="R183" s="84">
        <f t="shared" si="290"/>
        <v>0</v>
      </c>
      <c r="S183" s="60">
        <f t="shared" si="290"/>
        <v>0</v>
      </c>
      <c r="T183" s="61">
        <f t="shared" si="290"/>
        <v>0</v>
      </c>
      <c r="U183" s="84">
        <f t="shared" si="290"/>
        <v>0</v>
      </c>
      <c r="V183" s="60">
        <f t="shared" si="290"/>
        <v>0</v>
      </c>
      <c r="W183" s="61">
        <f t="shared" si="290"/>
        <v>0</v>
      </c>
      <c r="X183" s="67">
        <f t="shared" si="172"/>
        <v>77</v>
      </c>
      <c r="Y183" s="39">
        <f t="shared" si="173"/>
        <v>162</v>
      </c>
      <c r="Z183" s="39">
        <f>X183+Y183</f>
        <v>239</v>
      </c>
    </row>
    <row r="184" spans="1:26">
      <c r="A184" s="20"/>
      <c r="B184" s="46" t="s">
        <v>177</v>
      </c>
      <c r="C184" s="12"/>
      <c r="D184" s="13"/>
      <c r="E184" s="63"/>
      <c r="F184" s="13"/>
      <c r="G184" s="13"/>
      <c r="H184" s="63"/>
      <c r="I184" s="13"/>
      <c r="J184" s="13"/>
      <c r="K184" s="63"/>
      <c r="L184" s="13"/>
      <c r="M184" s="13"/>
      <c r="N184" s="63"/>
      <c r="O184" s="13"/>
      <c r="P184" s="13"/>
      <c r="Q184" s="63"/>
      <c r="R184" s="31"/>
      <c r="S184" s="31"/>
      <c r="T184" s="82"/>
      <c r="U184" s="31"/>
      <c r="V184" s="31"/>
      <c r="W184" s="82"/>
      <c r="X184" s="37"/>
      <c r="Y184" s="37"/>
      <c r="Z184" s="38"/>
    </row>
    <row r="185" spans="1:26">
      <c r="A185" s="20"/>
      <c r="B185" s="47" t="s">
        <v>64</v>
      </c>
      <c r="C185" s="56">
        <v>0</v>
      </c>
      <c r="D185" s="56">
        <v>0</v>
      </c>
      <c r="E185" s="65">
        <f t="shared" si="165"/>
        <v>0</v>
      </c>
      <c r="F185" s="77">
        <v>3</v>
      </c>
      <c r="G185" s="56">
        <v>32</v>
      </c>
      <c r="H185" s="65">
        <f t="shared" ref="H185:H189" si="291">F185+G185</f>
        <v>35</v>
      </c>
      <c r="I185" s="77">
        <v>5</v>
      </c>
      <c r="J185" s="56">
        <v>5</v>
      </c>
      <c r="K185" s="65">
        <f t="shared" ref="K185:K189" si="292">I185+J185</f>
        <v>10</v>
      </c>
      <c r="L185" s="77">
        <v>2</v>
      </c>
      <c r="M185" s="56">
        <v>0</v>
      </c>
      <c r="N185" s="65">
        <f t="shared" ref="N185:N189" si="293">L185+M185</f>
        <v>2</v>
      </c>
      <c r="O185" s="77">
        <v>0</v>
      </c>
      <c r="P185" s="56">
        <v>1</v>
      </c>
      <c r="Q185" s="65">
        <f t="shared" ref="Q185:Q189" si="294">O185+P185</f>
        <v>1</v>
      </c>
      <c r="R185" s="83">
        <v>0</v>
      </c>
      <c r="S185" s="57">
        <v>0</v>
      </c>
      <c r="T185" s="58">
        <f t="shared" ref="T185:T189" si="295">R185+S185</f>
        <v>0</v>
      </c>
      <c r="U185" s="83">
        <v>0</v>
      </c>
      <c r="V185" s="57">
        <v>0</v>
      </c>
      <c r="W185" s="58">
        <f t="shared" ref="W185:W189" si="296">U185+V185</f>
        <v>0</v>
      </c>
      <c r="X185" s="68">
        <f t="shared" ref="X185:X190" si="297">C185+F185+I185+L185+O185+R185+U185</f>
        <v>10</v>
      </c>
      <c r="Y185" s="40">
        <f t="shared" ref="Y185:Y190" si="298">D185+G185+J185+M185+P185+S185+V185</f>
        <v>38</v>
      </c>
      <c r="Z185" s="40">
        <f t="shared" ref="Z185:Z189" si="299">E185+H185+K185+N185+Q185+T185+W185</f>
        <v>48</v>
      </c>
    </row>
    <row r="186" spans="1:26">
      <c r="A186" s="20"/>
      <c r="B186" s="5" t="s">
        <v>163</v>
      </c>
      <c r="C186" s="15">
        <v>0</v>
      </c>
      <c r="D186" s="15">
        <v>0</v>
      </c>
      <c r="E186" s="65">
        <f t="shared" si="165"/>
        <v>0</v>
      </c>
      <c r="F186" s="75">
        <v>0</v>
      </c>
      <c r="G186" s="15">
        <v>13</v>
      </c>
      <c r="H186" s="16">
        <f t="shared" si="291"/>
        <v>13</v>
      </c>
      <c r="I186" s="75">
        <v>0</v>
      </c>
      <c r="J186" s="15">
        <v>8</v>
      </c>
      <c r="K186" s="16">
        <f t="shared" si="292"/>
        <v>8</v>
      </c>
      <c r="L186" s="75">
        <v>0</v>
      </c>
      <c r="M186" s="15">
        <v>0</v>
      </c>
      <c r="N186" s="16">
        <f t="shared" si="293"/>
        <v>0</v>
      </c>
      <c r="O186" s="75">
        <v>0</v>
      </c>
      <c r="P186" s="15">
        <v>0</v>
      </c>
      <c r="Q186" s="16">
        <f t="shared" si="294"/>
        <v>0</v>
      </c>
      <c r="R186" s="81">
        <v>0</v>
      </c>
      <c r="S186" s="17">
        <v>0</v>
      </c>
      <c r="T186" s="18">
        <f t="shared" si="295"/>
        <v>0</v>
      </c>
      <c r="U186" s="81">
        <v>0</v>
      </c>
      <c r="V186" s="17">
        <v>0</v>
      </c>
      <c r="W186" s="18">
        <f t="shared" si="296"/>
        <v>0</v>
      </c>
      <c r="X186" s="63">
        <f t="shared" si="297"/>
        <v>0</v>
      </c>
      <c r="Y186" s="16">
        <f t="shared" si="298"/>
        <v>21</v>
      </c>
      <c r="Z186" s="16">
        <f t="shared" si="299"/>
        <v>21</v>
      </c>
    </row>
    <row r="187" spans="1:26">
      <c r="A187" s="20"/>
      <c r="B187" s="5" t="s">
        <v>69</v>
      </c>
      <c r="C187" s="15">
        <v>0</v>
      </c>
      <c r="D187" s="15">
        <v>0</v>
      </c>
      <c r="E187" s="65">
        <f t="shared" si="165"/>
        <v>0</v>
      </c>
      <c r="F187" s="75">
        <v>8</v>
      </c>
      <c r="G187" s="15">
        <v>3</v>
      </c>
      <c r="H187" s="16">
        <f t="shared" si="291"/>
        <v>11</v>
      </c>
      <c r="I187" s="75">
        <v>12</v>
      </c>
      <c r="J187" s="15">
        <v>1</v>
      </c>
      <c r="K187" s="16">
        <f t="shared" si="292"/>
        <v>13</v>
      </c>
      <c r="L187" s="75">
        <v>0</v>
      </c>
      <c r="M187" s="15">
        <v>1</v>
      </c>
      <c r="N187" s="16">
        <f t="shared" si="293"/>
        <v>1</v>
      </c>
      <c r="O187" s="75">
        <v>0</v>
      </c>
      <c r="P187" s="15">
        <v>0</v>
      </c>
      <c r="Q187" s="16">
        <f t="shared" si="294"/>
        <v>0</v>
      </c>
      <c r="R187" s="81">
        <v>0</v>
      </c>
      <c r="S187" s="17">
        <v>0</v>
      </c>
      <c r="T187" s="18">
        <f t="shared" si="295"/>
        <v>0</v>
      </c>
      <c r="U187" s="81">
        <v>0</v>
      </c>
      <c r="V187" s="17">
        <v>0</v>
      </c>
      <c r="W187" s="18">
        <f t="shared" si="296"/>
        <v>0</v>
      </c>
      <c r="X187" s="63">
        <f t="shared" si="297"/>
        <v>20</v>
      </c>
      <c r="Y187" s="16">
        <f t="shared" si="298"/>
        <v>5</v>
      </c>
      <c r="Z187" s="16">
        <f t="shared" si="299"/>
        <v>25</v>
      </c>
    </row>
    <row r="188" spans="1:26">
      <c r="A188" s="20"/>
      <c r="B188" s="47" t="s">
        <v>66</v>
      </c>
      <c r="C188" s="15">
        <v>0</v>
      </c>
      <c r="D188" s="15">
        <v>0</v>
      </c>
      <c r="E188" s="65">
        <f t="shared" si="165"/>
        <v>0</v>
      </c>
      <c r="F188" s="75">
        <v>1</v>
      </c>
      <c r="G188" s="15">
        <v>13</v>
      </c>
      <c r="H188" s="16">
        <f t="shared" si="291"/>
        <v>14</v>
      </c>
      <c r="I188" s="75">
        <v>0</v>
      </c>
      <c r="J188" s="15">
        <v>0</v>
      </c>
      <c r="K188" s="16">
        <f t="shared" si="292"/>
        <v>0</v>
      </c>
      <c r="L188" s="75">
        <v>1</v>
      </c>
      <c r="M188" s="15">
        <v>3</v>
      </c>
      <c r="N188" s="16">
        <f t="shared" si="293"/>
        <v>4</v>
      </c>
      <c r="O188" s="75">
        <v>0</v>
      </c>
      <c r="P188" s="15">
        <v>1</v>
      </c>
      <c r="Q188" s="16">
        <f t="shared" si="294"/>
        <v>1</v>
      </c>
      <c r="R188" s="81">
        <v>0</v>
      </c>
      <c r="S188" s="17">
        <v>0</v>
      </c>
      <c r="T188" s="18">
        <f t="shared" si="295"/>
        <v>0</v>
      </c>
      <c r="U188" s="81">
        <v>0</v>
      </c>
      <c r="V188" s="17">
        <v>0</v>
      </c>
      <c r="W188" s="18">
        <f t="shared" si="296"/>
        <v>0</v>
      </c>
      <c r="X188" s="63">
        <f t="shared" si="297"/>
        <v>2</v>
      </c>
      <c r="Y188" s="16">
        <f t="shared" si="298"/>
        <v>17</v>
      </c>
      <c r="Z188" s="16">
        <f t="shared" si="299"/>
        <v>19</v>
      </c>
    </row>
    <row r="189" spans="1:26">
      <c r="A189" s="20"/>
      <c r="B189" s="5" t="s">
        <v>68</v>
      </c>
      <c r="C189" s="15">
        <v>0</v>
      </c>
      <c r="D189" s="15">
        <v>0</v>
      </c>
      <c r="E189" s="65">
        <f t="shared" si="165"/>
        <v>0</v>
      </c>
      <c r="F189" s="75">
        <v>0</v>
      </c>
      <c r="G189" s="15">
        <v>18</v>
      </c>
      <c r="H189" s="16">
        <f t="shared" si="291"/>
        <v>18</v>
      </c>
      <c r="I189" s="75">
        <v>6</v>
      </c>
      <c r="J189" s="15">
        <v>6</v>
      </c>
      <c r="K189" s="16">
        <f t="shared" si="292"/>
        <v>12</v>
      </c>
      <c r="L189" s="75">
        <v>1</v>
      </c>
      <c r="M189" s="15">
        <v>1</v>
      </c>
      <c r="N189" s="16">
        <f t="shared" si="293"/>
        <v>2</v>
      </c>
      <c r="O189" s="75">
        <v>0</v>
      </c>
      <c r="P189" s="15">
        <v>0</v>
      </c>
      <c r="Q189" s="16">
        <f t="shared" si="294"/>
        <v>0</v>
      </c>
      <c r="R189" s="81">
        <v>0</v>
      </c>
      <c r="S189" s="17">
        <v>0</v>
      </c>
      <c r="T189" s="18">
        <f t="shared" si="295"/>
        <v>0</v>
      </c>
      <c r="U189" s="81">
        <v>0</v>
      </c>
      <c r="V189" s="17">
        <v>0</v>
      </c>
      <c r="W189" s="18">
        <f t="shared" si="296"/>
        <v>0</v>
      </c>
      <c r="X189" s="63">
        <f t="shared" si="297"/>
        <v>7</v>
      </c>
      <c r="Y189" s="16">
        <f t="shared" si="298"/>
        <v>25</v>
      </c>
      <c r="Z189" s="16">
        <f t="shared" si="299"/>
        <v>32</v>
      </c>
    </row>
    <row r="190" spans="1:26">
      <c r="A190" s="20"/>
      <c r="B190" s="52" t="s">
        <v>8</v>
      </c>
      <c r="C190" s="16">
        <f>SUM(C185:C189)</f>
        <v>0</v>
      </c>
      <c r="D190" s="16">
        <f t="shared" ref="D190:W190" si="300">SUM(D185:D189)</f>
        <v>0</v>
      </c>
      <c r="E190" s="16">
        <f t="shared" si="300"/>
        <v>0</v>
      </c>
      <c r="F190" s="63">
        <f t="shared" si="300"/>
        <v>12</v>
      </c>
      <c r="G190" s="16">
        <f t="shared" si="300"/>
        <v>79</v>
      </c>
      <c r="H190" s="16">
        <f t="shared" si="300"/>
        <v>91</v>
      </c>
      <c r="I190" s="63">
        <f t="shared" si="300"/>
        <v>23</v>
      </c>
      <c r="J190" s="16">
        <f t="shared" si="300"/>
        <v>20</v>
      </c>
      <c r="K190" s="16">
        <f t="shared" si="300"/>
        <v>43</v>
      </c>
      <c r="L190" s="63">
        <f t="shared" si="300"/>
        <v>4</v>
      </c>
      <c r="M190" s="16">
        <f t="shared" si="300"/>
        <v>5</v>
      </c>
      <c r="N190" s="16">
        <f t="shared" si="300"/>
        <v>9</v>
      </c>
      <c r="O190" s="63">
        <f t="shared" si="300"/>
        <v>0</v>
      </c>
      <c r="P190" s="16">
        <f t="shared" si="300"/>
        <v>2</v>
      </c>
      <c r="Q190" s="16">
        <f t="shared" si="300"/>
        <v>2</v>
      </c>
      <c r="R190" s="82">
        <f t="shared" si="300"/>
        <v>0</v>
      </c>
      <c r="S190" s="18">
        <f t="shared" si="300"/>
        <v>0</v>
      </c>
      <c r="T190" s="18">
        <f t="shared" si="300"/>
        <v>0</v>
      </c>
      <c r="U190" s="82">
        <f t="shared" si="300"/>
        <v>0</v>
      </c>
      <c r="V190" s="18">
        <f t="shared" si="300"/>
        <v>0</v>
      </c>
      <c r="W190" s="18">
        <f t="shared" si="300"/>
        <v>0</v>
      </c>
      <c r="X190" s="63">
        <f t="shared" si="297"/>
        <v>39</v>
      </c>
      <c r="Y190" s="16">
        <f t="shared" si="298"/>
        <v>106</v>
      </c>
      <c r="Z190" s="16">
        <f>X190+Y190</f>
        <v>145</v>
      </c>
    </row>
    <row r="191" spans="1:26">
      <c r="A191" s="20"/>
      <c r="B191" s="48" t="s">
        <v>164</v>
      </c>
      <c r="C191" s="39">
        <f>C183+C190</f>
        <v>38</v>
      </c>
      <c r="D191" s="39">
        <f t="shared" ref="D191:W191" si="301">D183+D190</f>
        <v>55</v>
      </c>
      <c r="E191" s="64">
        <f t="shared" si="301"/>
        <v>93</v>
      </c>
      <c r="F191" s="67">
        <f t="shared" si="301"/>
        <v>24</v>
      </c>
      <c r="G191" s="39">
        <f t="shared" si="301"/>
        <v>117</v>
      </c>
      <c r="H191" s="64">
        <f t="shared" si="301"/>
        <v>141</v>
      </c>
      <c r="I191" s="67">
        <f t="shared" si="301"/>
        <v>35</v>
      </c>
      <c r="J191" s="39">
        <f t="shared" si="301"/>
        <v>46</v>
      </c>
      <c r="K191" s="64">
        <f t="shared" si="301"/>
        <v>81</v>
      </c>
      <c r="L191" s="67">
        <f t="shared" si="301"/>
        <v>19</v>
      </c>
      <c r="M191" s="39">
        <f t="shared" si="301"/>
        <v>48</v>
      </c>
      <c r="N191" s="64">
        <f t="shared" si="301"/>
        <v>67</v>
      </c>
      <c r="O191" s="67">
        <f t="shared" si="301"/>
        <v>0</v>
      </c>
      <c r="P191" s="39">
        <f t="shared" si="301"/>
        <v>2</v>
      </c>
      <c r="Q191" s="64">
        <f t="shared" si="301"/>
        <v>2</v>
      </c>
      <c r="R191" s="66">
        <f t="shared" si="301"/>
        <v>0</v>
      </c>
      <c r="S191" s="61">
        <f t="shared" si="301"/>
        <v>0</v>
      </c>
      <c r="T191" s="61">
        <f t="shared" si="301"/>
        <v>0</v>
      </c>
      <c r="U191" s="66">
        <f t="shared" si="301"/>
        <v>0</v>
      </c>
      <c r="V191" s="61">
        <f t="shared" si="301"/>
        <v>0</v>
      </c>
      <c r="W191" s="61">
        <f t="shared" si="301"/>
        <v>0</v>
      </c>
      <c r="X191" s="67">
        <f>C191+F191+I191+L191+O191+R191+U191</f>
        <v>116</v>
      </c>
      <c r="Y191" s="39">
        <f>D191+G191+J191+M191+P191+S191+V191</f>
        <v>268</v>
      </c>
      <c r="Z191" s="39">
        <f>X191+Y191</f>
        <v>384</v>
      </c>
    </row>
    <row r="192" spans="1:26">
      <c r="A192" s="20"/>
      <c r="B192" s="46" t="s">
        <v>176</v>
      </c>
      <c r="C192" s="12"/>
      <c r="D192" s="13"/>
      <c r="E192" s="63"/>
      <c r="F192" s="13"/>
      <c r="G192" s="13"/>
      <c r="H192" s="63"/>
      <c r="I192" s="13"/>
      <c r="J192" s="13"/>
      <c r="K192" s="63"/>
      <c r="L192" s="13"/>
      <c r="M192" s="13"/>
      <c r="N192" s="63"/>
      <c r="O192" s="13"/>
      <c r="P192" s="13"/>
      <c r="Q192" s="63"/>
      <c r="R192" s="31"/>
      <c r="S192" s="31"/>
      <c r="T192" s="82"/>
      <c r="U192" s="31"/>
      <c r="V192" s="31"/>
      <c r="W192" s="82"/>
      <c r="X192" s="37"/>
      <c r="Y192" s="37"/>
      <c r="Z192" s="38"/>
    </row>
    <row r="193" spans="1:26">
      <c r="A193" s="20"/>
      <c r="B193" s="5" t="s">
        <v>166</v>
      </c>
      <c r="C193" s="56">
        <v>5</v>
      </c>
      <c r="D193" s="56">
        <v>22</v>
      </c>
      <c r="E193" s="65">
        <f t="shared" si="165"/>
        <v>27</v>
      </c>
      <c r="F193" s="77">
        <v>0</v>
      </c>
      <c r="G193" s="56">
        <v>0</v>
      </c>
      <c r="H193" s="65">
        <f t="shared" si="166"/>
        <v>0</v>
      </c>
      <c r="I193" s="77">
        <v>0</v>
      </c>
      <c r="J193" s="56">
        <v>0</v>
      </c>
      <c r="K193" s="65">
        <f t="shared" si="167"/>
        <v>0</v>
      </c>
      <c r="L193" s="77">
        <v>0</v>
      </c>
      <c r="M193" s="56">
        <v>0</v>
      </c>
      <c r="N193" s="65">
        <f t="shared" si="168"/>
        <v>0</v>
      </c>
      <c r="O193" s="77">
        <v>0</v>
      </c>
      <c r="P193" s="56">
        <v>0</v>
      </c>
      <c r="Q193" s="65">
        <f t="shared" si="169"/>
        <v>0</v>
      </c>
      <c r="R193" s="83">
        <v>0</v>
      </c>
      <c r="S193" s="57">
        <v>0</v>
      </c>
      <c r="T193" s="58">
        <f t="shared" si="170"/>
        <v>0</v>
      </c>
      <c r="U193" s="83">
        <v>0</v>
      </c>
      <c r="V193" s="57">
        <v>0</v>
      </c>
      <c r="W193" s="58">
        <f t="shared" si="171"/>
        <v>0</v>
      </c>
      <c r="X193" s="68">
        <f t="shared" si="172"/>
        <v>5</v>
      </c>
      <c r="Y193" s="40">
        <f t="shared" si="173"/>
        <v>22</v>
      </c>
      <c r="Z193" s="40">
        <f t="shared" si="174"/>
        <v>27</v>
      </c>
    </row>
    <row r="194" spans="1:26">
      <c r="A194" s="20"/>
      <c r="B194" s="48" t="s">
        <v>164</v>
      </c>
      <c r="C194" s="15">
        <f>SUM(C193)</f>
        <v>5</v>
      </c>
      <c r="D194" s="15">
        <f t="shared" ref="D194:W194" si="302">SUM(D193)</f>
        <v>22</v>
      </c>
      <c r="E194" s="16">
        <f t="shared" si="302"/>
        <v>27</v>
      </c>
      <c r="F194" s="75">
        <f t="shared" si="302"/>
        <v>0</v>
      </c>
      <c r="G194" s="15">
        <f t="shared" si="302"/>
        <v>0</v>
      </c>
      <c r="H194" s="16">
        <f t="shared" si="302"/>
        <v>0</v>
      </c>
      <c r="I194" s="75">
        <f t="shared" si="302"/>
        <v>0</v>
      </c>
      <c r="J194" s="15">
        <f t="shared" si="302"/>
        <v>0</v>
      </c>
      <c r="K194" s="16">
        <f t="shared" si="302"/>
        <v>0</v>
      </c>
      <c r="L194" s="75">
        <f t="shared" si="302"/>
        <v>0</v>
      </c>
      <c r="M194" s="15">
        <f t="shared" si="302"/>
        <v>0</v>
      </c>
      <c r="N194" s="16">
        <f t="shared" si="302"/>
        <v>0</v>
      </c>
      <c r="O194" s="75">
        <f t="shared" si="302"/>
        <v>0</v>
      </c>
      <c r="P194" s="15">
        <f t="shared" si="302"/>
        <v>0</v>
      </c>
      <c r="Q194" s="16">
        <f t="shared" si="302"/>
        <v>0</v>
      </c>
      <c r="R194" s="81">
        <f t="shared" si="302"/>
        <v>0</v>
      </c>
      <c r="S194" s="17">
        <f t="shared" si="302"/>
        <v>0</v>
      </c>
      <c r="T194" s="18">
        <f t="shared" si="302"/>
        <v>0</v>
      </c>
      <c r="U194" s="81">
        <f t="shared" si="302"/>
        <v>0</v>
      </c>
      <c r="V194" s="17">
        <f t="shared" si="302"/>
        <v>0</v>
      </c>
      <c r="W194" s="18">
        <f t="shared" si="302"/>
        <v>0</v>
      </c>
      <c r="X194" s="68">
        <f t="shared" ref="X194" si="303">C194+F194+I194+L194+O194+R194+U194</f>
        <v>5</v>
      </c>
      <c r="Y194" s="40">
        <f t="shared" ref="Y194" si="304">D194+G194+J194+M194+P194+S194+V194</f>
        <v>22</v>
      </c>
      <c r="Z194" s="40">
        <f t="shared" ref="Z194" si="305">E194+H194+K194+N194+Q194+T194+W194</f>
        <v>27</v>
      </c>
    </row>
    <row r="195" spans="1:26">
      <c r="A195" s="20"/>
      <c r="B195" s="4" t="s">
        <v>134</v>
      </c>
      <c r="C195" s="16">
        <f>C191+C194</f>
        <v>43</v>
      </c>
      <c r="D195" s="16">
        <f t="shared" ref="D195:W195" si="306">D191+D194</f>
        <v>77</v>
      </c>
      <c r="E195" s="16">
        <f t="shared" si="306"/>
        <v>120</v>
      </c>
      <c r="F195" s="63">
        <f t="shared" si="306"/>
        <v>24</v>
      </c>
      <c r="G195" s="16">
        <f t="shared" si="306"/>
        <v>117</v>
      </c>
      <c r="H195" s="16">
        <f t="shared" si="306"/>
        <v>141</v>
      </c>
      <c r="I195" s="63">
        <f t="shared" si="306"/>
        <v>35</v>
      </c>
      <c r="J195" s="16">
        <f t="shared" si="306"/>
        <v>46</v>
      </c>
      <c r="K195" s="16">
        <f t="shared" si="306"/>
        <v>81</v>
      </c>
      <c r="L195" s="63">
        <f t="shared" si="306"/>
        <v>19</v>
      </c>
      <c r="M195" s="16">
        <f t="shared" si="306"/>
        <v>48</v>
      </c>
      <c r="N195" s="16">
        <f t="shared" si="306"/>
        <v>67</v>
      </c>
      <c r="O195" s="63">
        <f t="shared" si="306"/>
        <v>0</v>
      </c>
      <c r="P195" s="16">
        <f t="shared" si="306"/>
        <v>2</v>
      </c>
      <c r="Q195" s="16">
        <f t="shared" si="306"/>
        <v>2</v>
      </c>
      <c r="R195" s="82">
        <f t="shared" si="306"/>
        <v>0</v>
      </c>
      <c r="S195" s="18">
        <f t="shared" si="306"/>
        <v>0</v>
      </c>
      <c r="T195" s="18">
        <f t="shared" si="306"/>
        <v>0</v>
      </c>
      <c r="U195" s="82">
        <f t="shared" si="306"/>
        <v>0</v>
      </c>
      <c r="V195" s="18">
        <f t="shared" si="306"/>
        <v>0</v>
      </c>
      <c r="W195" s="18">
        <f t="shared" si="306"/>
        <v>0</v>
      </c>
      <c r="X195" s="63">
        <f>C195+F195+I195+L195+O195+R195+U195</f>
        <v>121</v>
      </c>
      <c r="Y195" s="16">
        <f>D195+G195+J195+M195+P195+S195+V195</f>
        <v>290</v>
      </c>
      <c r="Z195" s="16">
        <f>X195+Y195</f>
        <v>411</v>
      </c>
    </row>
    <row r="196" spans="1:26" s="21" customFormat="1">
      <c r="A196" s="69"/>
      <c r="B196" s="70" t="s">
        <v>17</v>
      </c>
      <c r="C196" s="71">
        <f>C176+C195</f>
        <v>456</v>
      </c>
      <c r="D196" s="71">
        <f t="shared" ref="D196:W196" si="307">D176+D195</f>
        <v>1133</v>
      </c>
      <c r="E196" s="71">
        <f t="shared" si="307"/>
        <v>1589</v>
      </c>
      <c r="F196" s="76">
        <f t="shared" si="307"/>
        <v>470</v>
      </c>
      <c r="G196" s="71">
        <f t="shared" si="307"/>
        <v>1316</v>
      </c>
      <c r="H196" s="71">
        <f t="shared" si="307"/>
        <v>1786</v>
      </c>
      <c r="I196" s="76">
        <f t="shared" si="307"/>
        <v>362</v>
      </c>
      <c r="J196" s="71">
        <f t="shared" si="307"/>
        <v>873</v>
      </c>
      <c r="K196" s="71">
        <f t="shared" si="307"/>
        <v>1235</v>
      </c>
      <c r="L196" s="76">
        <f t="shared" si="307"/>
        <v>260</v>
      </c>
      <c r="M196" s="71">
        <f t="shared" si="307"/>
        <v>711</v>
      </c>
      <c r="N196" s="71">
        <f t="shared" si="307"/>
        <v>971</v>
      </c>
      <c r="O196" s="76">
        <f t="shared" si="307"/>
        <v>29</v>
      </c>
      <c r="P196" s="71">
        <f t="shared" si="307"/>
        <v>49</v>
      </c>
      <c r="Q196" s="71">
        <f t="shared" si="307"/>
        <v>78</v>
      </c>
      <c r="R196" s="76">
        <f t="shared" si="307"/>
        <v>0</v>
      </c>
      <c r="S196" s="71">
        <f t="shared" si="307"/>
        <v>0</v>
      </c>
      <c r="T196" s="71">
        <f t="shared" si="307"/>
        <v>0</v>
      </c>
      <c r="U196" s="76">
        <f t="shared" si="307"/>
        <v>0</v>
      </c>
      <c r="V196" s="71">
        <f t="shared" si="307"/>
        <v>0</v>
      </c>
      <c r="W196" s="71">
        <f t="shared" si="307"/>
        <v>0</v>
      </c>
      <c r="X196" s="76">
        <f>X176+X195</f>
        <v>1577</v>
      </c>
      <c r="Y196" s="71">
        <f>Y176+Y195</f>
        <v>4082</v>
      </c>
      <c r="Z196" s="71">
        <f>X196+Y196</f>
        <v>5659</v>
      </c>
    </row>
    <row r="197" spans="1:26">
      <c r="A197" s="1" t="s">
        <v>76</v>
      </c>
      <c r="B197" s="2"/>
      <c r="C197" s="12"/>
      <c r="D197" s="13"/>
      <c r="E197" s="63"/>
      <c r="F197" s="13"/>
      <c r="G197" s="13"/>
      <c r="H197" s="63"/>
      <c r="I197" s="13"/>
      <c r="J197" s="13"/>
      <c r="K197" s="63"/>
      <c r="L197" s="13"/>
      <c r="M197" s="13"/>
      <c r="N197" s="63"/>
      <c r="O197" s="13"/>
      <c r="P197" s="13"/>
      <c r="Q197" s="63"/>
      <c r="R197" s="31"/>
      <c r="S197" s="31"/>
      <c r="T197" s="82"/>
      <c r="U197" s="31"/>
      <c r="V197" s="31"/>
      <c r="W197" s="82"/>
      <c r="X197" s="30"/>
      <c r="Y197" s="30"/>
      <c r="Z197" s="32"/>
    </row>
    <row r="198" spans="1:26">
      <c r="A198" s="1"/>
      <c r="B198" s="3" t="s">
        <v>10</v>
      </c>
      <c r="C198" s="12"/>
      <c r="D198" s="13"/>
      <c r="E198" s="63"/>
      <c r="F198" s="13"/>
      <c r="G198" s="13"/>
      <c r="H198" s="63"/>
      <c r="I198" s="13"/>
      <c r="J198" s="13"/>
      <c r="K198" s="63"/>
      <c r="L198" s="13"/>
      <c r="M198" s="13"/>
      <c r="N198" s="63"/>
      <c r="O198" s="13"/>
      <c r="P198" s="13"/>
      <c r="Q198" s="63"/>
      <c r="R198" s="31"/>
      <c r="S198" s="31"/>
      <c r="T198" s="82"/>
      <c r="U198" s="31"/>
      <c r="V198" s="31"/>
      <c r="W198" s="82"/>
      <c r="X198" s="30"/>
      <c r="Y198" s="30"/>
      <c r="Z198" s="32"/>
    </row>
    <row r="199" spans="1:26">
      <c r="A199" s="20"/>
      <c r="B199" s="46" t="s">
        <v>179</v>
      </c>
      <c r="C199" s="12"/>
      <c r="D199" s="13"/>
      <c r="E199" s="63"/>
      <c r="F199" s="13"/>
      <c r="G199" s="13"/>
      <c r="H199" s="63"/>
      <c r="I199" s="13"/>
      <c r="J199" s="13"/>
      <c r="K199" s="63"/>
      <c r="L199" s="13"/>
      <c r="M199" s="13"/>
      <c r="N199" s="63"/>
      <c r="O199" s="13"/>
      <c r="P199" s="13"/>
      <c r="Q199" s="63"/>
      <c r="R199" s="31"/>
      <c r="S199" s="31"/>
      <c r="T199" s="82"/>
      <c r="U199" s="31"/>
      <c r="V199" s="31"/>
      <c r="W199" s="82"/>
      <c r="X199" s="30"/>
      <c r="Y199" s="30"/>
      <c r="Z199" s="32"/>
    </row>
    <row r="200" spans="1:26">
      <c r="A200" s="20"/>
      <c r="B200" s="47" t="s">
        <v>180</v>
      </c>
      <c r="C200" s="15">
        <v>13</v>
      </c>
      <c r="D200" s="15">
        <v>55</v>
      </c>
      <c r="E200" s="16">
        <f t="shared" ref="E200:E275" si="308">C200+D200</f>
        <v>68</v>
      </c>
      <c r="F200" s="75">
        <v>0</v>
      </c>
      <c r="G200" s="15">
        <v>0</v>
      </c>
      <c r="H200" s="16">
        <f t="shared" ref="H200:H275" si="309">F200+G200</f>
        <v>0</v>
      </c>
      <c r="I200" s="75">
        <v>0</v>
      </c>
      <c r="J200" s="15">
        <v>0</v>
      </c>
      <c r="K200" s="16">
        <f t="shared" ref="K200:K275" si="310">I200+J200</f>
        <v>0</v>
      </c>
      <c r="L200" s="75">
        <v>0</v>
      </c>
      <c r="M200" s="15">
        <v>0</v>
      </c>
      <c r="N200" s="16">
        <f t="shared" ref="N200:N275" si="311">L200+M200</f>
        <v>0</v>
      </c>
      <c r="O200" s="75">
        <v>0</v>
      </c>
      <c r="P200" s="15">
        <v>0</v>
      </c>
      <c r="Q200" s="16">
        <f t="shared" ref="Q200:Q275" si="312">O200+P200</f>
        <v>0</v>
      </c>
      <c r="R200" s="81">
        <v>0</v>
      </c>
      <c r="S200" s="17">
        <v>0</v>
      </c>
      <c r="T200" s="18">
        <f t="shared" ref="T200:T275" si="313">R200+S200</f>
        <v>0</v>
      </c>
      <c r="U200" s="81">
        <v>0</v>
      </c>
      <c r="V200" s="17">
        <v>0</v>
      </c>
      <c r="W200" s="18">
        <f t="shared" ref="W200:W275" si="314">U200+V200</f>
        <v>0</v>
      </c>
      <c r="X200" s="63">
        <f t="shared" ref="X200:X275" si="315">C200+F200+I200+L200+O200+R200+U200</f>
        <v>13</v>
      </c>
      <c r="Y200" s="16">
        <f t="shared" ref="Y200:Y275" si="316">D200+G200+J200+M200+P200+S200+V200</f>
        <v>55</v>
      </c>
      <c r="Z200" s="16">
        <f t="shared" ref="Z200:Z275" si="317">E200+H200+K200+N200+Q200+T200+W200</f>
        <v>68</v>
      </c>
    </row>
    <row r="201" spans="1:26">
      <c r="A201" s="20"/>
      <c r="B201" s="47" t="s">
        <v>77</v>
      </c>
      <c r="C201" s="15">
        <v>14</v>
      </c>
      <c r="D201" s="15">
        <v>42</v>
      </c>
      <c r="E201" s="16">
        <f t="shared" si="308"/>
        <v>56</v>
      </c>
      <c r="F201" s="75">
        <v>15</v>
      </c>
      <c r="G201" s="15">
        <v>37</v>
      </c>
      <c r="H201" s="16">
        <f t="shared" si="309"/>
        <v>52</v>
      </c>
      <c r="I201" s="75">
        <v>10</v>
      </c>
      <c r="J201" s="15">
        <v>21</v>
      </c>
      <c r="K201" s="16">
        <f t="shared" si="310"/>
        <v>31</v>
      </c>
      <c r="L201" s="75">
        <v>8</v>
      </c>
      <c r="M201" s="15">
        <v>27</v>
      </c>
      <c r="N201" s="16">
        <f t="shared" si="311"/>
        <v>35</v>
      </c>
      <c r="O201" s="75">
        <v>0</v>
      </c>
      <c r="P201" s="15">
        <v>0</v>
      </c>
      <c r="Q201" s="16">
        <f t="shared" si="312"/>
        <v>0</v>
      </c>
      <c r="R201" s="81">
        <v>0</v>
      </c>
      <c r="S201" s="17">
        <v>0</v>
      </c>
      <c r="T201" s="18">
        <f t="shared" si="313"/>
        <v>0</v>
      </c>
      <c r="U201" s="81">
        <v>0</v>
      </c>
      <c r="V201" s="17">
        <v>0</v>
      </c>
      <c r="W201" s="18">
        <f t="shared" si="314"/>
        <v>0</v>
      </c>
      <c r="X201" s="63">
        <f t="shared" si="315"/>
        <v>47</v>
      </c>
      <c r="Y201" s="16">
        <f t="shared" si="316"/>
        <v>127</v>
      </c>
      <c r="Z201" s="16">
        <f t="shared" si="317"/>
        <v>174</v>
      </c>
    </row>
    <row r="202" spans="1:26">
      <c r="A202" s="20"/>
      <c r="B202" s="5" t="s">
        <v>78</v>
      </c>
      <c r="C202" s="15">
        <v>0</v>
      </c>
      <c r="D202" s="15">
        <v>0</v>
      </c>
      <c r="E202" s="16">
        <f t="shared" si="308"/>
        <v>0</v>
      </c>
      <c r="F202" s="75">
        <v>9</v>
      </c>
      <c r="G202" s="15">
        <v>36</v>
      </c>
      <c r="H202" s="16">
        <f t="shared" si="309"/>
        <v>45</v>
      </c>
      <c r="I202" s="75">
        <v>11</v>
      </c>
      <c r="J202" s="15">
        <v>29</v>
      </c>
      <c r="K202" s="16">
        <f t="shared" si="310"/>
        <v>40</v>
      </c>
      <c r="L202" s="75">
        <v>8</v>
      </c>
      <c r="M202" s="15">
        <v>28</v>
      </c>
      <c r="N202" s="16">
        <f t="shared" si="311"/>
        <v>36</v>
      </c>
      <c r="O202" s="75">
        <v>1</v>
      </c>
      <c r="P202" s="15">
        <v>0</v>
      </c>
      <c r="Q202" s="16">
        <f t="shared" si="312"/>
        <v>1</v>
      </c>
      <c r="R202" s="81">
        <v>0</v>
      </c>
      <c r="S202" s="17">
        <v>0</v>
      </c>
      <c r="T202" s="18">
        <f t="shared" si="313"/>
        <v>0</v>
      </c>
      <c r="U202" s="81">
        <v>0</v>
      </c>
      <c r="V202" s="17">
        <v>0</v>
      </c>
      <c r="W202" s="18">
        <f t="shared" si="314"/>
        <v>0</v>
      </c>
      <c r="X202" s="63">
        <f t="shared" si="315"/>
        <v>29</v>
      </c>
      <c r="Y202" s="16">
        <f t="shared" si="316"/>
        <v>93</v>
      </c>
      <c r="Z202" s="16">
        <f t="shared" si="317"/>
        <v>122</v>
      </c>
    </row>
    <row r="203" spans="1:26">
      <c r="A203" s="20"/>
      <c r="B203" s="5" t="s">
        <v>79</v>
      </c>
      <c r="C203" s="15">
        <v>0</v>
      </c>
      <c r="D203" s="15">
        <v>0</v>
      </c>
      <c r="E203" s="16">
        <f t="shared" si="308"/>
        <v>0</v>
      </c>
      <c r="F203" s="75">
        <v>0</v>
      </c>
      <c r="G203" s="15">
        <v>0</v>
      </c>
      <c r="H203" s="16">
        <f t="shared" si="309"/>
        <v>0</v>
      </c>
      <c r="I203" s="75">
        <v>0</v>
      </c>
      <c r="J203" s="15">
        <v>0</v>
      </c>
      <c r="K203" s="16">
        <f t="shared" si="310"/>
        <v>0</v>
      </c>
      <c r="L203" s="75">
        <v>0</v>
      </c>
      <c r="M203" s="15">
        <v>0</v>
      </c>
      <c r="N203" s="16">
        <f t="shared" si="311"/>
        <v>0</v>
      </c>
      <c r="O203" s="75">
        <v>0</v>
      </c>
      <c r="P203" s="15">
        <v>1</v>
      </c>
      <c r="Q203" s="16">
        <f t="shared" si="312"/>
        <v>1</v>
      </c>
      <c r="R203" s="81">
        <v>0</v>
      </c>
      <c r="S203" s="17">
        <v>0</v>
      </c>
      <c r="T203" s="18">
        <f t="shared" si="313"/>
        <v>0</v>
      </c>
      <c r="U203" s="81">
        <v>0</v>
      </c>
      <c r="V203" s="17">
        <v>0</v>
      </c>
      <c r="W203" s="18">
        <f t="shared" si="314"/>
        <v>0</v>
      </c>
      <c r="X203" s="63">
        <f t="shared" si="315"/>
        <v>0</v>
      </c>
      <c r="Y203" s="16">
        <f t="shared" si="316"/>
        <v>1</v>
      </c>
      <c r="Z203" s="16">
        <f t="shared" si="317"/>
        <v>1</v>
      </c>
    </row>
    <row r="204" spans="1:26">
      <c r="A204" s="20"/>
      <c r="B204" s="47" t="s">
        <v>80</v>
      </c>
      <c r="C204" s="15">
        <v>0</v>
      </c>
      <c r="D204" s="15">
        <v>0</v>
      </c>
      <c r="E204" s="16">
        <f t="shared" si="308"/>
        <v>0</v>
      </c>
      <c r="F204" s="75">
        <v>6</v>
      </c>
      <c r="G204" s="15">
        <v>20</v>
      </c>
      <c r="H204" s="16">
        <f t="shared" si="309"/>
        <v>26</v>
      </c>
      <c r="I204" s="75">
        <v>6</v>
      </c>
      <c r="J204" s="15">
        <v>20</v>
      </c>
      <c r="K204" s="16">
        <f t="shared" si="310"/>
        <v>26</v>
      </c>
      <c r="L204" s="75">
        <v>11</v>
      </c>
      <c r="M204" s="15">
        <v>19</v>
      </c>
      <c r="N204" s="16">
        <f t="shared" si="311"/>
        <v>30</v>
      </c>
      <c r="O204" s="75">
        <v>1</v>
      </c>
      <c r="P204" s="15">
        <v>2</v>
      </c>
      <c r="Q204" s="16">
        <f t="shared" si="312"/>
        <v>3</v>
      </c>
      <c r="R204" s="81">
        <v>0</v>
      </c>
      <c r="S204" s="17">
        <v>0</v>
      </c>
      <c r="T204" s="18">
        <f t="shared" si="313"/>
        <v>0</v>
      </c>
      <c r="U204" s="81">
        <v>0</v>
      </c>
      <c r="V204" s="17">
        <v>0</v>
      </c>
      <c r="W204" s="18">
        <f t="shared" si="314"/>
        <v>0</v>
      </c>
      <c r="X204" s="63">
        <f t="shared" si="315"/>
        <v>24</v>
      </c>
      <c r="Y204" s="16">
        <f t="shared" si="316"/>
        <v>61</v>
      </c>
      <c r="Z204" s="16">
        <f t="shared" si="317"/>
        <v>85</v>
      </c>
    </row>
    <row r="205" spans="1:26">
      <c r="A205" s="20"/>
      <c r="B205" s="47" t="s">
        <v>81</v>
      </c>
      <c r="C205" s="15">
        <v>41</v>
      </c>
      <c r="D205" s="15">
        <v>65</v>
      </c>
      <c r="E205" s="16">
        <f t="shared" si="308"/>
        <v>106</v>
      </c>
      <c r="F205" s="75">
        <v>25</v>
      </c>
      <c r="G205" s="15">
        <v>65</v>
      </c>
      <c r="H205" s="16">
        <f t="shared" si="309"/>
        <v>90</v>
      </c>
      <c r="I205" s="75">
        <v>19</v>
      </c>
      <c r="J205" s="15">
        <v>62</v>
      </c>
      <c r="K205" s="16">
        <f t="shared" si="310"/>
        <v>81</v>
      </c>
      <c r="L205" s="75">
        <v>6</v>
      </c>
      <c r="M205" s="15">
        <v>49</v>
      </c>
      <c r="N205" s="16">
        <f t="shared" si="311"/>
        <v>55</v>
      </c>
      <c r="O205" s="75">
        <v>2</v>
      </c>
      <c r="P205" s="15">
        <v>7</v>
      </c>
      <c r="Q205" s="16">
        <f t="shared" si="312"/>
        <v>9</v>
      </c>
      <c r="R205" s="81">
        <v>0</v>
      </c>
      <c r="S205" s="17">
        <v>0</v>
      </c>
      <c r="T205" s="18">
        <f t="shared" si="313"/>
        <v>0</v>
      </c>
      <c r="U205" s="81">
        <v>0</v>
      </c>
      <c r="V205" s="17">
        <v>0</v>
      </c>
      <c r="W205" s="18">
        <f t="shared" si="314"/>
        <v>0</v>
      </c>
      <c r="X205" s="63">
        <f t="shared" si="315"/>
        <v>93</v>
      </c>
      <c r="Y205" s="16">
        <f t="shared" si="316"/>
        <v>248</v>
      </c>
      <c r="Z205" s="16">
        <f t="shared" si="317"/>
        <v>341</v>
      </c>
    </row>
    <row r="206" spans="1:26">
      <c r="A206" s="20"/>
      <c r="B206" s="47" t="s">
        <v>82</v>
      </c>
      <c r="C206" s="15">
        <v>0</v>
      </c>
      <c r="D206" s="15">
        <v>0</v>
      </c>
      <c r="E206" s="16">
        <f t="shared" si="308"/>
        <v>0</v>
      </c>
      <c r="F206" s="75">
        <v>25</v>
      </c>
      <c r="G206" s="15">
        <v>35</v>
      </c>
      <c r="H206" s="16">
        <f t="shared" si="309"/>
        <v>60</v>
      </c>
      <c r="I206" s="75">
        <v>21</v>
      </c>
      <c r="J206" s="15">
        <v>38</v>
      </c>
      <c r="K206" s="16">
        <f t="shared" si="310"/>
        <v>59</v>
      </c>
      <c r="L206" s="75">
        <v>16</v>
      </c>
      <c r="M206" s="15">
        <v>36</v>
      </c>
      <c r="N206" s="16">
        <f t="shared" si="311"/>
        <v>52</v>
      </c>
      <c r="O206" s="75">
        <v>3</v>
      </c>
      <c r="P206" s="15">
        <v>1</v>
      </c>
      <c r="Q206" s="16">
        <f t="shared" si="312"/>
        <v>4</v>
      </c>
      <c r="R206" s="81">
        <v>0</v>
      </c>
      <c r="S206" s="17">
        <v>0</v>
      </c>
      <c r="T206" s="18">
        <f t="shared" si="313"/>
        <v>0</v>
      </c>
      <c r="U206" s="81">
        <v>0</v>
      </c>
      <c r="V206" s="17">
        <v>0</v>
      </c>
      <c r="W206" s="18">
        <f t="shared" si="314"/>
        <v>0</v>
      </c>
      <c r="X206" s="63">
        <f t="shared" si="315"/>
        <v>65</v>
      </c>
      <c r="Y206" s="16">
        <f t="shared" si="316"/>
        <v>110</v>
      </c>
      <c r="Z206" s="16">
        <f t="shared" si="317"/>
        <v>175</v>
      </c>
    </row>
    <row r="207" spans="1:26">
      <c r="A207" s="20"/>
      <c r="B207" s="47" t="s">
        <v>181</v>
      </c>
      <c r="C207" s="15">
        <v>23</v>
      </c>
      <c r="D207" s="15">
        <v>41</v>
      </c>
      <c r="E207" s="16">
        <f t="shared" si="308"/>
        <v>64</v>
      </c>
      <c r="F207" s="75">
        <v>0</v>
      </c>
      <c r="G207" s="15">
        <v>0</v>
      </c>
      <c r="H207" s="16">
        <f t="shared" si="309"/>
        <v>0</v>
      </c>
      <c r="I207" s="75">
        <v>0</v>
      </c>
      <c r="J207" s="15">
        <v>0</v>
      </c>
      <c r="K207" s="16">
        <f t="shared" si="310"/>
        <v>0</v>
      </c>
      <c r="L207" s="75">
        <v>0</v>
      </c>
      <c r="M207" s="15">
        <v>0</v>
      </c>
      <c r="N207" s="16">
        <f t="shared" si="311"/>
        <v>0</v>
      </c>
      <c r="O207" s="75">
        <v>0</v>
      </c>
      <c r="P207" s="15">
        <v>0</v>
      </c>
      <c r="Q207" s="16">
        <f t="shared" si="312"/>
        <v>0</v>
      </c>
      <c r="R207" s="81">
        <v>0</v>
      </c>
      <c r="S207" s="17">
        <v>0</v>
      </c>
      <c r="T207" s="18">
        <f t="shared" si="313"/>
        <v>0</v>
      </c>
      <c r="U207" s="81">
        <v>0</v>
      </c>
      <c r="V207" s="17">
        <v>0</v>
      </c>
      <c r="W207" s="18">
        <f t="shared" si="314"/>
        <v>0</v>
      </c>
      <c r="X207" s="63">
        <f t="shared" si="315"/>
        <v>23</v>
      </c>
      <c r="Y207" s="16">
        <f t="shared" si="316"/>
        <v>41</v>
      </c>
      <c r="Z207" s="16">
        <f t="shared" si="317"/>
        <v>64</v>
      </c>
    </row>
    <row r="208" spans="1:26">
      <c r="A208" s="20"/>
      <c r="B208" s="48" t="s">
        <v>8</v>
      </c>
      <c r="C208" s="16">
        <f>SUM(C200:C207)</f>
        <v>91</v>
      </c>
      <c r="D208" s="16">
        <f t="shared" ref="D208:W208" si="318">SUM(D200:D207)</f>
        <v>203</v>
      </c>
      <c r="E208" s="16">
        <f t="shared" si="318"/>
        <v>294</v>
      </c>
      <c r="F208" s="63">
        <f t="shared" si="318"/>
        <v>80</v>
      </c>
      <c r="G208" s="16">
        <f t="shared" si="318"/>
        <v>193</v>
      </c>
      <c r="H208" s="16">
        <f t="shared" si="318"/>
        <v>273</v>
      </c>
      <c r="I208" s="63">
        <f t="shared" si="318"/>
        <v>67</v>
      </c>
      <c r="J208" s="16">
        <f t="shared" si="318"/>
        <v>170</v>
      </c>
      <c r="K208" s="16">
        <f t="shared" si="318"/>
        <v>237</v>
      </c>
      <c r="L208" s="63">
        <f t="shared" si="318"/>
        <v>49</v>
      </c>
      <c r="M208" s="16">
        <f t="shared" si="318"/>
        <v>159</v>
      </c>
      <c r="N208" s="16">
        <f t="shared" si="318"/>
        <v>208</v>
      </c>
      <c r="O208" s="63">
        <f t="shared" si="318"/>
        <v>7</v>
      </c>
      <c r="P208" s="16">
        <f t="shared" si="318"/>
        <v>11</v>
      </c>
      <c r="Q208" s="16">
        <f t="shared" si="318"/>
        <v>18</v>
      </c>
      <c r="R208" s="82">
        <f t="shared" si="318"/>
        <v>0</v>
      </c>
      <c r="S208" s="18">
        <f t="shared" si="318"/>
        <v>0</v>
      </c>
      <c r="T208" s="18">
        <f t="shared" si="318"/>
        <v>0</v>
      </c>
      <c r="U208" s="82">
        <f t="shared" si="318"/>
        <v>0</v>
      </c>
      <c r="V208" s="18">
        <f t="shared" si="318"/>
        <v>0</v>
      </c>
      <c r="W208" s="18">
        <f t="shared" si="318"/>
        <v>0</v>
      </c>
      <c r="X208" s="63">
        <f t="shared" si="315"/>
        <v>294</v>
      </c>
      <c r="Y208" s="16">
        <f t="shared" si="316"/>
        <v>736</v>
      </c>
      <c r="Z208" s="16">
        <f>X208+Y208</f>
        <v>1030</v>
      </c>
    </row>
    <row r="209" spans="1:26">
      <c r="A209" s="20"/>
      <c r="B209" s="2" t="s">
        <v>182</v>
      </c>
      <c r="C209" s="12"/>
      <c r="D209" s="13"/>
      <c r="E209" s="63"/>
      <c r="F209" s="13"/>
      <c r="G209" s="13"/>
      <c r="H209" s="63"/>
      <c r="I209" s="13"/>
      <c r="J209" s="13"/>
      <c r="K209" s="63"/>
      <c r="L209" s="13"/>
      <c r="M209" s="13"/>
      <c r="N209" s="63"/>
      <c r="O209" s="13"/>
      <c r="P209" s="13"/>
      <c r="Q209" s="63"/>
      <c r="R209" s="31"/>
      <c r="S209" s="31"/>
      <c r="T209" s="82"/>
      <c r="U209" s="31"/>
      <c r="V209" s="31"/>
      <c r="W209" s="82"/>
      <c r="X209" s="37"/>
      <c r="Y209" s="37"/>
      <c r="Z209" s="38"/>
    </row>
    <row r="210" spans="1:26">
      <c r="A210" s="20"/>
      <c r="B210" s="5" t="s">
        <v>180</v>
      </c>
      <c r="C210" s="15">
        <v>1</v>
      </c>
      <c r="D210" s="15">
        <v>19</v>
      </c>
      <c r="E210" s="16">
        <f t="shared" ref="E210:E213" si="319">C210+D210</f>
        <v>20</v>
      </c>
      <c r="F210" s="75">
        <v>0</v>
      </c>
      <c r="G210" s="15">
        <v>0</v>
      </c>
      <c r="H210" s="16">
        <f t="shared" ref="H210:H213" si="320">F210+G210</f>
        <v>0</v>
      </c>
      <c r="I210" s="75">
        <v>0</v>
      </c>
      <c r="J210" s="15">
        <v>0</v>
      </c>
      <c r="K210" s="16">
        <f t="shared" ref="K210:K213" si="321">I210+J210</f>
        <v>0</v>
      </c>
      <c r="L210" s="75">
        <v>0</v>
      </c>
      <c r="M210" s="15">
        <v>0</v>
      </c>
      <c r="N210" s="16">
        <f t="shared" ref="N210:N213" si="322">L210+M210</f>
        <v>0</v>
      </c>
      <c r="O210" s="75">
        <v>0</v>
      </c>
      <c r="P210" s="15">
        <v>0</v>
      </c>
      <c r="Q210" s="16">
        <f t="shared" ref="Q210:Q213" si="323">O210+P210</f>
        <v>0</v>
      </c>
      <c r="R210" s="81">
        <v>0</v>
      </c>
      <c r="S210" s="17">
        <v>0</v>
      </c>
      <c r="T210" s="18">
        <f t="shared" ref="T210:T213" si="324">R210+S210</f>
        <v>0</v>
      </c>
      <c r="U210" s="81">
        <v>0</v>
      </c>
      <c r="V210" s="17">
        <v>0</v>
      </c>
      <c r="W210" s="18">
        <f t="shared" ref="W210:W213" si="325">U210+V210</f>
        <v>0</v>
      </c>
      <c r="X210" s="63">
        <f t="shared" ref="X210:X214" si="326">C210+F210+I210+L210+O210+R210+U210</f>
        <v>1</v>
      </c>
      <c r="Y210" s="16">
        <f t="shared" ref="Y210:Y214" si="327">D210+G210+J210+M210+P210+S210+V210</f>
        <v>19</v>
      </c>
      <c r="Z210" s="16">
        <f t="shared" ref="Z210:Z213" si="328">E210+H210+K210+N210+Q210+T210+W210</f>
        <v>20</v>
      </c>
    </row>
    <row r="211" spans="1:26">
      <c r="A211" s="20"/>
      <c r="B211" s="47" t="s">
        <v>77</v>
      </c>
      <c r="C211" s="15">
        <v>3</v>
      </c>
      <c r="D211" s="15">
        <v>21</v>
      </c>
      <c r="E211" s="16">
        <f t="shared" si="319"/>
        <v>24</v>
      </c>
      <c r="F211" s="75">
        <v>13</v>
      </c>
      <c r="G211" s="15">
        <v>18</v>
      </c>
      <c r="H211" s="16">
        <f t="shared" si="320"/>
        <v>31</v>
      </c>
      <c r="I211" s="75">
        <v>2</v>
      </c>
      <c r="J211" s="15">
        <v>2</v>
      </c>
      <c r="K211" s="16">
        <f t="shared" si="321"/>
        <v>4</v>
      </c>
      <c r="L211" s="75">
        <v>0</v>
      </c>
      <c r="M211" s="15">
        <v>1</v>
      </c>
      <c r="N211" s="16">
        <f t="shared" si="322"/>
        <v>1</v>
      </c>
      <c r="O211" s="75">
        <v>0</v>
      </c>
      <c r="P211" s="15">
        <v>0</v>
      </c>
      <c r="Q211" s="16">
        <f t="shared" si="323"/>
        <v>0</v>
      </c>
      <c r="R211" s="81">
        <v>0</v>
      </c>
      <c r="S211" s="17">
        <v>0</v>
      </c>
      <c r="T211" s="18">
        <f t="shared" si="324"/>
        <v>0</v>
      </c>
      <c r="U211" s="81">
        <v>0</v>
      </c>
      <c r="V211" s="17">
        <v>0</v>
      </c>
      <c r="W211" s="18">
        <f t="shared" si="325"/>
        <v>0</v>
      </c>
      <c r="X211" s="63">
        <f t="shared" si="326"/>
        <v>18</v>
      </c>
      <c r="Y211" s="16">
        <f t="shared" si="327"/>
        <v>42</v>
      </c>
      <c r="Z211" s="16">
        <f t="shared" si="328"/>
        <v>60</v>
      </c>
    </row>
    <row r="212" spans="1:26">
      <c r="A212" s="20"/>
      <c r="B212" s="5" t="s">
        <v>78</v>
      </c>
      <c r="C212" s="15">
        <v>0</v>
      </c>
      <c r="D212" s="15">
        <v>0</v>
      </c>
      <c r="E212" s="16">
        <f t="shared" si="319"/>
        <v>0</v>
      </c>
      <c r="F212" s="75">
        <v>4</v>
      </c>
      <c r="G212" s="15">
        <v>27</v>
      </c>
      <c r="H212" s="16">
        <f t="shared" si="320"/>
        <v>31</v>
      </c>
      <c r="I212" s="75">
        <v>0</v>
      </c>
      <c r="J212" s="15">
        <v>0</v>
      </c>
      <c r="K212" s="16">
        <f t="shared" si="321"/>
        <v>0</v>
      </c>
      <c r="L212" s="75">
        <v>0</v>
      </c>
      <c r="M212" s="15">
        <v>0</v>
      </c>
      <c r="N212" s="16">
        <f t="shared" si="322"/>
        <v>0</v>
      </c>
      <c r="O212" s="75">
        <v>0</v>
      </c>
      <c r="P212" s="15">
        <v>0</v>
      </c>
      <c r="Q212" s="16">
        <f t="shared" si="323"/>
        <v>0</v>
      </c>
      <c r="R212" s="81">
        <v>0</v>
      </c>
      <c r="S212" s="17">
        <v>0</v>
      </c>
      <c r="T212" s="18">
        <f t="shared" si="324"/>
        <v>0</v>
      </c>
      <c r="U212" s="81">
        <v>0</v>
      </c>
      <c r="V212" s="17">
        <v>0</v>
      </c>
      <c r="W212" s="18">
        <f t="shared" si="325"/>
        <v>0</v>
      </c>
      <c r="X212" s="63">
        <f t="shared" si="326"/>
        <v>4</v>
      </c>
      <c r="Y212" s="16">
        <f t="shared" si="327"/>
        <v>27</v>
      </c>
      <c r="Z212" s="16">
        <f t="shared" si="328"/>
        <v>31</v>
      </c>
    </row>
    <row r="213" spans="1:26">
      <c r="A213" s="20"/>
      <c r="B213" s="47" t="s">
        <v>81</v>
      </c>
      <c r="C213" s="15">
        <v>16</v>
      </c>
      <c r="D213" s="15">
        <v>42</v>
      </c>
      <c r="E213" s="16">
        <f t="shared" si="319"/>
        <v>58</v>
      </c>
      <c r="F213" s="75">
        <v>17</v>
      </c>
      <c r="G213" s="15">
        <v>47</v>
      </c>
      <c r="H213" s="16">
        <f t="shared" si="320"/>
        <v>64</v>
      </c>
      <c r="I213" s="75">
        <v>0</v>
      </c>
      <c r="J213" s="15">
        <v>5</v>
      </c>
      <c r="K213" s="16">
        <f t="shared" si="321"/>
        <v>5</v>
      </c>
      <c r="L213" s="75">
        <v>0</v>
      </c>
      <c r="M213" s="15">
        <v>0</v>
      </c>
      <c r="N213" s="16">
        <f t="shared" si="322"/>
        <v>0</v>
      </c>
      <c r="O213" s="75">
        <v>0</v>
      </c>
      <c r="P213" s="15">
        <v>1</v>
      </c>
      <c r="Q213" s="16">
        <f t="shared" si="323"/>
        <v>1</v>
      </c>
      <c r="R213" s="81">
        <v>0</v>
      </c>
      <c r="S213" s="17">
        <v>0</v>
      </c>
      <c r="T213" s="18">
        <f t="shared" si="324"/>
        <v>0</v>
      </c>
      <c r="U213" s="81">
        <v>0</v>
      </c>
      <c r="V213" s="17">
        <v>0</v>
      </c>
      <c r="W213" s="18">
        <f t="shared" si="325"/>
        <v>0</v>
      </c>
      <c r="X213" s="63">
        <f t="shared" si="326"/>
        <v>33</v>
      </c>
      <c r="Y213" s="16">
        <f t="shared" si="327"/>
        <v>95</v>
      </c>
      <c r="Z213" s="16">
        <f t="shared" si="328"/>
        <v>128</v>
      </c>
    </row>
    <row r="214" spans="1:26">
      <c r="A214" s="20"/>
      <c r="B214" s="48" t="s">
        <v>8</v>
      </c>
      <c r="C214" s="16">
        <f>SUM(C210:C213)</f>
        <v>20</v>
      </c>
      <c r="D214" s="16">
        <f t="shared" ref="D214:W214" si="329">SUM(D210:D213)</f>
        <v>82</v>
      </c>
      <c r="E214" s="16">
        <f t="shared" si="329"/>
        <v>102</v>
      </c>
      <c r="F214" s="63">
        <f t="shared" si="329"/>
        <v>34</v>
      </c>
      <c r="G214" s="16">
        <f t="shared" si="329"/>
        <v>92</v>
      </c>
      <c r="H214" s="16">
        <f t="shared" si="329"/>
        <v>126</v>
      </c>
      <c r="I214" s="63">
        <f t="shared" si="329"/>
        <v>2</v>
      </c>
      <c r="J214" s="16">
        <f t="shared" si="329"/>
        <v>7</v>
      </c>
      <c r="K214" s="16">
        <f t="shared" si="329"/>
        <v>9</v>
      </c>
      <c r="L214" s="63">
        <f t="shared" si="329"/>
        <v>0</v>
      </c>
      <c r="M214" s="16">
        <f t="shared" si="329"/>
        <v>1</v>
      </c>
      <c r="N214" s="16">
        <f t="shared" si="329"/>
        <v>1</v>
      </c>
      <c r="O214" s="63">
        <f t="shared" si="329"/>
        <v>0</v>
      </c>
      <c r="P214" s="16">
        <f t="shared" si="329"/>
        <v>1</v>
      </c>
      <c r="Q214" s="16">
        <f t="shared" si="329"/>
        <v>1</v>
      </c>
      <c r="R214" s="82">
        <f t="shared" si="329"/>
        <v>0</v>
      </c>
      <c r="S214" s="18">
        <f t="shared" si="329"/>
        <v>0</v>
      </c>
      <c r="T214" s="18">
        <f t="shared" si="329"/>
        <v>0</v>
      </c>
      <c r="U214" s="82">
        <f t="shared" si="329"/>
        <v>0</v>
      </c>
      <c r="V214" s="18">
        <f t="shared" si="329"/>
        <v>0</v>
      </c>
      <c r="W214" s="18">
        <f t="shared" si="329"/>
        <v>0</v>
      </c>
      <c r="X214" s="63">
        <f t="shared" si="326"/>
        <v>56</v>
      </c>
      <c r="Y214" s="16">
        <f t="shared" si="327"/>
        <v>183</v>
      </c>
      <c r="Z214" s="16">
        <f>X214+Y214</f>
        <v>239</v>
      </c>
    </row>
    <row r="215" spans="1:26">
      <c r="A215" s="20"/>
      <c r="B215" s="48" t="s">
        <v>164</v>
      </c>
      <c r="C215" s="16">
        <f>C208+C214</f>
        <v>111</v>
      </c>
      <c r="D215" s="16">
        <f t="shared" ref="D215:Z215" si="330">D208+D214</f>
        <v>285</v>
      </c>
      <c r="E215" s="16">
        <f t="shared" si="330"/>
        <v>396</v>
      </c>
      <c r="F215" s="63">
        <f t="shared" si="330"/>
        <v>114</v>
      </c>
      <c r="G215" s="16">
        <f t="shared" si="330"/>
        <v>285</v>
      </c>
      <c r="H215" s="16">
        <f t="shared" si="330"/>
        <v>399</v>
      </c>
      <c r="I215" s="63">
        <f t="shared" si="330"/>
        <v>69</v>
      </c>
      <c r="J215" s="16">
        <f t="shared" si="330"/>
        <v>177</v>
      </c>
      <c r="K215" s="16">
        <f t="shared" si="330"/>
        <v>246</v>
      </c>
      <c r="L215" s="63">
        <f t="shared" si="330"/>
        <v>49</v>
      </c>
      <c r="M215" s="16">
        <f t="shared" si="330"/>
        <v>160</v>
      </c>
      <c r="N215" s="16">
        <f t="shared" si="330"/>
        <v>209</v>
      </c>
      <c r="O215" s="63">
        <f t="shared" si="330"/>
        <v>7</v>
      </c>
      <c r="P215" s="16">
        <f t="shared" si="330"/>
        <v>12</v>
      </c>
      <c r="Q215" s="16">
        <f t="shared" si="330"/>
        <v>19</v>
      </c>
      <c r="R215" s="82">
        <f t="shared" si="330"/>
        <v>0</v>
      </c>
      <c r="S215" s="18">
        <f t="shared" si="330"/>
        <v>0</v>
      </c>
      <c r="T215" s="18">
        <f t="shared" si="330"/>
        <v>0</v>
      </c>
      <c r="U215" s="82">
        <f t="shared" si="330"/>
        <v>0</v>
      </c>
      <c r="V215" s="18">
        <f t="shared" si="330"/>
        <v>0</v>
      </c>
      <c r="W215" s="18">
        <f t="shared" si="330"/>
        <v>0</v>
      </c>
      <c r="X215" s="63">
        <f t="shared" si="330"/>
        <v>350</v>
      </c>
      <c r="Y215" s="16">
        <f t="shared" si="330"/>
        <v>919</v>
      </c>
      <c r="Z215" s="16">
        <f t="shared" si="330"/>
        <v>1269</v>
      </c>
    </row>
    <row r="216" spans="1:26">
      <c r="A216" s="20"/>
      <c r="B216" s="2" t="s">
        <v>138</v>
      </c>
      <c r="C216" s="12"/>
      <c r="D216" s="13"/>
      <c r="E216" s="63"/>
      <c r="F216" s="13"/>
      <c r="G216" s="13"/>
      <c r="H216" s="63"/>
      <c r="I216" s="13"/>
      <c r="J216" s="13"/>
      <c r="K216" s="63"/>
      <c r="L216" s="13"/>
      <c r="M216" s="13"/>
      <c r="N216" s="63"/>
      <c r="O216" s="13"/>
      <c r="P216" s="13"/>
      <c r="Q216" s="63"/>
      <c r="R216" s="31"/>
      <c r="S216" s="31"/>
      <c r="T216" s="82"/>
      <c r="U216" s="31"/>
      <c r="V216" s="31"/>
      <c r="W216" s="82"/>
      <c r="X216" s="30"/>
      <c r="Y216" s="30"/>
      <c r="Z216" s="32"/>
    </row>
    <row r="217" spans="1:26">
      <c r="A217" s="1"/>
      <c r="B217" s="7" t="s">
        <v>83</v>
      </c>
      <c r="C217" s="15">
        <v>1</v>
      </c>
      <c r="D217" s="15">
        <v>46</v>
      </c>
      <c r="E217" s="16">
        <f t="shared" si="308"/>
        <v>47</v>
      </c>
      <c r="F217" s="75">
        <v>0</v>
      </c>
      <c r="G217" s="15">
        <v>50</v>
      </c>
      <c r="H217" s="16">
        <f t="shared" si="309"/>
        <v>50</v>
      </c>
      <c r="I217" s="75">
        <v>2</v>
      </c>
      <c r="J217" s="15">
        <v>40</v>
      </c>
      <c r="K217" s="16">
        <f t="shared" si="310"/>
        <v>42</v>
      </c>
      <c r="L217" s="75">
        <v>2</v>
      </c>
      <c r="M217" s="15">
        <v>41</v>
      </c>
      <c r="N217" s="16">
        <f t="shared" si="311"/>
        <v>43</v>
      </c>
      <c r="O217" s="75">
        <v>0</v>
      </c>
      <c r="P217" s="15">
        <v>0</v>
      </c>
      <c r="Q217" s="16">
        <f t="shared" si="312"/>
        <v>0</v>
      </c>
      <c r="R217" s="81">
        <v>2</v>
      </c>
      <c r="S217" s="17">
        <v>74</v>
      </c>
      <c r="T217" s="18">
        <f t="shared" si="313"/>
        <v>76</v>
      </c>
      <c r="U217" s="81">
        <v>0</v>
      </c>
      <c r="V217" s="17">
        <v>5</v>
      </c>
      <c r="W217" s="18">
        <f t="shared" si="314"/>
        <v>5</v>
      </c>
      <c r="X217" s="63">
        <f t="shared" si="315"/>
        <v>7</v>
      </c>
      <c r="Y217" s="16">
        <f t="shared" si="316"/>
        <v>256</v>
      </c>
      <c r="Z217" s="16">
        <f t="shared" si="317"/>
        <v>263</v>
      </c>
    </row>
    <row r="218" spans="1:26" s="21" customFormat="1">
      <c r="A218" s="1"/>
      <c r="B218" s="4" t="s">
        <v>16</v>
      </c>
      <c r="C218" s="16">
        <f>SUM(C217)</f>
        <v>1</v>
      </c>
      <c r="D218" s="16">
        <f t="shared" ref="D218:W218" si="331">SUM(D217)</f>
        <v>46</v>
      </c>
      <c r="E218" s="16">
        <f t="shared" si="331"/>
        <v>47</v>
      </c>
      <c r="F218" s="63">
        <f t="shared" si="331"/>
        <v>0</v>
      </c>
      <c r="G218" s="16">
        <f t="shared" si="331"/>
        <v>50</v>
      </c>
      <c r="H218" s="16">
        <f t="shared" si="331"/>
        <v>50</v>
      </c>
      <c r="I218" s="63">
        <f t="shared" si="331"/>
        <v>2</v>
      </c>
      <c r="J218" s="16">
        <f t="shared" si="331"/>
        <v>40</v>
      </c>
      <c r="K218" s="16">
        <f t="shared" si="331"/>
        <v>42</v>
      </c>
      <c r="L218" s="63">
        <f t="shared" si="331"/>
        <v>2</v>
      </c>
      <c r="M218" s="16">
        <f t="shared" si="331"/>
        <v>41</v>
      </c>
      <c r="N218" s="16">
        <f t="shared" si="331"/>
        <v>43</v>
      </c>
      <c r="O218" s="63">
        <f t="shared" si="331"/>
        <v>0</v>
      </c>
      <c r="P218" s="16">
        <f t="shared" si="331"/>
        <v>0</v>
      </c>
      <c r="Q218" s="16">
        <f t="shared" si="331"/>
        <v>0</v>
      </c>
      <c r="R218" s="63">
        <f t="shared" si="331"/>
        <v>2</v>
      </c>
      <c r="S218" s="16">
        <f t="shared" si="331"/>
        <v>74</v>
      </c>
      <c r="T218" s="16">
        <f t="shared" si="331"/>
        <v>76</v>
      </c>
      <c r="U218" s="63">
        <f t="shared" si="331"/>
        <v>0</v>
      </c>
      <c r="V218" s="16">
        <f t="shared" si="331"/>
        <v>5</v>
      </c>
      <c r="W218" s="16">
        <f t="shared" si="331"/>
        <v>5</v>
      </c>
      <c r="X218" s="63">
        <f t="shared" ref="X218" si="332">C218+F218+I218+L218+O218+R218+U218</f>
        <v>7</v>
      </c>
      <c r="Y218" s="16">
        <f t="shared" ref="Y218" si="333">D218+G218+J218+M218+P218+S218+V218</f>
        <v>256</v>
      </c>
      <c r="Z218" s="16">
        <f>X218+Y218</f>
        <v>263</v>
      </c>
    </row>
    <row r="219" spans="1:26" s="21" customFormat="1">
      <c r="A219" s="69"/>
      <c r="B219" s="70" t="s">
        <v>17</v>
      </c>
      <c r="C219" s="71">
        <f>C215+C218</f>
        <v>112</v>
      </c>
      <c r="D219" s="71">
        <f t="shared" ref="D219:Z219" si="334">D215+D218</f>
        <v>331</v>
      </c>
      <c r="E219" s="71">
        <f t="shared" si="334"/>
        <v>443</v>
      </c>
      <c r="F219" s="76">
        <f t="shared" si="334"/>
        <v>114</v>
      </c>
      <c r="G219" s="71">
        <f t="shared" si="334"/>
        <v>335</v>
      </c>
      <c r="H219" s="71">
        <f t="shared" si="334"/>
        <v>449</v>
      </c>
      <c r="I219" s="76">
        <f t="shared" si="334"/>
        <v>71</v>
      </c>
      <c r="J219" s="71">
        <f t="shared" si="334"/>
        <v>217</v>
      </c>
      <c r="K219" s="71">
        <f t="shared" si="334"/>
        <v>288</v>
      </c>
      <c r="L219" s="76">
        <f t="shared" si="334"/>
        <v>51</v>
      </c>
      <c r="M219" s="71">
        <f t="shared" si="334"/>
        <v>201</v>
      </c>
      <c r="N219" s="71">
        <f t="shared" si="334"/>
        <v>252</v>
      </c>
      <c r="O219" s="76">
        <f t="shared" si="334"/>
        <v>7</v>
      </c>
      <c r="P219" s="71">
        <f t="shared" si="334"/>
        <v>12</v>
      </c>
      <c r="Q219" s="71">
        <f t="shared" si="334"/>
        <v>19</v>
      </c>
      <c r="R219" s="76">
        <f t="shared" si="334"/>
        <v>2</v>
      </c>
      <c r="S219" s="71">
        <f t="shared" si="334"/>
        <v>74</v>
      </c>
      <c r="T219" s="71">
        <f t="shared" si="334"/>
        <v>76</v>
      </c>
      <c r="U219" s="76">
        <f t="shared" si="334"/>
        <v>0</v>
      </c>
      <c r="V219" s="71">
        <f t="shared" si="334"/>
        <v>5</v>
      </c>
      <c r="W219" s="71">
        <f t="shared" si="334"/>
        <v>5</v>
      </c>
      <c r="X219" s="76">
        <f t="shared" si="334"/>
        <v>357</v>
      </c>
      <c r="Y219" s="71">
        <f t="shared" si="334"/>
        <v>1175</v>
      </c>
      <c r="Z219" s="71">
        <f t="shared" si="334"/>
        <v>1532</v>
      </c>
    </row>
    <row r="220" spans="1:26">
      <c r="A220" s="1" t="s">
        <v>84</v>
      </c>
      <c r="B220" s="6"/>
      <c r="C220" s="12"/>
      <c r="D220" s="13"/>
      <c r="E220" s="63"/>
      <c r="F220" s="13"/>
      <c r="G220" s="13"/>
      <c r="H220" s="63"/>
      <c r="I220" s="13"/>
      <c r="J220" s="13"/>
      <c r="K220" s="63"/>
      <c r="L220" s="13"/>
      <c r="M220" s="13"/>
      <c r="N220" s="63"/>
      <c r="O220" s="13"/>
      <c r="P220" s="13"/>
      <c r="Q220" s="63"/>
      <c r="R220" s="31"/>
      <c r="S220" s="31"/>
      <c r="T220" s="82"/>
      <c r="U220" s="31"/>
      <c r="V220" s="31"/>
      <c r="W220" s="82"/>
      <c r="X220" s="30"/>
      <c r="Y220" s="30"/>
      <c r="Z220" s="32"/>
    </row>
    <row r="221" spans="1:26">
      <c r="A221" s="1"/>
      <c r="B221" s="10" t="s">
        <v>10</v>
      </c>
      <c r="C221" s="12"/>
      <c r="D221" s="13"/>
      <c r="E221" s="63"/>
      <c r="F221" s="13"/>
      <c r="G221" s="13"/>
      <c r="H221" s="63"/>
      <c r="I221" s="13"/>
      <c r="J221" s="13"/>
      <c r="K221" s="63"/>
      <c r="L221" s="13"/>
      <c r="M221" s="13"/>
      <c r="N221" s="63"/>
      <c r="O221" s="13"/>
      <c r="P221" s="13"/>
      <c r="Q221" s="63"/>
      <c r="R221" s="31"/>
      <c r="S221" s="31"/>
      <c r="T221" s="82"/>
      <c r="U221" s="31"/>
      <c r="V221" s="31"/>
      <c r="W221" s="82"/>
      <c r="X221" s="30"/>
      <c r="Y221" s="30"/>
      <c r="Z221" s="32"/>
    </row>
    <row r="222" spans="1:26">
      <c r="A222" s="1"/>
      <c r="B222" s="2" t="s">
        <v>183</v>
      </c>
      <c r="C222" s="12"/>
      <c r="D222" s="13"/>
      <c r="E222" s="63"/>
      <c r="F222" s="13"/>
      <c r="G222" s="13"/>
      <c r="H222" s="63"/>
      <c r="I222" s="13"/>
      <c r="J222" s="13"/>
      <c r="K222" s="63"/>
      <c r="L222" s="13"/>
      <c r="M222" s="13"/>
      <c r="N222" s="63"/>
      <c r="O222" s="13"/>
      <c r="P222" s="13"/>
      <c r="Q222" s="63"/>
      <c r="R222" s="31"/>
      <c r="S222" s="31"/>
      <c r="T222" s="82"/>
      <c r="U222" s="31"/>
      <c r="V222" s="31"/>
      <c r="W222" s="82"/>
      <c r="X222" s="30"/>
      <c r="Y222" s="30"/>
      <c r="Z222" s="32"/>
    </row>
    <row r="223" spans="1:26">
      <c r="A223" s="1"/>
      <c r="B223" s="47" t="s">
        <v>85</v>
      </c>
      <c r="C223" s="15">
        <v>0</v>
      </c>
      <c r="D223" s="15">
        <v>0</v>
      </c>
      <c r="E223" s="16">
        <f t="shared" si="308"/>
        <v>0</v>
      </c>
      <c r="F223" s="75">
        <v>5</v>
      </c>
      <c r="G223" s="15">
        <v>20</v>
      </c>
      <c r="H223" s="16">
        <f t="shared" si="309"/>
        <v>25</v>
      </c>
      <c r="I223" s="75">
        <v>9</v>
      </c>
      <c r="J223" s="15">
        <v>14</v>
      </c>
      <c r="K223" s="16">
        <f t="shared" si="310"/>
        <v>23</v>
      </c>
      <c r="L223" s="75">
        <v>5</v>
      </c>
      <c r="M223" s="15">
        <v>10</v>
      </c>
      <c r="N223" s="16">
        <f t="shared" si="311"/>
        <v>15</v>
      </c>
      <c r="O223" s="75">
        <v>2</v>
      </c>
      <c r="P223" s="15">
        <v>0</v>
      </c>
      <c r="Q223" s="16">
        <f t="shared" si="312"/>
        <v>2</v>
      </c>
      <c r="R223" s="81">
        <v>0</v>
      </c>
      <c r="S223" s="17">
        <v>0</v>
      </c>
      <c r="T223" s="18">
        <f t="shared" si="313"/>
        <v>0</v>
      </c>
      <c r="U223" s="81">
        <v>0</v>
      </c>
      <c r="V223" s="17">
        <v>0</v>
      </c>
      <c r="W223" s="18">
        <f t="shared" si="314"/>
        <v>0</v>
      </c>
      <c r="X223" s="63">
        <f t="shared" si="315"/>
        <v>21</v>
      </c>
      <c r="Y223" s="16">
        <f t="shared" si="316"/>
        <v>44</v>
      </c>
      <c r="Z223" s="16">
        <f t="shared" si="317"/>
        <v>65</v>
      </c>
    </row>
    <row r="224" spans="1:26">
      <c r="A224" s="19"/>
      <c r="B224" s="47" t="s">
        <v>86</v>
      </c>
      <c r="C224" s="15">
        <v>0</v>
      </c>
      <c r="D224" s="15">
        <v>0</v>
      </c>
      <c r="E224" s="16">
        <f t="shared" si="308"/>
        <v>0</v>
      </c>
      <c r="F224" s="75">
        <v>14</v>
      </c>
      <c r="G224" s="15">
        <v>8</v>
      </c>
      <c r="H224" s="16">
        <f t="shared" si="309"/>
        <v>22</v>
      </c>
      <c r="I224" s="75">
        <v>4</v>
      </c>
      <c r="J224" s="15">
        <v>5</v>
      </c>
      <c r="K224" s="16">
        <f t="shared" si="310"/>
        <v>9</v>
      </c>
      <c r="L224" s="75">
        <v>4</v>
      </c>
      <c r="M224" s="15">
        <v>5</v>
      </c>
      <c r="N224" s="16">
        <f t="shared" si="311"/>
        <v>9</v>
      </c>
      <c r="O224" s="75">
        <v>1</v>
      </c>
      <c r="P224" s="15">
        <v>2</v>
      </c>
      <c r="Q224" s="16">
        <f t="shared" si="312"/>
        <v>3</v>
      </c>
      <c r="R224" s="81">
        <v>0</v>
      </c>
      <c r="S224" s="17">
        <v>0</v>
      </c>
      <c r="T224" s="18">
        <f t="shared" si="313"/>
        <v>0</v>
      </c>
      <c r="U224" s="81">
        <v>0</v>
      </c>
      <c r="V224" s="17">
        <v>0</v>
      </c>
      <c r="W224" s="18">
        <f t="shared" si="314"/>
        <v>0</v>
      </c>
      <c r="X224" s="63">
        <f t="shared" si="315"/>
        <v>23</v>
      </c>
      <c r="Y224" s="16">
        <f t="shared" si="316"/>
        <v>20</v>
      </c>
      <c r="Z224" s="16">
        <f t="shared" si="317"/>
        <v>43</v>
      </c>
    </row>
    <row r="225" spans="1:26">
      <c r="A225" s="20"/>
      <c r="B225" s="47" t="s">
        <v>87</v>
      </c>
      <c r="C225" s="15">
        <v>0</v>
      </c>
      <c r="D225" s="15">
        <v>0</v>
      </c>
      <c r="E225" s="16">
        <f t="shared" si="308"/>
        <v>0</v>
      </c>
      <c r="F225" s="75">
        <v>11</v>
      </c>
      <c r="G225" s="15">
        <v>8</v>
      </c>
      <c r="H225" s="16">
        <f t="shared" si="309"/>
        <v>19</v>
      </c>
      <c r="I225" s="75">
        <v>8</v>
      </c>
      <c r="J225" s="15">
        <v>10</v>
      </c>
      <c r="K225" s="16">
        <f t="shared" si="310"/>
        <v>18</v>
      </c>
      <c r="L225" s="75">
        <v>3</v>
      </c>
      <c r="M225" s="15">
        <v>9</v>
      </c>
      <c r="N225" s="16">
        <f t="shared" si="311"/>
        <v>12</v>
      </c>
      <c r="O225" s="75">
        <v>5</v>
      </c>
      <c r="P225" s="15">
        <v>2</v>
      </c>
      <c r="Q225" s="16">
        <f t="shared" si="312"/>
        <v>7</v>
      </c>
      <c r="R225" s="81">
        <v>0</v>
      </c>
      <c r="S225" s="17">
        <v>0</v>
      </c>
      <c r="T225" s="18">
        <f t="shared" si="313"/>
        <v>0</v>
      </c>
      <c r="U225" s="81">
        <v>0</v>
      </c>
      <c r="V225" s="17">
        <v>0</v>
      </c>
      <c r="W225" s="18">
        <f t="shared" si="314"/>
        <v>0</v>
      </c>
      <c r="X225" s="63">
        <f t="shared" si="315"/>
        <v>27</v>
      </c>
      <c r="Y225" s="16">
        <f t="shared" si="316"/>
        <v>29</v>
      </c>
      <c r="Z225" s="16">
        <f t="shared" si="317"/>
        <v>56</v>
      </c>
    </row>
    <row r="226" spans="1:26">
      <c r="A226" s="20"/>
      <c r="B226" s="5" t="s">
        <v>88</v>
      </c>
      <c r="C226" s="15">
        <v>16</v>
      </c>
      <c r="D226" s="15">
        <v>10</v>
      </c>
      <c r="E226" s="16">
        <f t="shared" si="308"/>
        <v>26</v>
      </c>
      <c r="F226" s="75">
        <v>13</v>
      </c>
      <c r="G226" s="15">
        <v>10</v>
      </c>
      <c r="H226" s="16">
        <f t="shared" si="309"/>
        <v>23</v>
      </c>
      <c r="I226" s="75">
        <v>10</v>
      </c>
      <c r="J226" s="15">
        <v>8</v>
      </c>
      <c r="K226" s="16">
        <f t="shared" si="310"/>
        <v>18</v>
      </c>
      <c r="L226" s="75">
        <v>11</v>
      </c>
      <c r="M226" s="15">
        <v>10</v>
      </c>
      <c r="N226" s="16">
        <f t="shared" si="311"/>
        <v>21</v>
      </c>
      <c r="O226" s="75">
        <v>1</v>
      </c>
      <c r="P226" s="15">
        <v>0</v>
      </c>
      <c r="Q226" s="16">
        <f t="shared" si="312"/>
        <v>1</v>
      </c>
      <c r="R226" s="81">
        <v>0</v>
      </c>
      <c r="S226" s="17">
        <v>0</v>
      </c>
      <c r="T226" s="18">
        <f t="shared" si="313"/>
        <v>0</v>
      </c>
      <c r="U226" s="81">
        <v>0</v>
      </c>
      <c r="V226" s="17">
        <v>0</v>
      </c>
      <c r="W226" s="18">
        <f t="shared" si="314"/>
        <v>0</v>
      </c>
      <c r="X226" s="63">
        <f t="shared" si="315"/>
        <v>51</v>
      </c>
      <c r="Y226" s="16">
        <f t="shared" si="316"/>
        <v>38</v>
      </c>
      <c r="Z226" s="16">
        <f t="shared" si="317"/>
        <v>89</v>
      </c>
    </row>
    <row r="227" spans="1:26">
      <c r="A227" s="20"/>
      <c r="B227" s="47" t="s">
        <v>89</v>
      </c>
      <c r="C227" s="15">
        <v>27</v>
      </c>
      <c r="D227" s="15">
        <v>2</v>
      </c>
      <c r="E227" s="16">
        <f t="shared" si="308"/>
        <v>29</v>
      </c>
      <c r="F227" s="75">
        <v>24</v>
      </c>
      <c r="G227" s="15">
        <v>3</v>
      </c>
      <c r="H227" s="16">
        <f t="shared" si="309"/>
        <v>27</v>
      </c>
      <c r="I227" s="75">
        <v>24</v>
      </c>
      <c r="J227" s="15">
        <v>0</v>
      </c>
      <c r="K227" s="16">
        <f t="shared" si="310"/>
        <v>24</v>
      </c>
      <c r="L227" s="75">
        <v>18</v>
      </c>
      <c r="M227" s="15">
        <v>3</v>
      </c>
      <c r="N227" s="16">
        <f t="shared" si="311"/>
        <v>21</v>
      </c>
      <c r="O227" s="75">
        <v>25</v>
      </c>
      <c r="P227" s="15">
        <v>2</v>
      </c>
      <c r="Q227" s="16">
        <f t="shared" si="312"/>
        <v>27</v>
      </c>
      <c r="R227" s="81">
        <v>0</v>
      </c>
      <c r="S227" s="17">
        <v>0</v>
      </c>
      <c r="T227" s="18">
        <f t="shared" si="313"/>
        <v>0</v>
      </c>
      <c r="U227" s="81">
        <v>0</v>
      </c>
      <c r="V227" s="17">
        <v>0</v>
      </c>
      <c r="W227" s="18">
        <f t="shared" si="314"/>
        <v>0</v>
      </c>
      <c r="X227" s="63">
        <f t="shared" si="315"/>
        <v>118</v>
      </c>
      <c r="Y227" s="16">
        <f t="shared" si="316"/>
        <v>10</v>
      </c>
      <c r="Z227" s="16">
        <f t="shared" si="317"/>
        <v>128</v>
      </c>
    </row>
    <row r="228" spans="1:26">
      <c r="A228" s="20"/>
      <c r="B228" s="47" t="s">
        <v>184</v>
      </c>
      <c r="C228" s="15">
        <v>42</v>
      </c>
      <c r="D228" s="15">
        <v>35</v>
      </c>
      <c r="E228" s="16">
        <f t="shared" si="308"/>
        <v>77</v>
      </c>
      <c r="F228" s="75">
        <v>0</v>
      </c>
      <c r="G228" s="15">
        <v>0</v>
      </c>
      <c r="H228" s="16">
        <f t="shared" si="309"/>
        <v>0</v>
      </c>
      <c r="I228" s="75">
        <v>0</v>
      </c>
      <c r="J228" s="15">
        <v>0</v>
      </c>
      <c r="K228" s="16">
        <f t="shared" si="310"/>
        <v>0</v>
      </c>
      <c r="L228" s="75">
        <v>0</v>
      </c>
      <c r="M228" s="15">
        <v>0</v>
      </c>
      <c r="N228" s="16">
        <f t="shared" si="311"/>
        <v>0</v>
      </c>
      <c r="O228" s="75">
        <v>0</v>
      </c>
      <c r="P228" s="15">
        <v>0</v>
      </c>
      <c r="Q228" s="16">
        <f t="shared" si="312"/>
        <v>0</v>
      </c>
      <c r="R228" s="81">
        <v>0</v>
      </c>
      <c r="S228" s="17">
        <v>0</v>
      </c>
      <c r="T228" s="18">
        <f t="shared" si="313"/>
        <v>0</v>
      </c>
      <c r="U228" s="81">
        <v>0</v>
      </c>
      <c r="V228" s="17">
        <v>0</v>
      </c>
      <c r="W228" s="18">
        <f t="shared" si="314"/>
        <v>0</v>
      </c>
      <c r="X228" s="63">
        <f t="shared" si="315"/>
        <v>42</v>
      </c>
      <c r="Y228" s="16">
        <f t="shared" si="316"/>
        <v>35</v>
      </c>
      <c r="Z228" s="16">
        <f t="shared" si="317"/>
        <v>77</v>
      </c>
    </row>
    <row r="229" spans="1:26">
      <c r="A229" s="20"/>
      <c r="B229" s="7" t="s">
        <v>90</v>
      </c>
      <c r="C229" s="15">
        <v>13</v>
      </c>
      <c r="D229" s="15">
        <v>12</v>
      </c>
      <c r="E229" s="16">
        <f t="shared" si="308"/>
        <v>25</v>
      </c>
      <c r="F229" s="75">
        <v>15</v>
      </c>
      <c r="G229" s="15">
        <v>7</v>
      </c>
      <c r="H229" s="16">
        <f t="shared" si="309"/>
        <v>22</v>
      </c>
      <c r="I229" s="75">
        <v>13</v>
      </c>
      <c r="J229" s="15">
        <v>2</v>
      </c>
      <c r="K229" s="16">
        <f t="shared" si="310"/>
        <v>15</v>
      </c>
      <c r="L229" s="75">
        <v>7</v>
      </c>
      <c r="M229" s="15">
        <v>3</v>
      </c>
      <c r="N229" s="16">
        <f t="shared" si="311"/>
        <v>10</v>
      </c>
      <c r="O229" s="75">
        <v>3</v>
      </c>
      <c r="P229" s="15">
        <v>1</v>
      </c>
      <c r="Q229" s="16">
        <f t="shared" si="312"/>
        <v>4</v>
      </c>
      <c r="R229" s="81">
        <v>0</v>
      </c>
      <c r="S229" s="17">
        <v>0</v>
      </c>
      <c r="T229" s="18">
        <f t="shared" si="313"/>
        <v>0</v>
      </c>
      <c r="U229" s="81">
        <v>0</v>
      </c>
      <c r="V229" s="17">
        <v>0</v>
      </c>
      <c r="W229" s="18">
        <f t="shared" si="314"/>
        <v>0</v>
      </c>
      <c r="X229" s="63">
        <f t="shared" si="315"/>
        <v>51</v>
      </c>
      <c r="Y229" s="16">
        <f t="shared" si="316"/>
        <v>25</v>
      </c>
      <c r="Z229" s="16">
        <f t="shared" si="317"/>
        <v>76</v>
      </c>
    </row>
    <row r="230" spans="1:26">
      <c r="A230" s="20"/>
      <c r="B230" s="47" t="s">
        <v>91</v>
      </c>
      <c r="C230" s="15">
        <v>11</v>
      </c>
      <c r="D230" s="15">
        <v>6</v>
      </c>
      <c r="E230" s="16">
        <f t="shared" si="308"/>
        <v>17</v>
      </c>
      <c r="F230" s="75">
        <v>17</v>
      </c>
      <c r="G230" s="15">
        <v>9</v>
      </c>
      <c r="H230" s="16">
        <f t="shared" si="309"/>
        <v>26</v>
      </c>
      <c r="I230" s="75">
        <v>10</v>
      </c>
      <c r="J230" s="15">
        <v>8</v>
      </c>
      <c r="K230" s="16">
        <f t="shared" si="310"/>
        <v>18</v>
      </c>
      <c r="L230" s="75">
        <v>6</v>
      </c>
      <c r="M230" s="15">
        <v>5</v>
      </c>
      <c r="N230" s="16">
        <f t="shared" si="311"/>
        <v>11</v>
      </c>
      <c r="O230" s="75">
        <v>2</v>
      </c>
      <c r="P230" s="15">
        <v>0</v>
      </c>
      <c r="Q230" s="16">
        <f t="shared" si="312"/>
        <v>2</v>
      </c>
      <c r="R230" s="81">
        <v>0</v>
      </c>
      <c r="S230" s="17">
        <v>0</v>
      </c>
      <c r="T230" s="18">
        <f t="shared" si="313"/>
        <v>0</v>
      </c>
      <c r="U230" s="81">
        <v>0</v>
      </c>
      <c r="V230" s="17">
        <v>0</v>
      </c>
      <c r="W230" s="18">
        <f t="shared" si="314"/>
        <v>0</v>
      </c>
      <c r="X230" s="63">
        <f t="shared" si="315"/>
        <v>46</v>
      </c>
      <c r="Y230" s="16">
        <f t="shared" si="316"/>
        <v>28</v>
      </c>
      <c r="Z230" s="16">
        <f t="shared" si="317"/>
        <v>74</v>
      </c>
    </row>
    <row r="231" spans="1:26">
      <c r="A231" s="20"/>
      <c r="B231" s="47" t="s">
        <v>92</v>
      </c>
      <c r="C231" s="15">
        <v>9</v>
      </c>
      <c r="D231" s="15">
        <v>12</v>
      </c>
      <c r="E231" s="16">
        <f t="shared" si="308"/>
        <v>21</v>
      </c>
      <c r="F231" s="75">
        <v>11</v>
      </c>
      <c r="G231" s="15">
        <v>10</v>
      </c>
      <c r="H231" s="16">
        <f t="shared" si="309"/>
        <v>21</v>
      </c>
      <c r="I231" s="75">
        <v>6</v>
      </c>
      <c r="J231" s="15">
        <v>5</v>
      </c>
      <c r="K231" s="16">
        <f t="shared" si="310"/>
        <v>11</v>
      </c>
      <c r="L231" s="75">
        <v>7</v>
      </c>
      <c r="M231" s="15">
        <v>8</v>
      </c>
      <c r="N231" s="16">
        <f t="shared" si="311"/>
        <v>15</v>
      </c>
      <c r="O231" s="75">
        <v>10</v>
      </c>
      <c r="P231" s="15">
        <v>3</v>
      </c>
      <c r="Q231" s="16">
        <f t="shared" si="312"/>
        <v>13</v>
      </c>
      <c r="R231" s="81">
        <v>0</v>
      </c>
      <c r="S231" s="17">
        <v>0</v>
      </c>
      <c r="T231" s="18">
        <f t="shared" si="313"/>
        <v>0</v>
      </c>
      <c r="U231" s="81">
        <v>0</v>
      </c>
      <c r="V231" s="17">
        <v>0</v>
      </c>
      <c r="W231" s="18">
        <f t="shared" si="314"/>
        <v>0</v>
      </c>
      <c r="X231" s="63">
        <f t="shared" si="315"/>
        <v>43</v>
      </c>
      <c r="Y231" s="16">
        <f t="shared" si="316"/>
        <v>38</v>
      </c>
      <c r="Z231" s="16">
        <f t="shared" si="317"/>
        <v>81</v>
      </c>
    </row>
    <row r="232" spans="1:26">
      <c r="A232" s="20"/>
      <c r="B232" s="47" t="s">
        <v>93</v>
      </c>
      <c r="C232" s="15">
        <v>0</v>
      </c>
      <c r="D232" s="15">
        <v>0</v>
      </c>
      <c r="E232" s="16">
        <f t="shared" si="308"/>
        <v>0</v>
      </c>
      <c r="F232" s="75">
        <v>12</v>
      </c>
      <c r="G232" s="15">
        <v>6</v>
      </c>
      <c r="H232" s="16">
        <f t="shared" si="309"/>
        <v>18</v>
      </c>
      <c r="I232" s="75">
        <v>12</v>
      </c>
      <c r="J232" s="15">
        <v>5</v>
      </c>
      <c r="K232" s="16">
        <f t="shared" si="310"/>
        <v>17</v>
      </c>
      <c r="L232" s="75">
        <v>7</v>
      </c>
      <c r="M232" s="15">
        <v>7</v>
      </c>
      <c r="N232" s="16">
        <f t="shared" si="311"/>
        <v>14</v>
      </c>
      <c r="O232" s="75">
        <v>1</v>
      </c>
      <c r="P232" s="15">
        <v>0</v>
      </c>
      <c r="Q232" s="16">
        <f t="shared" si="312"/>
        <v>1</v>
      </c>
      <c r="R232" s="81">
        <v>0</v>
      </c>
      <c r="S232" s="17">
        <v>0</v>
      </c>
      <c r="T232" s="18">
        <f t="shared" si="313"/>
        <v>0</v>
      </c>
      <c r="U232" s="81">
        <v>0</v>
      </c>
      <c r="V232" s="17">
        <v>0</v>
      </c>
      <c r="W232" s="18">
        <f t="shared" si="314"/>
        <v>0</v>
      </c>
      <c r="X232" s="63">
        <f t="shared" si="315"/>
        <v>32</v>
      </c>
      <c r="Y232" s="16">
        <f t="shared" si="316"/>
        <v>18</v>
      </c>
      <c r="Z232" s="16">
        <f t="shared" si="317"/>
        <v>50</v>
      </c>
    </row>
    <row r="233" spans="1:26">
      <c r="A233" s="20"/>
      <c r="B233" s="47" t="s">
        <v>94</v>
      </c>
      <c r="C233" s="15">
        <v>16</v>
      </c>
      <c r="D233" s="15">
        <v>34</v>
      </c>
      <c r="E233" s="16">
        <f t="shared" si="308"/>
        <v>50</v>
      </c>
      <c r="F233" s="75">
        <v>6</v>
      </c>
      <c r="G233" s="15">
        <v>26</v>
      </c>
      <c r="H233" s="16">
        <f t="shared" si="309"/>
        <v>32</v>
      </c>
      <c r="I233" s="75">
        <v>6</v>
      </c>
      <c r="J233" s="15">
        <v>24</v>
      </c>
      <c r="K233" s="16">
        <f t="shared" si="310"/>
        <v>30</v>
      </c>
      <c r="L233" s="75">
        <v>3</v>
      </c>
      <c r="M233" s="15">
        <v>13</v>
      </c>
      <c r="N233" s="16">
        <f t="shared" si="311"/>
        <v>16</v>
      </c>
      <c r="O233" s="75">
        <v>0</v>
      </c>
      <c r="P233" s="15">
        <v>1</v>
      </c>
      <c r="Q233" s="16">
        <f t="shared" si="312"/>
        <v>1</v>
      </c>
      <c r="R233" s="81">
        <v>0</v>
      </c>
      <c r="S233" s="17">
        <v>0</v>
      </c>
      <c r="T233" s="18">
        <f t="shared" si="313"/>
        <v>0</v>
      </c>
      <c r="U233" s="81">
        <v>0</v>
      </c>
      <c r="V233" s="17">
        <v>0</v>
      </c>
      <c r="W233" s="18">
        <f t="shared" si="314"/>
        <v>0</v>
      </c>
      <c r="X233" s="63">
        <f t="shared" si="315"/>
        <v>31</v>
      </c>
      <c r="Y233" s="16">
        <f t="shared" si="316"/>
        <v>98</v>
      </c>
      <c r="Z233" s="16">
        <f t="shared" si="317"/>
        <v>129</v>
      </c>
    </row>
    <row r="234" spans="1:26">
      <c r="A234" s="20"/>
      <c r="B234" s="47" t="s">
        <v>95</v>
      </c>
      <c r="C234" s="15">
        <v>12</v>
      </c>
      <c r="D234" s="15">
        <v>7</v>
      </c>
      <c r="E234" s="16">
        <f t="shared" si="308"/>
        <v>19</v>
      </c>
      <c r="F234" s="75">
        <v>12</v>
      </c>
      <c r="G234" s="15">
        <v>12</v>
      </c>
      <c r="H234" s="16">
        <f t="shared" si="309"/>
        <v>24</v>
      </c>
      <c r="I234" s="75">
        <v>10</v>
      </c>
      <c r="J234" s="15">
        <v>14</v>
      </c>
      <c r="K234" s="16">
        <f t="shared" si="310"/>
        <v>24</v>
      </c>
      <c r="L234" s="75">
        <v>7</v>
      </c>
      <c r="M234" s="15">
        <v>11</v>
      </c>
      <c r="N234" s="16">
        <f t="shared" si="311"/>
        <v>18</v>
      </c>
      <c r="O234" s="75">
        <v>5</v>
      </c>
      <c r="P234" s="15">
        <v>2</v>
      </c>
      <c r="Q234" s="16">
        <f t="shared" si="312"/>
        <v>7</v>
      </c>
      <c r="R234" s="81">
        <v>0</v>
      </c>
      <c r="S234" s="17">
        <v>0</v>
      </c>
      <c r="T234" s="18">
        <f t="shared" si="313"/>
        <v>0</v>
      </c>
      <c r="U234" s="81">
        <v>0</v>
      </c>
      <c r="V234" s="17">
        <v>0</v>
      </c>
      <c r="W234" s="18">
        <f t="shared" si="314"/>
        <v>0</v>
      </c>
      <c r="X234" s="63">
        <f t="shared" si="315"/>
        <v>46</v>
      </c>
      <c r="Y234" s="16">
        <f t="shared" si="316"/>
        <v>46</v>
      </c>
      <c r="Z234" s="16">
        <f t="shared" si="317"/>
        <v>92</v>
      </c>
    </row>
    <row r="235" spans="1:26">
      <c r="A235" s="20"/>
      <c r="B235" s="47" t="s">
        <v>96</v>
      </c>
      <c r="C235" s="15">
        <v>12</v>
      </c>
      <c r="D235" s="15">
        <v>15</v>
      </c>
      <c r="E235" s="16">
        <f t="shared" si="308"/>
        <v>27</v>
      </c>
      <c r="F235" s="75">
        <v>5</v>
      </c>
      <c r="G235" s="15">
        <v>17</v>
      </c>
      <c r="H235" s="16">
        <f t="shared" si="309"/>
        <v>22</v>
      </c>
      <c r="I235" s="75">
        <v>4</v>
      </c>
      <c r="J235" s="15">
        <v>16</v>
      </c>
      <c r="K235" s="16">
        <f t="shared" si="310"/>
        <v>20</v>
      </c>
      <c r="L235" s="75">
        <v>6</v>
      </c>
      <c r="M235" s="15">
        <v>14</v>
      </c>
      <c r="N235" s="16">
        <f t="shared" si="311"/>
        <v>20</v>
      </c>
      <c r="O235" s="75">
        <v>4</v>
      </c>
      <c r="P235" s="15">
        <v>3</v>
      </c>
      <c r="Q235" s="16">
        <f t="shared" si="312"/>
        <v>7</v>
      </c>
      <c r="R235" s="81">
        <v>0</v>
      </c>
      <c r="S235" s="17">
        <v>0</v>
      </c>
      <c r="T235" s="18">
        <f t="shared" si="313"/>
        <v>0</v>
      </c>
      <c r="U235" s="81">
        <v>0</v>
      </c>
      <c r="V235" s="17">
        <v>0</v>
      </c>
      <c r="W235" s="18">
        <f t="shared" ref="W235" si="335">U235+V235</f>
        <v>0</v>
      </c>
      <c r="X235" s="63">
        <f t="shared" ref="X235" si="336">C235+F235+I235+L235+O235+R235+U235</f>
        <v>31</v>
      </c>
      <c r="Y235" s="16">
        <f t="shared" ref="Y235" si="337">D235+G235+J235+M235+P235+S235+V235</f>
        <v>65</v>
      </c>
      <c r="Z235" s="16">
        <f t="shared" ref="Z235" si="338">E235+H235+K235+N235+Q235+T235+W235</f>
        <v>96</v>
      </c>
    </row>
    <row r="236" spans="1:26">
      <c r="A236" s="20"/>
      <c r="B236" s="48" t="s">
        <v>164</v>
      </c>
      <c r="C236" s="16">
        <f>SUM(C223:C235)</f>
        <v>158</v>
      </c>
      <c r="D236" s="16">
        <f>SUM(D223:D235)</f>
        <v>133</v>
      </c>
      <c r="E236" s="16">
        <f t="shared" ref="E236:W236" si="339">SUM(E223:E235)</f>
        <v>291</v>
      </c>
      <c r="F236" s="63">
        <f t="shared" si="339"/>
        <v>145</v>
      </c>
      <c r="G236" s="16">
        <f t="shared" si="339"/>
        <v>136</v>
      </c>
      <c r="H236" s="16">
        <f t="shared" si="339"/>
        <v>281</v>
      </c>
      <c r="I236" s="63">
        <f t="shared" si="339"/>
        <v>116</v>
      </c>
      <c r="J236" s="16">
        <f t="shared" si="339"/>
        <v>111</v>
      </c>
      <c r="K236" s="16">
        <f t="shared" si="339"/>
        <v>227</v>
      </c>
      <c r="L236" s="63">
        <f t="shared" si="339"/>
        <v>84</v>
      </c>
      <c r="M236" s="16">
        <f t="shared" si="339"/>
        <v>98</v>
      </c>
      <c r="N236" s="16">
        <f t="shared" si="339"/>
        <v>182</v>
      </c>
      <c r="O236" s="63">
        <f t="shared" si="339"/>
        <v>59</v>
      </c>
      <c r="P236" s="16">
        <f t="shared" si="339"/>
        <v>16</v>
      </c>
      <c r="Q236" s="16">
        <f t="shared" si="339"/>
        <v>75</v>
      </c>
      <c r="R236" s="82">
        <f t="shared" si="339"/>
        <v>0</v>
      </c>
      <c r="S236" s="18">
        <f t="shared" si="339"/>
        <v>0</v>
      </c>
      <c r="T236" s="18">
        <f t="shared" si="339"/>
        <v>0</v>
      </c>
      <c r="U236" s="82">
        <f t="shared" si="339"/>
        <v>0</v>
      </c>
      <c r="V236" s="18">
        <f t="shared" si="339"/>
        <v>0</v>
      </c>
      <c r="W236" s="18">
        <f t="shared" si="339"/>
        <v>0</v>
      </c>
      <c r="X236" s="63">
        <f t="shared" ref="X236" si="340">C236+F236+I236+L236+O236+R236+U236</f>
        <v>562</v>
      </c>
      <c r="Y236" s="16">
        <f t="shared" ref="Y236" si="341">D236+G236+J236+M236+P236+S236+V236</f>
        <v>494</v>
      </c>
      <c r="Z236" s="16">
        <f>X236+Y236</f>
        <v>1056</v>
      </c>
    </row>
    <row r="237" spans="1:26">
      <c r="A237" s="20"/>
      <c r="B237" s="46" t="s">
        <v>185</v>
      </c>
      <c r="C237" s="12"/>
      <c r="D237" s="13"/>
      <c r="E237" s="63"/>
      <c r="F237" s="13"/>
      <c r="G237" s="13"/>
      <c r="H237" s="63"/>
      <c r="I237" s="13"/>
      <c r="J237" s="13"/>
      <c r="K237" s="63"/>
      <c r="L237" s="13"/>
      <c r="M237" s="13"/>
      <c r="N237" s="63"/>
      <c r="O237" s="13"/>
      <c r="P237" s="13"/>
      <c r="Q237" s="63"/>
      <c r="R237" s="31"/>
      <c r="S237" s="31"/>
      <c r="T237" s="82"/>
      <c r="U237" s="31"/>
      <c r="V237" s="31"/>
      <c r="W237" s="82"/>
      <c r="X237" s="30"/>
      <c r="Y237" s="30"/>
      <c r="Z237" s="32"/>
    </row>
    <row r="238" spans="1:26">
      <c r="A238" s="20"/>
      <c r="B238" s="47" t="s">
        <v>97</v>
      </c>
      <c r="C238" s="15">
        <v>0</v>
      </c>
      <c r="D238" s="15">
        <v>0</v>
      </c>
      <c r="E238" s="16">
        <f t="shared" si="308"/>
        <v>0</v>
      </c>
      <c r="F238" s="75">
        <v>0</v>
      </c>
      <c r="G238" s="15">
        <v>0</v>
      </c>
      <c r="H238" s="16">
        <f t="shared" si="309"/>
        <v>0</v>
      </c>
      <c r="I238" s="75">
        <v>0</v>
      </c>
      <c r="J238" s="15">
        <v>0</v>
      </c>
      <c r="K238" s="16">
        <f t="shared" si="310"/>
        <v>0</v>
      </c>
      <c r="L238" s="75">
        <v>0</v>
      </c>
      <c r="M238" s="15">
        <v>3</v>
      </c>
      <c r="N238" s="16">
        <f t="shared" si="311"/>
        <v>3</v>
      </c>
      <c r="O238" s="75">
        <v>0</v>
      </c>
      <c r="P238" s="15">
        <v>0</v>
      </c>
      <c r="Q238" s="16">
        <f t="shared" si="312"/>
        <v>0</v>
      </c>
      <c r="R238" s="81">
        <v>0</v>
      </c>
      <c r="S238" s="17">
        <v>1</v>
      </c>
      <c r="T238" s="18">
        <f t="shared" si="313"/>
        <v>1</v>
      </c>
      <c r="U238" s="81">
        <v>1</v>
      </c>
      <c r="V238" s="17">
        <v>0</v>
      </c>
      <c r="W238" s="18">
        <f t="shared" si="314"/>
        <v>1</v>
      </c>
      <c r="X238" s="63">
        <f t="shared" si="315"/>
        <v>1</v>
      </c>
      <c r="Y238" s="16">
        <f t="shared" si="316"/>
        <v>4</v>
      </c>
      <c r="Z238" s="16">
        <f t="shared" si="317"/>
        <v>5</v>
      </c>
    </row>
    <row r="239" spans="1:26">
      <c r="A239" s="20"/>
      <c r="B239" s="47" t="s">
        <v>186</v>
      </c>
      <c r="C239" s="15">
        <v>0</v>
      </c>
      <c r="D239" s="15">
        <v>0</v>
      </c>
      <c r="E239" s="16">
        <f t="shared" si="308"/>
        <v>0</v>
      </c>
      <c r="F239" s="75">
        <v>0</v>
      </c>
      <c r="G239" s="15">
        <v>0</v>
      </c>
      <c r="H239" s="16">
        <f t="shared" si="309"/>
        <v>0</v>
      </c>
      <c r="I239" s="75">
        <v>0</v>
      </c>
      <c r="J239" s="15">
        <v>0</v>
      </c>
      <c r="K239" s="16">
        <f t="shared" si="310"/>
        <v>0</v>
      </c>
      <c r="L239" s="75">
        <v>0</v>
      </c>
      <c r="M239" s="15">
        <v>0</v>
      </c>
      <c r="N239" s="16">
        <f t="shared" si="311"/>
        <v>0</v>
      </c>
      <c r="O239" s="75">
        <v>0</v>
      </c>
      <c r="P239" s="15">
        <v>0</v>
      </c>
      <c r="Q239" s="16">
        <f t="shared" si="312"/>
        <v>0</v>
      </c>
      <c r="R239" s="81">
        <v>0</v>
      </c>
      <c r="S239" s="17">
        <v>0</v>
      </c>
      <c r="T239" s="18">
        <f t="shared" si="313"/>
        <v>0</v>
      </c>
      <c r="U239" s="81">
        <v>0</v>
      </c>
      <c r="V239" s="17">
        <v>0</v>
      </c>
      <c r="W239" s="18">
        <f t="shared" si="314"/>
        <v>0</v>
      </c>
      <c r="X239" s="63">
        <f t="shared" si="315"/>
        <v>0</v>
      </c>
      <c r="Y239" s="16">
        <f t="shared" si="316"/>
        <v>0</v>
      </c>
      <c r="Z239" s="16">
        <f t="shared" si="317"/>
        <v>0</v>
      </c>
    </row>
    <row r="240" spans="1:26">
      <c r="A240" s="20"/>
      <c r="B240" s="47" t="s">
        <v>98</v>
      </c>
      <c r="C240" s="15">
        <v>16</v>
      </c>
      <c r="D240" s="15">
        <v>10</v>
      </c>
      <c r="E240" s="16">
        <f t="shared" si="308"/>
        <v>26</v>
      </c>
      <c r="F240" s="75">
        <v>12</v>
      </c>
      <c r="G240" s="15">
        <v>11</v>
      </c>
      <c r="H240" s="16">
        <f t="shared" si="309"/>
        <v>23</v>
      </c>
      <c r="I240" s="75">
        <v>10</v>
      </c>
      <c r="J240" s="15">
        <v>8</v>
      </c>
      <c r="K240" s="16">
        <f t="shared" si="310"/>
        <v>18</v>
      </c>
      <c r="L240" s="75">
        <v>0</v>
      </c>
      <c r="M240" s="15">
        <v>0</v>
      </c>
      <c r="N240" s="16">
        <f t="shared" si="311"/>
        <v>0</v>
      </c>
      <c r="O240" s="75">
        <v>0</v>
      </c>
      <c r="P240" s="15">
        <v>0</v>
      </c>
      <c r="Q240" s="16">
        <f t="shared" si="312"/>
        <v>0</v>
      </c>
      <c r="R240" s="81">
        <v>0</v>
      </c>
      <c r="S240" s="17">
        <v>0</v>
      </c>
      <c r="T240" s="18">
        <f t="shared" si="313"/>
        <v>0</v>
      </c>
      <c r="U240" s="81">
        <v>0</v>
      </c>
      <c r="V240" s="17">
        <v>0</v>
      </c>
      <c r="W240" s="18">
        <f t="shared" si="314"/>
        <v>0</v>
      </c>
      <c r="X240" s="63">
        <f t="shared" si="315"/>
        <v>38</v>
      </c>
      <c r="Y240" s="16">
        <f t="shared" si="316"/>
        <v>29</v>
      </c>
      <c r="Z240" s="16">
        <f t="shared" si="317"/>
        <v>67</v>
      </c>
    </row>
    <row r="241" spans="1:26">
      <c r="A241" s="20"/>
      <c r="B241" s="47" t="s">
        <v>99</v>
      </c>
      <c r="C241" s="15">
        <v>27</v>
      </c>
      <c r="D241" s="15">
        <v>8</v>
      </c>
      <c r="E241" s="16">
        <f t="shared" si="308"/>
        <v>35</v>
      </c>
      <c r="F241" s="75">
        <v>27</v>
      </c>
      <c r="G241" s="15">
        <v>7</v>
      </c>
      <c r="H241" s="16">
        <f t="shared" si="309"/>
        <v>34</v>
      </c>
      <c r="I241" s="75">
        <v>24</v>
      </c>
      <c r="J241" s="15">
        <v>12</v>
      </c>
      <c r="K241" s="16">
        <f t="shared" si="310"/>
        <v>36</v>
      </c>
      <c r="L241" s="75">
        <v>0</v>
      </c>
      <c r="M241" s="15">
        <v>0</v>
      </c>
      <c r="N241" s="16">
        <f t="shared" si="311"/>
        <v>0</v>
      </c>
      <c r="O241" s="75">
        <v>0</v>
      </c>
      <c r="P241" s="15">
        <v>0</v>
      </c>
      <c r="Q241" s="16">
        <f t="shared" si="312"/>
        <v>0</v>
      </c>
      <c r="R241" s="81">
        <v>0</v>
      </c>
      <c r="S241" s="17">
        <v>0</v>
      </c>
      <c r="T241" s="18">
        <f t="shared" si="313"/>
        <v>0</v>
      </c>
      <c r="U241" s="81">
        <v>0</v>
      </c>
      <c r="V241" s="17">
        <v>0</v>
      </c>
      <c r="W241" s="18">
        <f t="shared" si="314"/>
        <v>0</v>
      </c>
      <c r="X241" s="63">
        <f t="shared" si="315"/>
        <v>78</v>
      </c>
      <c r="Y241" s="16">
        <f t="shared" si="316"/>
        <v>27</v>
      </c>
      <c r="Z241" s="16">
        <f t="shared" si="317"/>
        <v>105</v>
      </c>
    </row>
    <row r="242" spans="1:26">
      <c r="A242" s="20"/>
      <c r="B242" s="47" t="s">
        <v>100</v>
      </c>
      <c r="C242" s="15">
        <v>0</v>
      </c>
      <c r="D242" s="15">
        <v>0</v>
      </c>
      <c r="E242" s="16">
        <f t="shared" si="308"/>
        <v>0</v>
      </c>
      <c r="F242" s="75">
        <v>0</v>
      </c>
      <c r="G242" s="15">
        <v>0</v>
      </c>
      <c r="H242" s="16">
        <f t="shared" si="309"/>
        <v>0</v>
      </c>
      <c r="I242" s="75">
        <v>0</v>
      </c>
      <c r="J242" s="15">
        <v>0</v>
      </c>
      <c r="K242" s="16">
        <f t="shared" si="310"/>
        <v>0</v>
      </c>
      <c r="L242" s="75">
        <v>9</v>
      </c>
      <c r="M242" s="15">
        <v>10</v>
      </c>
      <c r="N242" s="16">
        <f t="shared" si="311"/>
        <v>19</v>
      </c>
      <c r="O242" s="75">
        <v>0</v>
      </c>
      <c r="P242" s="15">
        <v>0</v>
      </c>
      <c r="Q242" s="16">
        <f t="shared" si="312"/>
        <v>0</v>
      </c>
      <c r="R242" s="81">
        <v>4</v>
      </c>
      <c r="S242" s="17">
        <v>6</v>
      </c>
      <c r="T242" s="18">
        <f t="shared" si="313"/>
        <v>10</v>
      </c>
      <c r="U242" s="81">
        <v>1</v>
      </c>
      <c r="V242" s="17">
        <v>1</v>
      </c>
      <c r="W242" s="18">
        <f t="shared" si="314"/>
        <v>2</v>
      </c>
      <c r="X242" s="63">
        <f t="shared" si="315"/>
        <v>14</v>
      </c>
      <c r="Y242" s="16">
        <f t="shared" si="316"/>
        <v>17</v>
      </c>
      <c r="Z242" s="16">
        <f t="shared" si="317"/>
        <v>31</v>
      </c>
    </row>
    <row r="243" spans="1:26">
      <c r="A243" s="20"/>
      <c r="B243" s="47" t="s">
        <v>101</v>
      </c>
      <c r="C243" s="15">
        <v>0</v>
      </c>
      <c r="D243" s="15">
        <v>0</v>
      </c>
      <c r="E243" s="16">
        <f t="shared" si="308"/>
        <v>0</v>
      </c>
      <c r="F243" s="75">
        <v>0</v>
      </c>
      <c r="G243" s="15">
        <v>0</v>
      </c>
      <c r="H243" s="16">
        <f t="shared" si="309"/>
        <v>0</v>
      </c>
      <c r="I243" s="75">
        <v>0</v>
      </c>
      <c r="J243" s="15">
        <v>0</v>
      </c>
      <c r="K243" s="16">
        <f t="shared" si="310"/>
        <v>0</v>
      </c>
      <c r="L243" s="75">
        <v>10</v>
      </c>
      <c r="M243" s="15">
        <v>1</v>
      </c>
      <c r="N243" s="16">
        <f t="shared" si="311"/>
        <v>11</v>
      </c>
      <c r="O243" s="75">
        <v>0</v>
      </c>
      <c r="P243" s="15">
        <v>0</v>
      </c>
      <c r="Q243" s="16">
        <f t="shared" si="312"/>
        <v>0</v>
      </c>
      <c r="R243" s="81">
        <v>9</v>
      </c>
      <c r="S243" s="17">
        <v>3</v>
      </c>
      <c r="T243" s="18">
        <f t="shared" si="313"/>
        <v>12</v>
      </c>
      <c r="U243" s="81">
        <v>6</v>
      </c>
      <c r="V243" s="17">
        <v>1</v>
      </c>
      <c r="W243" s="18">
        <f t="shared" si="314"/>
        <v>7</v>
      </c>
      <c r="X243" s="63">
        <f t="shared" si="315"/>
        <v>25</v>
      </c>
      <c r="Y243" s="16">
        <f t="shared" si="316"/>
        <v>5</v>
      </c>
      <c r="Z243" s="16">
        <f t="shared" si="317"/>
        <v>30</v>
      </c>
    </row>
    <row r="244" spans="1:26">
      <c r="A244" s="20"/>
      <c r="B244" s="47" t="s">
        <v>187</v>
      </c>
      <c r="C244" s="15">
        <v>0</v>
      </c>
      <c r="D244" s="15">
        <v>0</v>
      </c>
      <c r="E244" s="16">
        <f t="shared" si="308"/>
        <v>0</v>
      </c>
      <c r="F244" s="75">
        <v>0</v>
      </c>
      <c r="G244" s="15">
        <v>0</v>
      </c>
      <c r="H244" s="16">
        <f t="shared" si="309"/>
        <v>0</v>
      </c>
      <c r="I244" s="75">
        <v>0</v>
      </c>
      <c r="J244" s="15">
        <v>0</v>
      </c>
      <c r="K244" s="16">
        <f t="shared" si="310"/>
        <v>0</v>
      </c>
      <c r="L244" s="75">
        <v>16</v>
      </c>
      <c r="M244" s="15">
        <v>50</v>
      </c>
      <c r="N244" s="16">
        <f t="shared" si="311"/>
        <v>66</v>
      </c>
      <c r="O244" s="75">
        <v>0</v>
      </c>
      <c r="P244" s="15">
        <v>0</v>
      </c>
      <c r="Q244" s="16">
        <f t="shared" si="312"/>
        <v>0</v>
      </c>
      <c r="R244" s="81">
        <v>16</v>
      </c>
      <c r="S244" s="17">
        <v>54</v>
      </c>
      <c r="T244" s="18">
        <f t="shared" si="313"/>
        <v>70</v>
      </c>
      <c r="U244" s="81">
        <v>1</v>
      </c>
      <c r="V244" s="17">
        <v>3</v>
      </c>
      <c r="W244" s="18">
        <f t="shared" si="314"/>
        <v>4</v>
      </c>
      <c r="X244" s="63">
        <f t="shared" si="315"/>
        <v>33</v>
      </c>
      <c r="Y244" s="16">
        <f t="shared" si="316"/>
        <v>107</v>
      </c>
      <c r="Z244" s="16">
        <f t="shared" si="317"/>
        <v>140</v>
      </c>
    </row>
    <row r="245" spans="1:26">
      <c r="A245" s="20"/>
      <c r="B245" s="47" t="s">
        <v>188</v>
      </c>
      <c r="C245" s="15">
        <v>12</v>
      </c>
      <c r="D245" s="15">
        <v>60</v>
      </c>
      <c r="E245" s="16">
        <f t="shared" si="308"/>
        <v>72</v>
      </c>
      <c r="F245" s="75">
        <v>20</v>
      </c>
      <c r="G245" s="15">
        <v>52</v>
      </c>
      <c r="H245" s="16">
        <f t="shared" si="309"/>
        <v>72</v>
      </c>
      <c r="I245" s="75">
        <v>16</v>
      </c>
      <c r="J245" s="15">
        <v>41</v>
      </c>
      <c r="K245" s="16">
        <f t="shared" si="310"/>
        <v>57</v>
      </c>
      <c r="L245" s="75">
        <v>0</v>
      </c>
      <c r="M245" s="15">
        <v>0</v>
      </c>
      <c r="N245" s="16">
        <f t="shared" si="311"/>
        <v>0</v>
      </c>
      <c r="O245" s="75">
        <v>0</v>
      </c>
      <c r="P245" s="15">
        <v>0</v>
      </c>
      <c r="Q245" s="16">
        <f t="shared" si="312"/>
        <v>0</v>
      </c>
      <c r="R245" s="81">
        <v>0</v>
      </c>
      <c r="S245" s="17">
        <v>0</v>
      </c>
      <c r="T245" s="18">
        <f t="shared" si="313"/>
        <v>0</v>
      </c>
      <c r="U245" s="81">
        <v>0</v>
      </c>
      <c r="V245" s="17">
        <v>0</v>
      </c>
      <c r="W245" s="18">
        <f t="shared" si="314"/>
        <v>0</v>
      </c>
      <c r="X245" s="63">
        <f t="shared" si="315"/>
        <v>48</v>
      </c>
      <c r="Y245" s="16">
        <f t="shared" si="316"/>
        <v>153</v>
      </c>
      <c r="Z245" s="16">
        <f t="shared" si="317"/>
        <v>201</v>
      </c>
    </row>
    <row r="246" spans="1:26">
      <c r="A246" s="20"/>
      <c r="B246" s="47" t="s">
        <v>189</v>
      </c>
      <c r="C246" s="15">
        <v>0</v>
      </c>
      <c r="D246" s="15">
        <v>0</v>
      </c>
      <c r="E246" s="16">
        <f t="shared" si="308"/>
        <v>0</v>
      </c>
      <c r="F246" s="75">
        <v>0</v>
      </c>
      <c r="G246" s="15">
        <v>0</v>
      </c>
      <c r="H246" s="16">
        <f t="shared" si="309"/>
        <v>0</v>
      </c>
      <c r="I246" s="75">
        <v>0</v>
      </c>
      <c r="J246" s="15">
        <v>0</v>
      </c>
      <c r="K246" s="16">
        <f t="shared" si="310"/>
        <v>0</v>
      </c>
      <c r="L246" s="75">
        <v>2</v>
      </c>
      <c r="M246" s="15">
        <v>2</v>
      </c>
      <c r="N246" s="16">
        <f t="shared" si="311"/>
        <v>4</v>
      </c>
      <c r="O246" s="75">
        <v>0</v>
      </c>
      <c r="P246" s="15">
        <v>0</v>
      </c>
      <c r="Q246" s="16">
        <f t="shared" si="312"/>
        <v>0</v>
      </c>
      <c r="R246" s="81">
        <v>2</v>
      </c>
      <c r="S246" s="17">
        <v>3</v>
      </c>
      <c r="T246" s="18">
        <f t="shared" si="313"/>
        <v>5</v>
      </c>
      <c r="U246" s="81">
        <v>0</v>
      </c>
      <c r="V246" s="17">
        <v>2</v>
      </c>
      <c r="W246" s="18">
        <f t="shared" ref="W246" si="342">U246+V246</f>
        <v>2</v>
      </c>
      <c r="X246" s="63">
        <f t="shared" ref="X246" si="343">C246+F246+I246+L246+O246+R246+U246</f>
        <v>4</v>
      </c>
      <c r="Y246" s="16">
        <f t="shared" ref="Y246" si="344">D246+G246+J246+M246+P246+S246+V246</f>
        <v>7</v>
      </c>
      <c r="Z246" s="16">
        <f t="shared" ref="Z246" si="345">E246+H246+K246+N246+Q246+T246+W246</f>
        <v>11</v>
      </c>
    </row>
    <row r="247" spans="1:26" s="21" customFormat="1">
      <c r="A247" s="1"/>
      <c r="B247" s="4" t="s">
        <v>16</v>
      </c>
      <c r="C247" s="16">
        <f>SUM(C238:C246)</f>
        <v>55</v>
      </c>
      <c r="D247" s="16">
        <f t="shared" ref="D247:W247" si="346">SUM(D238:D246)</f>
        <v>78</v>
      </c>
      <c r="E247" s="16">
        <f t="shared" si="346"/>
        <v>133</v>
      </c>
      <c r="F247" s="63">
        <f t="shared" si="346"/>
        <v>59</v>
      </c>
      <c r="G247" s="16">
        <f t="shared" si="346"/>
        <v>70</v>
      </c>
      <c r="H247" s="16">
        <f t="shared" si="346"/>
        <v>129</v>
      </c>
      <c r="I247" s="63">
        <f t="shared" si="346"/>
        <v>50</v>
      </c>
      <c r="J247" s="16">
        <f t="shared" si="346"/>
        <v>61</v>
      </c>
      <c r="K247" s="16">
        <f t="shared" si="346"/>
        <v>111</v>
      </c>
      <c r="L247" s="63">
        <f t="shared" si="346"/>
        <v>37</v>
      </c>
      <c r="M247" s="16">
        <f t="shared" si="346"/>
        <v>66</v>
      </c>
      <c r="N247" s="16">
        <f t="shared" si="346"/>
        <v>103</v>
      </c>
      <c r="O247" s="63">
        <f t="shared" si="346"/>
        <v>0</v>
      </c>
      <c r="P247" s="16">
        <f t="shared" si="346"/>
        <v>0</v>
      </c>
      <c r="Q247" s="16">
        <f t="shared" si="346"/>
        <v>0</v>
      </c>
      <c r="R247" s="63">
        <f t="shared" si="346"/>
        <v>31</v>
      </c>
      <c r="S247" s="16">
        <f t="shared" si="346"/>
        <v>67</v>
      </c>
      <c r="T247" s="16">
        <f t="shared" si="346"/>
        <v>98</v>
      </c>
      <c r="U247" s="63">
        <f t="shared" si="346"/>
        <v>9</v>
      </c>
      <c r="V247" s="16">
        <f t="shared" si="346"/>
        <v>7</v>
      </c>
      <c r="W247" s="16">
        <f t="shared" si="346"/>
        <v>16</v>
      </c>
      <c r="X247" s="63">
        <f t="shared" ref="X247" si="347">C247+F247+I247+L247+O247+R247+U247</f>
        <v>241</v>
      </c>
      <c r="Y247" s="16">
        <f t="shared" ref="Y247" si="348">D247+G247+J247+M247+P247+S247+V247</f>
        <v>349</v>
      </c>
      <c r="Z247" s="16">
        <f>X247+Y247</f>
        <v>590</v>
      </c>
    </row>
    <row r="248" spans="1:26" s="21" customFormat="1">
      <c r="A248" s="69"/>
      <c r="B248" s="70" t="s">
        <v>17</v>
      </c>
      <c r="C248" s="71">
        <f>C247+C236</f>
        <v>213</v>
      </c>
      <c r="D248" s="71">
        <f t="shared" ref="D248:W248" si="349">D247+D236</f>
        <v>211</v>
      </c>
      <c r="E248" s="71">
        <f t="shared" si="349"/>
        <v>424</v>
      </c>
      <c r="F248" s="76">
        <f t="shared" si="349"/>
        <v>204</v>
      </c>
      <c r="G248" s="71">
        <f t="shared" si="349"/>
        <v>206</v>
      </c>
      <c r="H248" s="71">
        <f t="shared" si="349"/>
        <v>410</v>
      </c>
      <c r="I248" s="76">
        <f t="shared" si="349"/>
        <v>166</v>
      </c>
      <c r="J248" s="71">
        <f t="shared" si="349"/>
        <v>172</v>
      </c>
      <c r="K248" s="71">
        <f t="shared" si="349"/>
        <v>338</v>
      </c>
      <c r="L248" s="76">
        <f t="shared" si="349"/>
        <v>121</v>
      </c>
      <c r="M248" s="71">
        <f t="shared" si="349"/>
        <v>164</v>
      </c>
      <c r="N248" s="71">
        <f t="shared" si="349"/>
        <v>285</v>
      </c>
      <c r="O248" s="76">
        <f t="shared" si="349"/>
        <v>59</v>
      </c>
      <c r="P248" s="71">
        <f t="shared" si="349"/>
        <v>16</v>
      </c>
      <c r="Q248" s="71">
        <f t="shared" si="349"/>
        <v>75</v>
      </c>
      <c r="R248" s="76">
        <f t="shared" si="349"/>
        <v>31</v>
      </c>
      <c r="S248" s="71">
        <f t="shared" si="349"/>
        <v>67</v>
      </c>
      <c r="T248" s="71">
        <f t="shared" si="349"/>
        <v>98</v>
      </c>
      <c r="U248" s="76">
        <f t="shared" si="349"/>
        <v>9</v>
      </c>
      <c r="V248" s="71">
        <f t="shared" si="349"/>
        <v>7</v>
      </c>
      <c r="W248" s="71">
        <f t="shared" si="349"/>
        <v>16</v>
      </c>
      <c r="X248" s="76">
        <f>X236+X247</f>
        <v>803</v>
      </c>
      <c r="Y248" s="71">
        <f>Y236+Y247</f>
        <v>843</v>
      </c>
      <c r="Z248" s="71">
        <f>X248+Y248</f>
        <v>1646</v>
      </c>
    </row>
    <row r="249" spans="1:26">
      <c r="A249" s="1" t="s">
        <v>102</v>
      </c>
      <c r="B249" s="2"/>
      <c r="C249" s="12"/>
      <c r="D249" s="13"/>
      <c r="E249" s="63"/>
      <c r="F249" s="13"/>
      <c r="G249" s="13"/>
      <c r="H249" s="63"/>
      <c r="I249" s="13"/>
      <c r="J249" s="13"/>
      <c r="K249" s="63"/>
      <c r="L249" s="13"/>
      <c r="M249" s="13"/>
      <c r="N249" s="63"/>
      <c r="O249" s="13"/>
      <c r="P249" s="13"/>
      <c r="Q249" s="63"/>
      <c r="R249" s="31"/>
      <c r="S249" s="31"/>
      <c r="T249" s="82"/>
      <c r="U249" s="31"/>
      <c r="V249" s="31"/>
      <c r="W249" s="82"/>
      <c r="X249" s="30"/>
      <c r="Y249" s="30"/>
      <c r="Z249" s="32"/>
    </row>
    <row r="250" spans="1:26">
      <c r="A250" s="1"/>
      <c r="B250" s="3" t="s">
        <v>10</v>
      </c>
      <c r="C250" s="12"/>
      <c r="D250" s="13"/>
      <c r="E250" s="63"/>
      <c r="F250" s="13"/>
      <c r="G250" s="13"/>
      <c r="H250" s="63"/>
      <c r="I250" s="13"/>
      <c r="J250" s="13"/>
      <c r="K250" s="63"/>
      <c r="L250" s="13"/>
      <c r="M250" s="13"/>
      <c r="N250" s="63"/>
      <c r="O250" s="13"/>
      <c r="P250" s="13"/>
      <c r="Q250" s="63"/>
      <c r="R250" s="31"/>
      <c r="S250" s="31"/>
      <c r="T250" s="82"/>
      <c r="U250" s="31"/>
      <c r="V250" s="31"/>
      <c r="W250" s="82"/>
      <c r="X250" s="30"/>
      <c r="Y250" s="30"/>
      <c r="Z250" s="32"/>
    </row>
    <row r="251" spans="1:26">
      <c r="A251" s="19"/>
      <c r="B251" s="2" t="s">
        <v>190</v>
      </c>
      <c r="C251" s="12"/>
      <c r="D251" s="13"/>
      <c r="E251" s="63"/>
      <c r="F251" s="13"/>
      <c r="G251" s="13"/>
      <c r="H251" s="63"/>
      <c r="I251" s="13"/>
      <c r="J251" s="13"/>
      <c r="K251" s="63"/>
      <c r="L251" s="13"/>
      <c r="M251" s="13"/>
      <c r="N251" s="63"/>
      <c r="O251" s="13"/>
      <c r="P251" s="13"/>
      <c r="Q251" s="63"/>
      <c r="R251" s="31"/>
      <c r="S251" s="31"/>
      <c r="T251" s="82"/>
      <c r="U251" s="31"/>
      <c r="V251" s="31"/>
      <c r="W251" s="82"/>
      <c r="X251" s="30"/>
      <c r="Y251" s="30"/>
      <c r="Z251" s="32"/>
    </row>
    <row r="252" spans="1:26">
      <c r="A252" s="20"/>
      <c r="B252" s="7" t="s">
        <v>103</v>
      </c>
      <c r="C252" s="15">
        <v>26</v>
      </c>
      <c r="D252" s="15">
        <v>48</v>
      </c>
      <c r="E252" s="16">
        <f t="shared" si="308"/>
        <v>74</v>
      </c>
      <c r="F252" s="75">
        <v>8</v>
      </c>
      <c r="G252" s="15">
        <v>23</v>
      </c>
      <c r="H252" s="16">
        <f t="shared" si="309"/>
        <v>31</v>
      </c>
      <c r="I252" s="75">
        <v>7</v>
      </c>
      <c r="J252" s="15">
        <v>24</v>
      </c>
      <c r="K252" s="16">
        <f t="shared" si="310"/>
        <v>31</v>
      </c>
      <c r="L252" s="75">
        <v>12</v>
      </c>
      <c r="M252" s="15">
        <v>20</v>
      </c>
      <c r="N252" s="16">
        <f t="shared" si="311"/>
        <v>32</v>
      </c>
      <c r="O252" s="75">
        <v>0</v>
      </c>
      <c r="P252" s="15">
        <v>1</v>
      </c>
      <c r="Q252" s="16">
        <f t="shared" si="312"/>
        <v>1</v>
      </c>
      <c r="R252" s="81">
        <v>0</v>
      </c>
      <c r="S252" s="17">
        <v>0</v>
      </c>
      <c r="T252" s="18">
        <f t="shared" si="313"/>
        <v>0</v>
      </c>
      <c r="U252" s="81">
        <v>0</v>
      </c>
      <c r="V252" s="17">
        <v>0</v>
      </c>
      <c r="W252" s="18">
        <f t="shared" si="314"/>
        <v>0</v>
      </c>
      <c r="X252" s="63">
        <f t="shared" si="315"/>
        <v>53</v>
      </c>
      <c r="Y252" s="16">
        <f t="shared" si="316"/>
        <v>116</v>
      </c>
      <c r="Z252" s="16">
        <f t="shared" si="317"/>
        <v>169</v>
      </c>
    </row>
    <row r="253" spans="1:26">
      <c r="A253" s="20"/>
      <c r="B253" s="47" t="s">
        <v>104</v>
      </c>
      <c r="C253" s="15">
        <v>49</v>
      </c>
      <c r="D253" s="15">
        <v>18</v>
      </c>
      <c r="E253" s="16">
        <f t="shared" si="308"/>
        <v>67</v>
      </c>
      <c r="F253" s="75">
        <v>31</v>
      </c>
      <c r="G253" s="15">
        <v>13</v>
      </c>
      <c r="H253" s="16">
        <f t="shared" si="309"/>
        <v>44</v>
      </c>
      <c r="I253" s="75">
        <v>21</v>
      </c>
      <c r="J253" s="15">
        <v>12</v>
      </c>
      <c r="K253" s="16">
        <f t="shared" si="310"/>
        <v>33</v>
      </c>
      <c r="L253" s="75">
        <v>21</v>
      </c>
      <c r="M253" s="15">
        <v>14</v>
      </c>
      <c r="N253" s="16">
        <f t="shared" si="311"/>
        <v>35</v>
      </c>
      <c r="O253" s="75">
        <v>13</v>
      </c>
      <c r="P253" s="15">
        <v>5</v>
      </c>
      <c r="Q253" s="16">
        <f t="shared" si="312"/>
        <v>18</v>
      </c>
      <c r="R253" s="81">
        <v>0</v>
      </c>
      <c r="S253" s="17">
        <v>0</v>
      </c>
      <c r="T253" s="18">
        <f t="shared" si="313"/>
        <v>0</v>
      </c>
      <c r="U253" s="81">
        <v>0</v>
      </c>
      <c r="V253" s="17">
        <v>0</v>
      </c>
      <c r="W253" s="18">
        <f t="shared" si="314"/>
        <v>0</v>
      </c>
      <c r="X253" s="63">
        <f t="shared" si="315"/>
        <v>135</v>
      </c>
      <c r="Y253" s="16">
        <f t="shared" si="316"/>
        <v>62</v>
      </c>
      <c r="Z253" s="16">
        <f t="shared" si="317"/>
        <v>197</v>
      </c>
    </row>
    <row r="254" spans="1:26">
      <c r="A254" s="20"/>
      <c r="B254" s="47" t="s">
        <v>105</v>
      </c>
      <c r="C254" s="15">
        <v>32</v>
      </c>
      <c r="D254" s="15">
        <v>44</v>
      </c>
      <c r="E254" s="16">
        <f t="shared" si="308"/>
        <v>76</v>
      </c>
      <c r="F254" s="75">
        <v>11</v>
      </c>
      <c r="G254" s="15">
        <v>25</v>
      </c>
      <c r="H254" s="16">
        <f t="shared" si="309"/>
        <v>36</v>
      </c>
      <c r="I254" s="75">
        <v>17</v>
      </c>
      <c r="J254" s="15">
        <v>13</v>
      </c>
      <c r="K254" s="16">
        <f t="shared" si="310"/>
        <v>30</v>
      </c>
      <c r="L254" s="75">
        <v>21</v>
      </c>
      <c r="M254" s="15">
        <v>17</v>
      </c>
      <c r="N254" s="16">
        <f t="shared" si="311"/>
        <v>38</v>
      </c>
      <c r="O254" s="75">
        <v>4</v>
      </c>
      <c r="P254" s="15">
        <v>0</v>
      </c>
      <c r="Q254" s="16">
        <f t="shared" si="312"/>
        <v>4</v>
      </c>
      <c r="R254" s="81">
        <v>0</v>
      </c>
      <c r="S254" s="17">
        <v>0</v>
      </c>
      <c r="T254" s="18">
        <f t="shared" si="313"/>
        <v>0</v>
      </c>
      <c r="U254" s="81">
        <v>0</v>
      </c>
      <c r="V254" s="17">
        <v>0</v>
      </c>
      <c r="W254" s="18">
        <f t="shared" si="314"/>
        <v>0</v>
      </c>
      <c r="X254" s="63">
        <f t="shared" si="315"/>
        <v>85</v>
      </c>
      <c r="Y254" s="16">
        <f t="shared" si="316"/>
        <v>99</v>
      </c>
      <c r="Z254" s="16">
        <f t="shared" si="317"/>
        <v>184</v>
      </c>
    </row>
    <row r="255" spans="1:26">
      <c r="A255" s="1"/>
      <c r="B255" s="47" t="s">
        <v>106</v>
      </c>
      <c r="C255" s="15">
        <v>0</v>
      </c>
      <c r="D255" s="15">
        <v>0</v>
      </c>
      <c r="E255" s="16">
        <f t="shared" si="308"/>
        <v>0</v>
      </c>
      <c r="F255" s="75">
        <v>23</v>
      </c>
      <c r="G255" s="15">
        <v>12</v>
      </c>
      <c r="H255" s="16">
        <f t="shared" si="309"/>
        <v>35</v>
      </c>
      <c r="I255" s="75">
        <v>16</v>
      </c>
      <c r="J255" s="15">
        <v>19</v>
      </c>
      <c r="K255" s="16">
        <f t="shared" si="310"/>
        <v>35</v>
      </c>
      <c r="L255" s="75">
        <v>20</v>
      </c>
      <c r="M255" s="15">
        <v>18</v>
      </c>
      <c r="N255" s="16">
        <f t="shared" si="311"/>
        <v>38</v>
      </c>
      <c r="O255" s="75">
        <v>5</v>
      </c>
      <c r="P255" s="15">
        <v>2</v>
      </c>
      <c r="Q255" s="16">
        <f t="shared" si="312"/>
        <v>7</v>
      </c>
      <c r="R255" s="81">
        <v>0</v>
      </c>
      <c r="S255" s="17">
        <v>0</v>
      </c>
      <c r="T255" s="18">
        <f t="shared" si="313"/>
        <v>0</v>
      </c>
      <c r="U255" s="81">
        <v>0</v>
      </c>
      <c r="V255" s="17">
        <v>0</v>
      </c>
      <c r="W255" s="18">
        <f t="shared" si="314"/>
        <v>0</v>
      </c>
      <c r="X255" s="63">
        <f t="shared" si="315"/>
        <v>64</v>
      </c>
      <c r="Y255" s="16">
        <f t="shared" si="316"/>
        <v>51</v>
      </c>
      <c r="Z255" s="16">
        <f t="shared" si="317"/>
        <v>115</v>
      </c>
    </row>
    <row r="256" spans="1:26">
      <c r="A256" s="1"/>
      <c r="B256" s="47" t="s">
        <v>191</v>
      </c>
      <c r="C256" s="15">
        <v>29</v>
      </c>
      <c r="D256" s="15">
        <v>37</v>
      </c>
      <c r="E256" s="16">
        <f t="shared" si="308"/>
        <v>66</v>
      </c>
      <c r="F256" s="75">
        <v>0</v>
      </c>
      <c r="G256" s="15">
        <v>0</v>
      </c>
      <c r="H256" s="16">
        <f t="shared" si="309"/>
        <v>0</v>
      </c>
      <c r="I256" s="75">
        <v>0</v>
      </c>
      <c r="J256" s="15">
        <v>0</v>
      </c>
      <c r="K256" s="16">
        <f t="shared" si="310"/>
        <v>0</v>
      </c>
      <c r="L256" s="75">
        <v>0</v>
      </c>
      <c r="M256" s="15">
        <v>0</v>
      </c>
      <c r="N256" s="16">
        <f t="shared" si="311"/>
        <v>0</v>
      </c>
      <c r="O256" s="75">
        <v>0</v>
      </c>
      <c r="P256" s="15">
        <v>0</v>
      </c>
      <c r="Q256" s="16">
        <f t="shared" si="312"/>
        <v>0</v>
      </c>
      <c r="R256" s="81">
        <v>0</v>
      </c>
      <c r="S256" s="17">
        <v>0</v>
      </c>
      <c r="T256" s="18">
        <f t="shared" si="313"/>
        <v>0</v>
      </c>
      <c r="U256" s="81">
        <v>0</v>
      </c>
      <c r="V256" s="17">
        <v>0</v>
      </c>
      <c r="W256" s="18">
        <f t="shared" si="314"/>
        <v>0</v>
      </c>
      <c r="X256" s="63">
        <f t="shared" ref="X256:X257" si="350">C256+F256+I256+L256+O256+R256+U256</f>
        <v>29</v>
      </c>
      <c r="Y256" s="16">
        <f t="shared" ref="Y256:Y257" si="351">D256+G256+J256+M256+P256+S256+V256</f>
        <v>37</v>
      </c>
      <c r="Z256" s="16">
        <f t="shared" ref="Z256:Z257" si="352">E256+H256+K256+N256+Q256+T256+W256</f>
        <v>66</v>
      </c>
    </row>
    <row r="257" spans="1:26">
      <c r="A257" s="1"/>
      <c r="B257" s="47" t="s">
        <v>107</v>
      </c>
      <c r="C257" s="15">
        <v>50</v>
      </c>
      <c r="D257" s="15">
        <v>25</v>
      </c>
      <c r="E257" s="16">
        <f t="shared" si="308"/>
        <v>75</v>
      </c>
      <c r="F257" s="75">
        <v>24</v>
      </c>
      <c r="G257" s="15">
        <v>19</v>
      </c>
      <c r="H257" s="16">
        <f t="shared" si="309"/>
        <v>43</v>
      </c>
      <c r="I257" s="75">
        <v>21</v>
      </c>
      <c r="J257" s="15">
        <v>20</v>
      </c>
      <c r="K257" s="16">
        <f t="shared" si="310"/>
        <v>41</v>
      </c>
      <c r="L257" s="75">
        <v>18</v>
      </c>
      <c r="M257" s="15">
        <v>17</v>
      </c>
      <c r="N257" s="16">
        <f t="shared" si="311"/>
        <v>35</v>
      </c>
      <c r="O257" s="75">
        <v>4</v>
      </c>
      <c r="P257" s="15">
        <v>1</v>
      </c>
      <c r="Q257" s="16">
        <f t="shared" si="312"/>
        <v>5</v>
      </c>
      <c r="R257" s="81">
        <v>0</v>
      </c>
      <c r="S257" s="17">
        <v>0</v>
      </c>
      <c r="T257" s="18">
        <f t="shared" si="313"/>
        <v>0</v>
      </c>
      <c r="U257" s="81">
        <v>0</v>
      </c>
      <c r="V257" s="17">
        <v>0</v>
      </c>
      <c r="W257" s="18">
        <f t="shared" si="314"/>
        <v>0</v>
      </c>
      <c r="X257" s="63">
        <f t="shared" si="350"/>
        <v>117</v>
      </c>
      <c r="Y257" s="16">
        <f t="shared" si="351"/>
        <v>82</v>
      </c>
      <c r="Z257" s="16">
        <f t="shared" si="352"/>
        <v>199</v>
      </c>
    </row>
    <row r="258" spans="1:26">
      <c r="A258" s="20"/>
      <c r="B258" s="47" t="s">
        <v>192</v>
      </c>
      <c r="C258" s="15">
        <v>42</v>
      </c>
      <c r="D258" s="15">
        <v>29</v>
      </c>
      <c r="E258" s="16">
        <f t="shared" si="308"/>
        <v>71</v>
      </c>
      <c r="F258" s="75">
        <v>25</v>
      </c>
      <c r="G258" s="15">
        <v>14</v>
      </c>
      <c r="H258" s="16">
        <f t="shared" si="309"/>
        <v>39</v>
      </c>
      <c r="I258" s="75">
        <v>0</v>
      </c>
      <c r="J258" s="15">
        <v>0</v>
      </c>
      <c r="K258" s="16">
        <f t="shared" si="310"/>
        <v>0</v>
      </c>
      <c r="L258" s="75">
        <v>0</v>
      </c>
      <c r="M258" s="15">
        <v>0</v>
      </c>
      <c r="N258" s="16">
        <f t="shared" si="311"/>
        <v>0</v>
      </c>
      <c r="O258" s="75">
        <v>0</v>
      </c>
      <c r="P258" s="15">
        <v>0</v>
      </c>
      <c r="Q258" s="16">
        <f t="shared" si="312"/>
        <v>0</v>
      </c>
      <c r="R258" s="81">
        <v>0</v>
      </c>
      <c r="S258" s="17">
        <v>0</v>
      </c>
      <c r="T258" s="18">
        <f t="shared" si="313"/>
        <v>0</v>
      </c>
      <c r="U258" s="81">
        <v>0</v>
      </c>
      <c r="V258" s="17">
        <v>0</v>
      </c>
      <c r="W258" s="18">
        <f t="shared" si="314"/>
        <v>0</v>
      </c>
      <c r="X258" s="63">
        <f t="shared" si="315"/>
        <v>67</v>
      </c>
      <c r="Y258" s="16">
        <f t="shared" si="316"/>
        <v>43</v>
      </c>
      <c r="Z258" s="16">
        <f t="shared" si="317"/>
        <v>110</v>
      </c>
    </row>
    <row r="259" spans="1:26" s="21" customFormat="1">
      <c r="A259" s="1"/>
      <c r="B259" s="4" t="s">
        <v>8</v>
      </c>
      <c r="C259" s="16">
        <f>SUM(C252:C258)</f>
        <v>228</v>
      </c>
      <c r="D259" s="16">
        <f t="shared" ref="D259:Z259" si="353">SUM(D252:D258)</f>
        <v>201</v>
      </c>
      <c r="E259" s="16">
        <f t="shared" si="353"/>
        <v>429</v>
      </c>
      <c r="F259" s="63">
        <f t="shared" si="353"/>
        <v>122</v>
      </c>
      <c r="G259" s="16">
        <f t="shared" si="353"/>
        <v>106</v>
      </c>
      <c r="H259" s="16">
        <f t="shared" si="353"/>
        <v>228</v>
      </c>
      <c r="I259" s="63">
        <f t="shared" si="353"/>
        <v>82</v>
      </c>
      <c r="J259" s="16">
        <f t="shared" si="353"/>
        <v>88</v>
      </c>
      <c r="K259" s="16">
        <f t="shared" si="353"/>
        <v>170</v>
      </c>
      <c r="L259" s="63">
        <f t="shared" si="353"/>
        <v>92</v>
      </c>
      <c r="M259" s="16">
        <f t="shared" si="353"/>
        <v>86</v>
      </c>
      <c r="N259" s="16">
        <f t="shared" si="353"/>
        <v>178</v>
      </c>
      <c r="O259" s="63">
        <f t="shared" si="353"/>
        <v>26</v>
      </c>
      <c r="P259" s="16">
        <f t="shared" si="353"/>
        <v>9</v>
      </c>
      <c r="Q259" s="16">
        <f t="shared" si="353"/>
        <v>35</v>
      </c>
      <c r="R259" s="63">
        <f t="shared" si="353"/>
        <v>0</v>
      </c>
      <c r="S259" s="16">
        <f t="shared" si="353"/>
        <v>0</v>
      </c>
      <c r="T259" s="16">
        <f t="shared" si="353"/>
        <v>0</v>
      </c>
      <c r="U259" s="63">
        <f t="shared" si="353"/>
        <v>0</v>
      </c>
      <c r="V259" s="16">
        <f t="shared" si="353"/>
        <v>0</v>
      </c>
      <c r="W259" s="16">
        <f t="shared" si="353"/>
        <v>0</v>
      </c>
      <c r="X259" s="63">
        <f t="shared" si="353"/>
        <v>550</v>
      </c>
      <c r="Y259" s="16">
        <f t="shared" si="353"/>
        <v>490</v>
      </c>
      <c r="Z259" s="16">
        <f t="shared" si="353"/>
        <v>1040</v>
      </c>
    </row>
    <row r="260" spans="1:26" s="21" customFormat="1">
      <c r="A260" s="1"/>
      <c r="B260" s="46" t="s">
        <v>193</v>
      </c>
      <c r="C260" s="36"/>
      <c r="D260" s="37"/>
      <c r="E260" s="63"/>
      <c r="F260" s="37"/>
      <c r="G260" s="37"/>
      <c r="H260" s="63"/>
      <c r="I260" s="37"/>
      <c r="J260" s="37"/>
      <c r="K260" s="63"/>
      <c r="L260" s="37"/>
      <c r="M260" s="37"/>
      <c r="N260" s="63"/>
      <c r="O260" s="37"/>
      <c r="P260" s="37"/>
      <c r="Q260" s="63"/>
      <c r="R260" s="37"/>
      <c r="S260" s="37"/>
      <c r="T260" s="63"/>
      <c r="U260" s="37"/>
      <c r="V260" s="37"/>
      <c r="W260" s="63"/>
      <c r="X260" s="37"/>
      <c r="Y260" s="37"/>
      <c r="Z260" s="38"/>
    </row>
    <row r="261" spans="1:26" s="21" customFormat="1">
      <c r="A261" s="1"/>
      <c r="B261" s="47" t="s">
        <v>103</v>
      </c>
      <c r="C261" s="15">
        <v>5</v>
      </c>
      <c r="D261" s="15">
        <v>5</v>
      </c>
      <c r="E261" s="16">
        <f>C261+D261</f>
        <v>10</v>
      </c>
      <c r="F261" s="75">
        <v>5</v>
      </c>
      <c r="G261" s="15">
        <v>10</v>
      </c>
      <c r="H261" s="16">
        <f t="shared" ref="H261:H266" si="354">F261+G261</f>
        <v>15</v>
      </c>
      <c r="I261" s="75">
        <v>0</v>
      </c>
      <c r="J261" s="15">
        <v>7</v>
      </c>
      <c r="K261" s="16">
        <f t="shared" ref="K261:K266" si="355">I261+J261</f>
        <v>7</v>
      </c>
      <c r="L261" s="75">
        <v>0</v>
      </c>
      <c r="M261" s="15">
        <v>1</v>
      </c>
      <c r="N261" s="16">
        <f t="shared" ref="N261:N266" si="356">L261+M261</f>
        <v>1</v>
      </c>
      <c r="O261" s="75">
        <v>0</v>
      </c>
      <c r="P261" s="15">
        <v>0</v>
      </c>
      <c r="Q261" s="16">
        <f t="shared" ref="Q261:Q266" si="357">O261+P261</f>
        <v>0</v>
      </c>
      <c r="R261" s="75">
        <v>0</v>
      </c>
      <c r="S261" s="15">
        <v>0</v>
      </c>
      <c r="T261" s="16">
        <f t="shared" ref="T261:T266" si="358">R261+S261</f>
        <v>0</v>
      </c>
      <c r="U261" s="75">
        <v>0</v>
      </c>
      <c r="V261" s="15">
        <v>0</v>
      </c>
      <c r="W261" s="16">
        <f t="shared" ref="W261:W266" si="359">U261+V261</f>
        <v>0</v>
      </c>
      <c r="X261" s="63">
        <f t="shared" ref="X261:X266" si="360">C261+F261+I261+L261+O261+R261+U261</f>
        <v>10</v>
      </c>
      <c r="Y261" s="16">
        <f t="shared" ref="Y261:Y266" si="361">D261+G261+J261+M261+P261+S261+V261</f>
        <v>23</v>
      </c>
      <c r="Z261" s="16">
        <f t="shared" ref="Z261:Z266" si="362">E261+H261+K261+N261+Q261+T261+W261</f>
        <v>33</v>
      </c>
    </row>
    <row r="262" spans="1:26" s="21" customFormat="1">
      <c r="A262" s="1"/>
      <c r="B262" s="47" t="s">
        <v>104</v>
      </c>
      <c r="C262" s="15">
        <v>31</v>
      </c>
      <c r="D262" s="15">
        <v>3</v>
      </c>
      <c r="E262" s="16">
        <f t="shared" ref="E262:E266" si="363">C262+D262</f>
        <v>34</v>
      </c>
      <c r="F262" s="75">
        <v>26</v>
      </c>
      <c r="G262" s="15">
        <v>9</v>
      </c>
      <c r="H262" s="16">
        <f t="shared" si="354"/>
        <v>35</v>
      </c>
      <c r="I262" s="75">
        <v>20</v>
      </c>
      <c r="J262" s="15">
        <v>4</v>
      </c>
      <c r="K262" s="16">
        <f t="shared" si="355"/>
        <v>24</v>
      </c>
      <c r="L262" s="75">
        <v>2</v>
      </c>
      <c r="M262" s="15">
        <v>0</v>
      </c>
      <c r="N262" s="16">
        <f t="shared" si="356"/>
        <v>2</v>
      </c>
      <c r="O262" s="75">
        <v>0</v>
      </c>
      <c r="P262" s="15">
        <v>1</v>
      </c>
      <c r="Q262" s="16">
        <f t="shared" si="357"/>
        <v>1</v>
      </c>
      <c r="R262" s="75">
        <v>0</v>
      </c>
      <c r="S262" s="15">
        <v>0</v>
      </c>
      <c r="T262" s="16">
        <f t="shared" si="358"/>
        <v>0</v>
      </c>
      <c r="U262" s="75">
        <v>0</v>
      </c>
      <c r="V262" s="15">
        <v>0</v>
      </c>
      <c r="W262" s="16">
        <f t="shared" si="359"/>
        <v>0</v>
      </c>
      <c r="X262" s="63">
        <f t="shared" si="360"/>
        <v>79</v>
      </c>
      <c r="Y262" s="16">
        <f t="shared" si="361"/>
        <v>17</v>
      </c>
      <c r="Z262" s="16">
        <f t="shared" si="362"/>
        <v>96</v>
      </c>
    </row>
    <row r="263" spans="1:26" s="21" customFormat="1">
      <c r="A263" s="1"/>
      <c r="B263" s="47" t="s">
        <v>105</v>
      </c>
      <c r="C263" s="15">
        <v>12</v>
      </c>
      <c r="D263" s="15">
        <v>6</v>
      </c>
      <c r="E263" s="16">
        <f t="shared" si="363"/>
        <v>18</v>
      </c>
      <c r="F263" s="75">
        <v>9</v>
      </c>
      <c r="G263" s="15">
        <v>14</v>
      </c>
      <c r="H263" s="16">
        <f t="shared" si="354"/>
        <v>23</v>
      </c>
      <c r="I263" s="75">
        <v>8</v>
      </c>
      <c r="J263" s="15">
        <v>14</v>
      </c>
      <c r="K263" s="16">
        <f t="shared" si="355"/>
        <v>22</v>
      </c>
      <c r="L263" s="75">
        <v>0</v>
      </c>
      <c r="M263" s="15">
        <v>1</v>
      </c>
      <c r="N263" s="16">
        <f t="shared" si="356"/>
        <v>1</v>
      </c>
      <c r="O263" s="75">
        <v>1</v>
      </c>
      <c r="P263" s="15">
        <v>0</v>
      </c>
      <c r="Q263" s="16">
        <f t="shared" si="357"/>
        <v>1</v>
      </c>
      <c r="R263" s="75">
        <v>0</v>
      </c>
      <c r="S263" s="15">
        <v>0</v>
      </c>
      <c r="T263" s="16">
        <f t="shared" si="358"/>
        <v>0</v>
      </c>
      <c r="U263" s="75">
        <v>0</v>
      </c>
      <c r="V263" s="15">
        <v>0</v>
      </c>
      <c r="W263" s="16">
        <f t="shared" si="359"/>
        <v>0</v>
      </c>
      <c r="X263" s="63">
        <f t="shared" si="360"/>
        <v>30</v>
      </c>
      <c r="Y263" s="16">
        <f t="shared" si="361"/>
        <v>35</v>
      </c>
      <c r="Z263" s="16">
        <f t="shared" si="362"/>
        <v>65</v>
      </c>
    </row>
    <row r="264" spans="1:26" s="21" customFormat="1">
      <c r="A264" s="1"/>
      <c r="B264" s="47" t="s">
        <v>108</v>
      </c>
      <c r="C264" s="15">
        <v>0</v>
      </c>
      <c r="D264" s="15">
        <v>0</v>
      </c>
      <c r="E264" s="16">
        <f t="shared" si="363"/>
        <v>0</v>
      </c>
      <c r="F264" s="75">
        <v>18</v>
      </c>
      <c r="G264" s="15">
        <v>19</v>
      </c>
      <c r="H264" s="16">
        <f t="shared" si="354"/>
        <v>37</v>
      </c>
      <c r="I264" s="75">
        <v>2</v>
      </c>
      <c r="J264" s="15">
        <v>0</v>
      </c>
      <c r="K264" s="16">
        <f t="shared" si="355"/>
        <v>2</v>
      </c>
      <c r="L264" s="75">
        <v>3</v>
      </c>
      <c r="M264" s="15">
        <v>0</v>
      </c>
      <c r="N264" s="16">
        <f t="shared" si="356"/>
        <v>3</v>
      </c>
      <c r="O264" s="75">
        <v>0</v>
      </c>
      <c r="P264" s="15">
        <v>0</v>
      </c>
      <c r="Q264" s="16">
        <f t="shared" si="357"/>
        <v>0</v>
      </c>
      <c r="R264" s="75">
        <v>0</v>
      </c>
      <c r="S264" s="15">
        <v>0</v>
      </c>
      <c r="T264" s="16">
        <f t="shared" si="358"/>
        <v>0</v>
      </c>
      <c r="U264" s="75">
        <v>0</v>
      </c>
      <c r="V264" s="15">
        <v>0</v>
      </c>
      <c r="W264" s="16">
        <f t="shared" si="359"/>
        <v>0</v>
      </c>
      <c r="X264" s="63">
        <f t="shared" si="360"/>
        <v>23</v>
      </c>
      <c r="Y264" s="16">
        <f t="shared" si="361"/>
        <v>19</v>
      </c>
      <c r="Z264" s="16">
        <f t="shared" si="362"/>
        <v>42</v>
      </c>
    </row>
    <row r="265" spans="1:26" s="21" customFormat="1">
      <c r="A265" s="1"/>
      <c r="B265" s="47" t="s">
        <v>191</v>
      </c>
      <c r="C265" s="15">
        <v>19</v>
      </c>
      <c r="D265" s="15">
        <v>15</v>
      </c>
      <c r="E265" s="16">
        <f t="shared" si="363"/>
        <v>34</v>
      </c>
      <c r="F265" s="75">
        <v>0</v>
      </c>
      <c r="G265" s="15">
        <v>0</v>
      </c>
      <c r="H265" s="16">
        <f t="shared" si="354"/>
        <v>0</v>
      </c>
      <c r="I265" s="75">
        <v>0</v>
      </c>
      <c r="J265" s="15">
        <v>0</v>
      </c>
      <c r="K265" s="16">
        <f t="shared" si="355"/>
        <v>0</v>
      </c>
      <c r="L265" s="75">
        <v>0</v>
      </c>
      <c r="M265" s="15">
        <v>0</v>
      </c>
      <c r="N265" s="16">
        <f t="shared" si="356"/>
        <v>0</v>
      </c>
      <c r="O265" s="75">
        <v>0</v>
      </c>
      <c r="P265" s="15">
        <v>0</v>
      </c>
      <c r="Q265" s="16">
        <f t="shared" si="357"/>
        <v>0</v>
      </c>
      <c r="R265" s="75">
        <v>0</v>
      </c>
      <c r="S265" s="15">
        <v>0</v>
      </c>
      <c r="T265" s="16">
        <f t="shared" si="358"/>
        <v>0</v>
      </c>
      <c r="U265" s="75">
        <v>0</v>
      </c>
      <c r="V265" s="15">
        <v>0</v>
      </c>
      <c r="W265" s="16">
        <f t="shared" si="359"/>
        <v>0</v>
      </c>
      <c r="X265" s="63">
        <f t="shared" si="360"/>
        <v>19</v>
      </c>
      <c r="Y265" s="16">
        <f t="shared" si="361"/>
        <v>15</v>
      </c>
      <c r="Z265" s="16">
        <f t="shared" si="362"/>
        <v>34</v>
      </c>
    </row>
    <row r="266" spans="1:26" s="21" customFormat="1">
      <c r="A266" s="1"/>
      <c r="B266" s="47" t="s">
        <v>107</v>
      </c>
      <c r="C266" s="15">
        <v>17</v>
      </c>
      <c r="D266" s="15">
        <v>19</v>
      </c>
      <c r="E266" s="16">
        <f t="shared" si="363"/>
        <v>36</v>
      </c>
      <c r="F266" s="75">
        <v>21</v>
      </c>
      <c r="G266" s="15">
        <v>21</v>
      </c>
      <c r="H266" s="16">
        <f t="shared" si="354"/>
        <v>42</v>
      </c>
      <c r="I266" s="75">
        <v>4</v>
      </c>
      <c r="J266" s="15">
        <v>2</v>
      </c>
      <c r="K266" s="16">
        <f t="shared" si="355"/>
        <v>6</v>
      </c>
      <c r="L266" s="75">
        <v>3</v>
      </c>
      <c r="M266" s="15">
        <v>0</v>
      </c>
      <c r="N266" s="16">
        <f t="shared" si="356"/>
        <v>3</v>
      </c>
      <c r="O266" s="75">
        <v>0</v>
      </c>
      <c r="P266" s="15">
        <v>0</v>
      </c>
      <c r="Q266" s="16">
        <f t="shared" si="357"/>
        <v>0</v>
      </c>
      <c r="R266" s="75">
        <v>0</v>
      </c>
      <c r="S266" s="15">
        <v>0</v>
      </c>
      <c r="T266" s="16">
        <f t="shared" si="358"/>
        <v>0</v>
      </c>
      <c r="U266" s="75">
        <v>0</v>
      </c>
      <c r="V266" s="15">
        <v>0</v>
      </c>
      <c r="W266" s="16">
        <f t="shared" si="359"/>
        <v>0</v>
      </c>
      <c r="X266" s="63">
        <f t="shared" si="360"/>
        <v>45</v>
      </c>
      <c r="Y266" s="16">
        <f t="shared" si="361"/>
        <v>42</v>
      </c>
      <c r="Z266" s="16">
        <f t="shared" si="362"/>
        <v>87</v>
      </c>
    </row>
    <row r="267" spans="1:26" s="21" customFormat="1">
      <c r="A267" s="1"/>
      <c r="B267" s="48" t="s">
        <v>8</v>
      </c>
      <c r="C267" s="16">
        <f>SUM(C261:C266)</f>
        <v>84</v>
      </c>
      <c r="D267" s="16">
        <f t="shared" ref="D267:F267" si="364">SUM(D261:D266)</f>
        <v>48</v>
      </c>
      <c r="E267" s="16">
        <f t="shared" si="364"/>
        <v>132</v>
      </c>
      <c r="F267" s="63">
        <f t="shared" si="364"/>
        <v>79</v>
      </c>
      <c r="G267" s="16">
        <f t="shared" ref="G267" si="365">SUM(G261:G266)</f>
        <v>73</v>
      </c>
      <c r="H267" s="16">
        <f t="shared" ref="H267:I267" si="366">SUM(H261:H266)</f>
        <v>152</v>
      </c>
      <c r="I267" s="63">
        <f t="shared" si="366"/>
        <v>34</v>
      </c>
      <c r="J267" s="16">
        <f t="shared" ref="J267" si="367">SUM(J261:J266)</f>
        <v>27</v>
      </c>
      <c r="K267" s="16">
        <f t="shared" ref="K267:L267" si="368">SUM(K261:K266)</f>
        <v>61</v>
      </c>
      <c r="L267" s="63">
        <f t="shared" si="368"/>
        <v>8</v>
      </c>
      <c r="M267" s="16">
        <f t="shared" ref="M267" si="369">SUM(M261:M266)</f>
        <v>2</v>
      </c>
      <c r="N267" s="16">
        <f t="shared" ref="N267:O267" si="370">SUM(N261:N266)</f>
        <v>10</v>
      </c>
      <c r="O267" s="63">
        <f t="shared" si="370"/>
        <v>1</v>
      </c>
      <c r="P267" s="16">
        <f t="shared" ref="P267" si="371">SUM(P261:P266)</f>
        <v>1</v>
      </c>
      <c r="Q267" s="16">
        <f t="shared" ref="Q267:R267" si="372">SUM(Q261:Q266)</f>
        <v>2</v>
      </c>
      <c r="R267" s="63">
        <f t="shared" si="372"/>
        <v>0</v>
      </c>
      <c r="S267" s="16">
        <f t="shared" ref="S267" si="373">SUM(S261:S266)</f>
        <v>0</v>
      </c>
      <c r="T267" s="16">
        <f t="shared" ref="T267:U267" si="374">SUM(T261:T266)</f>
        <v>0</v>
      </c>
      <c r="U267" s="63">
        <f t="shared" si="374"/>
        <v>0</v>
      </c>
      <c r="V267" s="16">
        <f t="shared" ref="V267" si="375">SUM(V261:V266)</f>
        <v>0</v>
      </c>
      <c r="W267" s="16">
        <f t="shared" ref="W267" si="376">SUM(W261:W266)</f>
        <v>0</v>
      </c>
      <c r="X267" s="63">
        <f t="shared" ref="X267" si="377">C267+F267+I267+L267+O267+R267+U267</f>
        <v>206</v>
      </c>
      <c r="Y267" s="16">
        <f t="shared" ref="Y267" si="378">D267+G267+J267+M267+P267+S267+V267</f>
        <v>151</v>
      </c>
      <c r="Z267" s="16">
        <f>X267+Y267</f>
        <v>357</v>
      </c>
    </row>
    <row r="268" spans="1:26" s="21" customFormat="1">
      <c r="A268" s="1"/>
      <c r="B268" s="48" t="s">
        <v>16</v>
      </c>
      <c r="C268" s="16">
        <f>C259+C267</f>
        <v>312</v>
      </c>
      <c r="D268" s="16">
        <f t="shared" ref="D268:W268" si="379">D259+D267</f>
        <v>249</v>
      </c>
      <c r="E268" s="16">
        <f t="shared" si="379"/>
        <v>561</v>
      </c>
      <c r="F268" s="63">
        <f t="shared" si="379"/>
        <v>201</v>
      </c>
      <c r="G268" s="16">
        <f t="shared" si="379"/>
        <v>179</v>
      </c>
      <c r="H268" s="16">
        <f t="shared" si="379"/>
        <v>380</v>
      </c>
      <c r="I268" s="63">
        <f t="shared" si="379"/>
        <v>116</v>
      </c>
      <c r="J268" s="16">
        <f t="shared" si="379"/>
        <v>115</v>
      </c>
      <c r="K268" s="16">
        <f t="shared" si="379"/>
        <v>231</v>
      </c>
      <c r="L268" s="63">
        <f t="shared" si="379"/>
        <v>100</v>
      </c>
      <c r="M268" s="16">
        <f t="shared" si="379"/>
        <v>88</v>
      </c>
      <c r="N268" s="16">
        <f t="shared" si="379"/>
        <v>188</v>
      </c>
      <c r="O268" s="63">
        <f t="shared" si="379"/>
        <v>27</v>
      </c>
      <c r="P268" s="16">
        <f t="shared" si="379"/>
        <v>10</v>
      </c>
      <c r="Q268" s="16">
        <f t="shared" si="379"/>
        <v>37</v>
      </c>
      <c r="R268" s="63">
        <f t="shared" si="379"/>
        <v>0</v>
      </c>
      <c r="S268" s="16">
        <f t="shared" si="379"/>
        <v>0</v>
      </c>
      <c r="T268" s="16">
        <f t="shared" si="379"/>
        <v>0</v>
      </c>
      <c r="U268" s="63">
        <f t="shared" si="379"/>
        <v>0</v>
      </c>
      <c r="V268" s="16">
        <f t="shared" si="379"/>
        <v>0</v>
      </c>
      <c r="W268" s="16">
        <f t="shared" si="379"/>
        <v>0</v>
      </c>
      <c r="X268" s="63">
        <f t="shared" ref="X268" si="380">C268+F268+I268+L268+O268+R268+U268</f>
        <v>756</v>
      </c>
      <c r="Y268" s="16">
        <f t="shared" ref="Y268" si="381">D268+G268+J268+M268+P268+S268+V268</f>
        <v>641</v>
      </c>
      <c r="Z268" s="16">
        <f>X268+Y268</f>
        <v>1397</v>
      </c>
    </row>
    <row r="269" spans="1:26">
      <c r="A269" s="20"/>
      <c r="B269" s="10" t="s">
        <v>133</v>
      </c>
      <c r="C269" s="12"/>
      <c r="D269" s="13"/>
      <c r="E269" s="63"/>
      <c r="F269" s="13"/>
      <c r="G269" s="13"/>
      <c r="H269" s="63"/>
      <c r="I269" s="13"/>
      <c r="J269" s="13"/>
      <c r="K269" s="63"/>
      <c r="L269" s="13"/>
      <c r="M269" s="13"/>
      <c r="N269" s="63"/>
      <c r="O269" s="13"/>
      <c r="P269" s="13"/>
      <c r="Q269" s="63"/>
      <c r="R269" s="31"/>
      <c r="S269" s="31"/>
      <c r="T269" s="82"/>
      <c r="U269" s="31"/>
      <c r="V269" s="31"/>
      <c r="W269" s="82"/>
      <c r="X269" s="30"/>
      <c r="Y269" s="30"/>
      <c r="Z269" s="32"/>
    </row>
    <row r="270" spans="1:26">
      <c r="A270" s="19"/>
      <c r="B270" s="2" t="s">
        <v>190</v>
      </c>
      <c r="C270" s="12"/>
      <c r="D270" s="13"/>
      <c r="E270" s="63"/>
      <c r="F270" s="13"/>
      <c r="G270" s="13"/>
      <c r="H270" s="63"/>
      <c r="I270" s="13"/>
      <c r="J270" s="13"/>
      <c r="K270" s="63"/>
      <c r="L270" s="13"/>
      <c r="M270" s="13"/>
      <c r="N270" s="63"/>
      <c r="O270" s="13"/>
      <c r="P270" s="13"/>
      <c r="Q270" s="63"/>
      <c r="R270" s="31"/>
      <c r="S270" s="31"/>
      <c r="T270" s="82"/>
      <c r="U270" s="31"/>
      <c r="V270" s="31"/>
      <c r="W270" s="82"/>
      <c r="X270" s="30"/>
      <c r="Y270" s="30"/>
      <c r="Z270" s="32"/>
    </row>
    <row r="271" spans="1:26">
      <c r="A271" s="20"/>
      <c r="B271" s="7" t="s">
        <v>103</v>
      </c>
      <c r="C271" s="15">
        <v>15</v>
      </c>
      <c r="D271" s="15">
        <v>28</v>
      </c>
      <c r="E271" s="16">
        <f t="shared" si="308"/>
        <v>43</v>
      </c>
      <c r="F271" s="75">
        <v>10</v>
      </c>
      <c r="G271" s="15">
        <v>39</v>
      </c>
      <c r="H271" s="16">
        <f t="shared" si="309"/>
        <v>49</v>
      </c>
      <c r="I271" s="75">
        <v>10</v>
      </c>
      <c r="J271" s="15">
        <v>13</v>
      </c>
      <c r="K271" s="16">
        <f t="shared" si="310"/>
        <v>23</v>
      </c>
      <c r="L271" s="75">
        <v>10</v>
      </c>
      <c r="M271" s="15">
        <v>22</v>
      </c>
      <c r="N271" s="16">
        <f t="shared" si="311"/>
        <v>32</v>
      </c>
      <c r="O271" s="75">
        <v>0</v>
      </c>
      <c r="P271" s="15">
        <v>1</v>
      </c>
      <c r="Q271" s="16">
        <f t="shared" si="312"/>
        <v>1</v>
      </c>
      <c r="R271" s="81">
        <v>0</v>
      </c>
      <c r="S271" s="17">
        <v>0</v>
      </c>
      <c r="T271" s="18">
        <f t="shared" si="313"/>
        <v>0</v>
      </c>
      <c r="U271" s="81">
        <v>0</v>
      </c>
      <c r="V271" s="17">
        <v>0</v>
      </c>
      <c r="W271" s="18">
        <f t="shared" si="314"/>
        <v>0</v>
      </c>
      <c r="X271" s="63">
        <f t="shared" si="315"/>
        <v>45</v>
      </c>
      <c r="Y271" s="16">
        <f t="shared" si="316"/>
        <v>103</v>
      </c>
      <c r="Z271" s="16">
        <f t="shared" si="317"/>
        <v>148</v>
      </c>
    </row>
    <row r="272" spans="1:26">
      <c r="A272" s="20"/>
      <c r="B272" s="47" t="s">
        <v>104</v>
      </c>
      <c r="C272" s="15">
        <v>34</v>
      </c>
      <c r="D272" s="15">
        <v>10</v>
      </c>
      <c r="E272" s="16">
        <f t="shared" si="308"/>
        <v>44</v>
      </c>
      <c r="F272" s="75">
        <v>22</v>
      </c>
      <c r="G272" s="15">
        <v>11</v>
      </c>
      <c r="H272" s="16">
        <f t="shared" si="309"/>
        <v>33</v>
      </c>
      <c r="I272" s="75">
        <v>22</v>
      </c>
      <c r="J272" s="15">
        <v>12</v>
      </c>
      <c r="K272" s="16">
        <f t="shared" si="310"/>
        <v>34</v>
      </c>
      <c r="L272" s="75">
        <v>22</v>
      </c>
      <c r="M272" s="15">
        <v>7</v>
      </c>
      <c r="N272" s="16">
        <f t="shared" si="311"/>
        <v>29</v>
      </c>
      <c r="O272" s="75">
        <v>7</v>
      </c>
      <c r="P272" s="15">
        <v>1</v>
      </c>
      <c r="Q272" s="16">
        <f t="shared" si="312"/>
        <v>8</v>
      </c>
      <c r="R272" s="81">
        <v>0</v>
      </c>
      <c r="S272" s="17">
        <v>0</v>
      </c>
      <c r="T272" s="18">
        <f t="shared" si="313"/>
        <v>0</v>
      </c>
      <c r="U272" s="81">
        <v>0</v>
      </c>
      <c r="V272" s="17">
        <v>0</v>
      </c>
      <c r="W272" s="18">
        <f t="shared" si="314"/>
        <v>0</v>
      </c>
      <c r="X272" s="63">
        <f t="shared" si="315"/>
        <v>107</v>
      </c>
      <c r="Y272" s="16">
        <f t="shared" si="316"/>
        <v>41</v>
      </c>
      <c r="Z272" s="16">
        <f t="shared" si="317"/>
        <v>148</v>
      </c>
    </row>
    <row r="273" spans="1:26">
      <c r="A273" s="20"/>
      <c r="B273" s="47" t="s">
        <v>105</v>
      </c>
      <c r="C273" s="15">
        <v>15</v>
      </c>
      <c r="D273" s="15">
        <v>14</v>
      </c>
      <c r="E273" s="16">
        <f t="shared" si="308"/>
        <v>29</v>
      </c>
      <c r="F273" s="75">
        <v>17</v>
      </c>
      <c r="G273" s="15">
        <v>15</v>
      </c>
      <c r="H273" s="16">
        <f t="shared" si="309"/>
        <v>32</v>
      </c>
      <c r="I273" s="75">
        <v>18</v>
      </c>
      <c r="J273" s="15">
        <v>16</v>
      </c>
      <c r="K273" s="16">
        <f t="shared" si="310"/>
        <v>34</v>
      </c>
      <c r="L273" s="75">
        <v>16</v>
      </c>
      <c r="M273" s="15">
        <v>15</v>
      </c>
      <c r="N273" s="16">
        <f t="shared" si="311"/>
        <v>31</v>
      </c>
      <c r="O273" s="75">
        <v>5</v>
      </c>
      <c r="P273" s="15">
        <v>1</v>
      </c>
      <c r="Q273" s="16">
        <f t="shared" si="312"/>
        <v>6</v>
      </c>
      <c r="R273" s="81">
        <v>0</v>
      </c>
      <c r="S273" s="17">
        <v>0</v>
      </c>
      <c r="T273" s="18">
        <f t="shared" si="313"/>
        <v>0</v>
      </c>
      <c r="U273" s="81">
        <v>0</v>
      </c>
      <c r="V273" s="17">
        <v>0</v>
      </c>
      <c r="W273" s="18">
        <f t="shared" si="314"/>
        <v>0</v>
      </c>
      <c r="X273" s="63">
        <f t="shared" si="315"/>
        <v>71</v>
      </c>
      <c r="Y273" s="16">
        <f t="shared" si="316"/>
        <v>61</v>
      </c>
      <c r="Z273" s="16">
        <f t="shared" si="317"/>
        <v>132</v>
      </c>
    </row>
    <row r="274" spans="1:26">
      <c r="A274" s="1"/>
      <c r="B274" s="47" t="s">
        <v>106</v>
      </c>
      <c r="C274" s="15">
        <v>0</v>
      </c>
      <c r="D274" s="15">
        <v>0</v>
      </c>
      <c r="E274" s="16">
        <f t="shared" si="308"/>
        <v>0</v>
      </c>
      <c r="F274" s="75">
        <v>24</v>
      </c>
      <c r="G274" s="15">
        <v>4</v>
      </c>
      <c r="H274" s="16">
        <f t="shared" si="309"/>
        <v>28</v>
      </c>
      <c r="I274" s="75">
        <v>16</v>
      </c>
      <c r="J274" s="15">
        <v>5</v>
      </c>
      <c r="K274" s="16">
        <f t="shared" si="310"/>
        <v>21</v>
      </c>
      <c r="L274" s="75">
        <v>14</v>
      </c>
      <c r="M274" s="15">
        <v>10</v>
      </c>
      <c r="N274" s="16">
        <f t="shared" si="311"/>
        <v>24</v>
      </c>
      <c r="O274" s="75">
        <v>4</v>
      </c>
      <c r="P274" s="15">
        <v>1</v>
      </c>
      <c r="Q274" s="16">
        <f t="shared" si="312"/>
        <v>5</v>
      </c>
      <c r="R274" s="81">
        <v>0</v>
      </c>
      <c r="S274" s="17">
        <v>0</v>
      </c>
      <c r="T274" s="18">
        <f t="shared" si="313"/>
        <v>0</v>
      </c>
      <c r="U274" s="81">
        <v>0</v>
      </c>
      <c r="V274" s="17">
        <v>0</v>
      </c>
      <c r="W274" s="18">
        <f t="shared" si="314"/>
        <v>0</v>
      </c>
      <c r="X274" s="63">
        <f t="shared" si="315"/>
        <v>58</v>
      </c>
      <c r="Y274" s="16">
        <f t="shared" si="316"/>
        <v>20</v>
      </c>
      <c r="Z274" s="16">
        <f t="shared" si="317"/>
        <v>78</v>
      </c>
    </row>
    <row r="275" spans="1:26">
      <c r="A275" s="20"/>
      <c r="B275" s="47" t="s">
        <v>107</v>
      </c>
      <c r="C275" s="15">
        <v>37</v>
      </c>
      <c r="D275" s="15">
        <v>11</v>
      </c>
      <c r="E275" s="16">
        <f t="shared" si="308"/>
        <v>48</v>
      </c>
      <c r="F275" s="75">
        <v>37</v>
      </c>
      <c r="G275" s="15">
        <v>6</v>
      </c>
      <c r="H275" s="16">
        <f t="shared" si="309"/>
        <v>43</v>
      </c>
      <c r="I275" s="75">
        <v>22</v>
      </c>
      <c r="J275" s="15">
        <v>11</v>
      </c>
      <c r="K275" s="16">
        <f t="shared" si="310"/>
        <v>33</v>
      </c>
      <c r="L275" s="75">
        <v>25</v>
      </c>
      <c r="M275" s="15">
        <v>7</v>
      </c>
      <c r="N275" s="16">
        <f t="shared" si="311"/>
        <v>32</v>
      </c>
      <c r="O275" s="75">
        <v>9</v>
      </c>
      <c r="P275" s="15">
        <v>2</v>
      </c>
      <c r="Q275" s="16">
        <f t="shared" si="312"/>
        <v>11</v>
      </c>
      <c r="R275" s="81">
        <v>0</v>
      </c>
      <c r="S275" s="17">
        <v>0</v>
      </c>
      <c r="T275" s="18">
        <f t="shared" si="313"/>
        <v>0</v>
      </c>
      <c r="U275" s="81">
        <v>0</v>
      </c>
      <c r="V275" s="17">
        <v>0</v>
      </c>
      <c r="W275" s="18">
        <f t="shared" si="314"/>
        <v>0</v>
      </c>
      <c r="X275" s="63">
        <f t="shared" si="315"/>
        <v>130</v>
      </c>
      <c r="Y275" s="16">
        <f t="shared" si="316"/>
        <v>37</v>
      </c>
      <c r="Z275" s="16">
        <f t="shared" si="317"/>
        <v>167</v>
      </c>
    </row>
    <row r="276" spans="1:26" s="21" customFormat="1">
      <c r="A276" s="1"/>
      <c r="B276" s="4" t="s">
        <v>134</v>
      </c>
      <c r="C276" s="16">
        <f t="shared" ref="C276:W276" si="382">SUM(C271:C275)</f>
        <v>101</v>
      </c>
      <c r="D276" s="16">
        <f t="shared" si="382"/>
        <v>63</v>
      </c>
      <c r="E276" s="16">
        <f t="shared" si="382"/>
        <v>164</v>
      </c>
      <c r="F276" s="63">
        <f t="shared" si="382"/>
        <v>110</v>
      </c>
      <c r="G276" s="16">
        <f t="shared" si="382"/>
        <v>75</v>
      </c>
      <c r="H276" s="16">
        <f t="shared" si="382"/>
        <v>185</v>
      </c>
      <c r="I276" s="63">
        <f t="shared" si="382"/>
        <v>88</v>
      </c>
      <c r="J276" s="16">
        <f t="shared" si="382"/>
        <v>57</v>
      </c>
      <c r="K276" s="16">
        <f t="shared" si="382"/>
        <v>145</v>
      </c>
      <c r="L276" s="63">
        <f t="shared" si="382"/>
        <v>87</v>
      </c>
      <c r="M276" s="16">
        <f t="shared" si="382"/>
        <v>61</v>
      </c>
      <c r="N276" s="16">
        <f t="shared" si="382"/>
        <v>148</v>
      </c>
      <c r="O276" s="63">
        <f t="shared" si="382"/>
        <v>25</v>
      </c>
      <c r="P276" s="16">
        <f t="shared" si="382"/>
        <v>6</v>
      </c>
      <c r="Q276" s="16">
        <f t="shared" si="382"/>
        <v>31</v>
      </c>
      <c r="R276" s="63">
        <f t="shared" si="382"/>
        <v>0</v>
      </c>
      <c r="S276" s="16">
        <f t="shared" si="382"/>
        <v>0</v>
      </c>
      <c r="T276" s="16">
        <f t="shared" si="382"/>
        <v>0</v>
      </c>
      <c r="U276" s="63">
        <f t="shared" si="382"/>
        <v>0</v>
      </c>
      <c r="V276" s="16">
        <f t="shared" si="382"/>
        <v>0</v>
      </c>
      <c r="W276" s="16">
        <f t="shared" si="382"/>
        <v>0</v>
      </c>
      <c r="X276" s="63">
        <f t="shared" ref="X276" si="383">C276+F276+I276+L276+O276+R276+U276</f>
        <v>411</v>
      </c>
      <c r="Y276" s="16">
        <f t="shared" ref="Y276" si="384">D276+G276+J276+M276+P276+S276+V276</f>
        <v>262</v>
      </c>
      <c r="Z276" s="16">
        <f>X276+Y276</f>
        <v>673</v>
      </c>
    </row>
    <row r="277" spans="1:26" s="21" customFormat="1" ht="25.5" customHeight="1">
      <c r="A277" s="69"/>
      <c r="B277" s="70" t="s">
        <v>17</v>
      </c>
      <c r="C277" s="71">
        <f>C268+C276</f>
        <v>413</v>
      </c>
      <c r="D277" s="71">
        <f t="shared" ref="D277:Z277" si="385">D268+D276</f>
        <v>312</v>
      </c>
      <c r="E277" s="71">
        <f t="shared" si="385"/>
        <v>725</v>
      </c>
      <c r="F277" s="76">
        <f t="shared" si="385"/>
        <v>311</v>
      </c>
      <c r="G277" s="71">
        <f t="shared" si="385"/>
        <v>254</v>
      </c>
      <c r="H277" s="71">
        <f t="shared" si="385"/>
        <v>565</v>
      </c>
      <c r="I277" s="76">
        <f t="shared" si="385"/>
        <v>204</v>
      </c>
      <c r="J277" s="71">
        <f t="shared" si="385"/>
        <v>172</v>
      </c>
      <c r="K277" s="71">
        <f t="shared" si="385"/>
        <v>376</v>
      </c>
      <c r="L277" s="76">
        <f t="shared" si="385"/>
        <v>187</v>
      </c>
      <c r="M277" s="71">
        <f t="shared" si="385"/>
        <v>149</v>
      </c>
      <c r="N277" s="71">
        <f t="shared" si="385"/>
        <v>336</v>
      </c>
      <c r="O277" s="76">
        <f t="shared" si="385"/>
        <v>52</v>
      </c>
      <c r="P277" s="71">
        <f t="shared" si="385"/>
        <v>16</v>
      </c>
      <c r="Q277" s="71">
        <f t="shared" si="385"/>
        <v>68</v>
      </c>
      <c r="R277" s="76">
        <f t="shared" si="385"/>
        <v>0</v>
      </c>
      <c r="S277" s="71">
        <f t="shared" si="385"/>
        <v>0</v>
      </c>
      <c r="T277" s="71">
        <f t="shared" si="385"/>
        <v>0</v>
      </c>
      <c r="U277" s="76">
        <f t="shared" si="385"/>
        <v>0</v>
      </c>
      <c r="V277" s="71">
        <f t="shared" si="385"/>
        <v>0</v>
      </c>
      <c r="W277" s="71">
        <f t="shared" si="385"/>
        <v>0</v>
      </c>
      <c r="X277" s="76">
        <f t="shared" si="385"/>
        <v>1167</v>
      </c>
      <c r="Y277" s="71">
        <f t="shared" si="385"/>
        <v>903</v>
      </c>
      <c r="Z277" s="71">
        <f t="shared" si="385"/>
        <v>2070</v>
      </c>
    </row>
    <row r="278" spans="1:26">
      <c r="A278" s="1" t="s">
        <v>109</v>
      </c>
      <c r="B278" s="5"/>
      <c r="C278" s="12"/>
      <c r="D278" s="13"/>
      <c r="E278" s="63"/>
      <c r="F278" s="13"/>
      <c r="G278" s="13"/>
      <c r="H278" s="63"/>
      <c r="I278" s="13"/>
      <c r="J278" s="13"/>
      <c r="K278" s="63"/>
      <c r="L278" s="13"/>
      <c r="M278" s="13"/>
      <c r="N278" s="63"/>
      <c r="O278" s="13"/>
      <c r="P278" s="13"/>
      <c r="Q278" s="63"/>
      <c r="R278" s="31"/>
      <c r="S278" s="31"/>
      <c r="T278" s="82"/>
      <c r="U278" s="31"/>
      <c r="V278" s="31"/>
      <c r="W278" s="82"/>
      <c r="X278" s="30"/>
      <c r="Y278" s="30"/>
      <c r="Z278" s="32"/>
    </row>
    <row r="279" spans="1:26">
      <c r="A279" s="1"/>
      <c r="B279" s="3" t="s">
        <v>10</v>
      </c>
      <c r="C279" s="12"/>
      <c r="D279" s="13"/>
      <c r="E279" s="63"/>
      <c r="F279" s="13"/>
      <c r="G279" s="13"/>
      <c r="H279" s="63"/>
      <c r="I279" s="13"/>
      <c r="J279" s="13"/>
      <c r="K279" s="63"/>
      <c r="L279" s="13"/>
      <c r="M279" s="13"/>
      <c r="N279" s="63"/>
      <c r="O279" s="13"/>
      <c r="P279" s="13"/>
      <c r="Q279" s="63"/>
      <c r="R279" s="31"/>
      <c r="S279" s="31"/>
      <c r="T279" s="82"/>
      <c r="U279" s="31"/>
      <c r="V279" s="31"/>
      <c r="W279" s="82"/>
      <c r="X279" s="30"/>
      <c r="Y279" s="30"/>
      <c r="Z279" s="32"/>
    </row>
    <row r="280" spans="1:26">
      <c r="A280" s="20"/>
      <c r="B280" s="2" t="s">
        <v>194</v>
      </c>
      <c r="C280" s="12"/>
      <c r="D280" s="13"/>
      <c r="E280" s="63"/>
      <c r="F280" s="13"/>
      <c r="G280" s="13"/>
      <c r="H280" s="63"/>
      <c r="I280" s="13"/>
      <c r="J280" s="13"/>
      <c r="K280" s="63"/>
      <c r="L280" s="13"/>
      <c r="M280" s="13"/>
      <c r="N280" s="63"/>
      <c r="O280" s="13"/>
      <c r="P280" s="13"/>
      <c r="Q280" s="63"/>
      <c r="R280" s="31"/>
      <c r="S280" s="31"/>
      <c r="T280" s="82"/>
      <c r="U280" s="31"/>
      <c r="V280" s="31"/>
      <c r="W280" s="82"/>
      <c r="X280" s="30"/>
      <c r="Y280" s="30"/>
      <c r="Z280" s="32"/>
    </row>
    <row r="281" spans="1:26">
      <c r="A281" s="20"/>
      <c r="B281" s="7" t="s">
        <v>110</v>
      </c>
      <c r="C281" s="15">
        <v>9</v>
      </c>
      <c r="D281" s="15">
        <v>22</v>
      </c>
      <c r="E281" s="16">
        <f t="shared" ref="E281:E312" si="386">C281+D281</f>
        <v>31</v>
      </c>
      <c r="F281" s="75">
        <v>19</v>
      </c>
      <c r="G281" s="15">
        <v>30</v>
      </c>
      <c r="H281" s="16">
        <f t="shared" ref="H281:H312" si="387">F281+G281</f>
        <v>49</v>
      </c>
      <c r="I281" s="75">
        <v>9</v>
      </c>
      <c r="J281" s="15">
        <v>29</v>
      </c>
      <c r="K281" s="16">
        <f t="shared" ref="K281:K312" si="388">I281+J281</f>
        <v>38</v>
      </c>
      <c r="L281" s="75">
        <v>6</v>
      </c>
      <c r="M281" s="15">
        <v>23</v>
      </c>
      <c r="N281" s="16">
        <f t="shared" ref="N281:N312" si="389">L281+M281</f>
        <v>29</v>
      </c>
      <c r="O281" s="75">
        <v>1</v>
      </c>
      <c r="P281" s="15">
        <v>3</v>
      </c>
      <c r="Q281" s="16">
        <f t="shared" ref="Q281:Q312" si="390">O281+P281</f>
        <v>4</v>
      </c>
      <c r="R281" s="81">
        <v>0</v>
      </c>
      <c r="S281" s="17">
        <v>0</v>
      </c>
      <c r="T281" s="18">
        <f t="shared" ref="T281:T312" si="391">R281+S281</f>
        <v>0</v>
      </c>
      <c r="U281" s="81">
        <v>0</v>
      </c>
      <c r="V281" s="17">
        <v>0</v>
      </c>
      <c r="W281" s="18">
        <f t="shared" ref="W281:W312" si="392">U281+V281</f>
        <v>0</v>
      </c>
      <c r="X281" s="63">
        <f t="shared" ref="X281:X312" si="393">C281+F281+I281+L281+O281+R281+U281</f>
        <v>44</v>
      </c>
      <c r="Y281" s="16">
        <f t="shared" ref="Y281:Y312" si="394">D281+G281+J281+M281+P281+S281+V281</f>
        <v>107</v>
      </c>
      <c r="Z281" s="16">
        <f t="shared" ref="Z281:Z312" si="395">E281+H281+K281+N281+Q281+T281+W281</f>
        <v>151</v>
      </c>
    </row>
    <row r="282" spans="1:26">
      <c r="A282" s="20"/>
      <c r="B282" s="7" t="s">
        <v>111</v>
      </c>
      <c r="C282" s="15">
        <v>14</v>
      </c>
      <c r="D282" s="15">
        <v>61</v>
      </c>
      <c r="E282" s="16">
        <f t="shared" si="386"/>
        <v>75</v>
      </c>
      <c r="F282" s="75">
        <v>11</v>
      </c>
      <c r="G282" s="15">
        <v>38</v>
      </c>
      <c r="H282" s="16">
        <f t="shared" si="387"/>
        <v>49</v>
      </c>
      <c r="I282" s="75">
        <v>10</v>
      </c>
      <c r="J282" s="15">
        <v>30</v>
      </c>
      <c r="K282" s="16">
        <f t="shared" si="388"/>
        <v>40</v>
      </c>
      <c r="L282" s="75">
        <v>10</v>
      </c>
      <c r="M282" s="15">
        <v>39</v>
      </c>
      <c r="N282" s="16">
        <f t="shared" si="389"/>
        <v>49</v>
      </c>
      <c r="O282" s="75">
        <v>0</v>
      </c>
      <c r="P282" s="15">
        <v>0</v>
      </c>
      <c r="Q282" s="16">
        <f t="shared" si="390"/>
        <v>0</v>
      </c>
      <c r="R282" s="81">
        <v>0</v>
      </c>
      <c r="S282" s="17">
        <v>0</v>
      </c>
      <c r="T282" s="18">
        <f t="shared" si="391"/>
        <v>0</v>
      </c>
      <c r="U282" s="81">
        <v>0</v>
      </c>
      <c r="V282" s="17">
        <v>0</v>
      </c>
      <c r="W282" s="18">
        <f t="shared" si="392"/>
        <v>0</v>
      </c>
      <c r="X282" s="63">
        <f t="shared" si="393"/>
        <v>45</v>
      </c>
      <c r="Y282" s="16">
        <f t="shared" si="394"/>
        <v>168</v>
      </c>
      <c r="Z282" s="16">
        <f t="shared" si="395"/>
        <v>213</v>
      </c>
    </row>
    <row r="283" spans="1:26">
      <c r="A283" s="20"/>
      <c r="B283" s="7" t="s">
        <v>112</v>
      </c>
      <c r="C283" s="15">
        <v>13</v>
      </c>
      <c r="D283" s="15">
        <v>59</v>
      </c>
      <c r="E283" s="16">
        <f t="shared" si="386"/>
        <v>72</v>
      </c>
      <c r="F283" s="75">
        <v>9</v>
      </c>
      <c r="G283" s="15">
        <v>47</v>
      </c>
      <c r="H283" s="16">
        <f t="shared" si="387"/>
        <v>56</v>
      </c>
      <c r="I283" s="75">
        <v>7</v>
      </c>
      <c r="J283" s="15">
        <v>42</v>
      </c>
      <c r="K283" s="16">
        <f t="shared" si="388"/>
        <v>49</v>
      </c>
      <c r="L283" s="75">
        <v>3</v>
      </c>
      <c r="M283" s="15">
        <v>36</v>
      </c>
      <c r="N283" s="16">
        <f t="shared" si="389"/>
        <v>39</v>
      </c>
      <c r="O283" s="75">
        <v>2</v>
      </c>
      <c r="P283" s="15">
        <v>1</v>
      </c>
      <c r="Q283" s="16">
        <f t="shared" si="390"/>
        <v>3</v>
      </c>
      <c r="R283" s="81">
        <v>0</v>
      </c>
      <c r="S283" s="17">
        <v>0</v>
      </c>
      <c r="T283" s="18">
        <f t="shared" si="391"/>
        <v>0</v>
      </c>
      <c r="U283" s="81">
        <v>0</v>
      </c>
      <c r="V283" s="17">
        <v>0</v>
      </c>
      <c r="W283" s="18">
        <f t="shared" si="392"/>
        <v>0</v>
      </c>
      <c r="X283" s="63">
        <f t="shared" si="393"/>
        <v>34</v>
      </c>
      <c r="Y283" s="16">
        <f t="shared" si="394"/>
        <v>185</v>
      </c>
      <c r="Z283" s="16">
        <f t="shared" si="395"/>
        <v>219</v>
      </c>
    </row>
    <row r="284" spans="1:26">
      <c r="A284" s="20"/>
      <c r="B284" s="7" t="s">
        <v>30</v>
      </c>
      <c r="C284" s="15">
        <v>0</v>
      </c>
      <c r="D284" s="15">
        <v>0</v>
      </c>
      <c r="E284" s="16">
        <f t="shared" si="386"/>
        <v>0</v>
      </c>
      <c r="F284" s="75">
        <v>0</v>
      </c>
      <c r="G284" s="15">
        <v>0</v>
      </c>
      <c r="H284" s="16">
        <f t="shared" si="387"/>
        <v>0</v>
      </c>
      <c r="I284" s="75">
        <v>0</v>
      </c>
      <c r="J284" s="15">
        <v>0</v>
      </c>
      <c r="K284" s="16">
        <f t="shared" si="388"/>
        <v>0</v>
      </c>
      <c r="L284" s="75">
        <v>0</v>
      </c>
      <c r="M284" s="15">
        <v>0</v>
      </c>
      <c r="N284" s="16">
        <f t="shared" si="389"/>
        <v>0</v>
      </c>
      <c r="O284" s="75">
        <v>0</v>
      </c>
      <c r="P284" s="15">
        <v>0</v>
      </c>
      <c r="Q284" s="16">
        <f t="shared" si="390"/>
        <v>0</v>
      </c>
      <c r="R284" s="81">
        <v>0</v>
      </c>
      <c r="S284" s="17">
        <v>0</v>
      </c>
      <c r="T284" s="18">
        <f t="shared" si="391"/>
        <v>0</v>
      </c>
      <c r="U284" s="81">
        <v>0</v>
      </c>
      <c r="V284" s="17">
        <v>0</v>
      </c>
      <c r="W284" s="18">
        <f t="shared" si="392"/>
        <v>0</v>
      </c>
      <c r="X284" s="63">
        <f t="shared" si="393"/>
        <v>0</v>
      </c>
      <c r="Y284" s="16">
        <f t="shared" si="394"/>
        <v>0</v>
      </c>
      <c r="Z284" s="16">
        <f t="shared" si="395"/>
        <v>0</v>
      </c>
    </row>
    <row r="285" spans="1:26">
      <c r="A285" s="20"/>
      <c r="B285" s="7" t="s">
        <v>113</v>
      </c>
      <c r="C285" s="15">
        <v>52</v>
      </c>
      <c r="D285" s="15">
        <v>19</v>
      </c>
      <c r="E285" s="16">
        <f t="shared" si="386"/>
        <v>71</v>
      </c>
      <c r="F285" s="75">
        <v>58</v>
      </c>
      <c r="G285" s="15">
        <v>20</v>
      </c>
      <c r="H285" s="16">
        <f t="shared" si="387"/>
        <v>78</v>
      </c>
      <c r="I285" s="75">
        <v>36</v>
      </c>
      <c r="J285" s="15">
        <v>12</v>
      </c>
      <c r="K285" s="16">
        <f t="shared" si="388"/>
        <v>48</v>
      </c>
      <c r="L285" s="75">
        <v>28</v>
      </c>
      <c r="M285" s="15">
        <v>18</v>
      </c>
      <c r="N285" s="16">
        <f t="shared" si="389"/>
        <v>46</v>
      </c>
      <c r="O285" s="75">
        <v>3</v>
      </c>
      <c r="P285" s="15">
        <v>0</v>
      </c>
      <c r="Q285" s="16">
        <f t="shared" si="390"/>
        <v>3</v>
      </c>
      <c r="R285" s="81">
        <v>0</v>
      </c>
      <c r="S285" s="17">
        <v>0</v>
      </c>
      <c r="T285" s="18">
        <f t="shared" si="391"/>
        <v>0</v>
      </c>
      <c r="U285" s="81">
        <v>0</v>
      </c>
      <c r="V285" s="17">
        <v>0</v>
      </c>
      <c r="W285" s="18">
        <f t="shared" si="392"/>
        <v>0</v>
      </c>
      <c r="X285" s="63">
        <f t="shared" si="393"/>
        <v>177</v>
      </c>
      <c r="Y285" s="16">
        <f t="shared" si="394"/>
        <v>69</v>
      </c>
      <c r="Z285" s="16">
        <f t="shared" si="395"/>
        <v>246</v>
      </c>
    </row>
    <row r="286" spans="1:26">
      <c r="A286" s="20"/>
      <c r="B286" s="7" t="s">
        <v>114</v>
      </c>
      <c r="C286" s="15">
        <v>12</v>
      </c>
      <c r="D286" s="15">
        <v>28</v>
      </c>
      <c r="E286" s="16">
        <f t="shared" si="386"/>
        <v>40</v>
      </c>
      <c r="F286" s="75">
        <v>12</v>
      </c>
      <c r="G286" s="15">
        <v>19</v>
      </c>
      <c r="H286" s="16">
        <f t="shared" si="387"/>
        <v>31</v>
      </c>
      <c r="I286" s="75">
        <v>2</v>
      </c>
      <c r="J286" s="15">
        <v>23</v>
      </c>
      <c r="K286" s="16">
        <f t="shared" si="388"/>
        <v>25</v>
      </c>
      <c r="L286" s="75">
        <v>7</v>
      </c>
      <c r="M286" s="15">
        <v>3</v>
      </c>
      <c r="N286" s="16">
        <f t="shared" si="389"/>
        <v>10</v>
      </c>
      <c r="O286" s="75">
        <v>0</v>
      </c>
      <c r="P286" s="15">
        <v>1</v>
      </c>
      <c r="Q286" s="16">
        <f t="shared" si="390"/>
        <v>1</v>
      </c>
      <c r="R286" s="81">
        <v>0</v>
      </c>
      <c r="S286" s="17">
        <v>0</v>
      </c>
      <c r="T286" s="18">
        <f t="shared" si="391"/>
        <v>0</v>
      </c>
      <c r="U286" s="81">
        <v>0</v>
      </c>
      <c r="V286" s="17">
        <v>0</v>
      </c>
      <c r="W286" s="18">
        <f t="shared" si="392"/>
        <v>0</v>
      </c>
      <c r="X286" s="63">
        <f t="shared" si="393"/>
        <v>33</v>
      </c>
      <c r="Y286" s="16">
        <f t="shared" si="394"/>
        <v>74</v>
      </c>
      <c r="Z286" s="16">
        <f t="shared" si="395"/>
        <v>107</v>
      </c>
    </row>
    <row r="287" spans="1:26">
      <c r="A287" s="20"/>
      <c r="B287" s="7" t="s">
        <v>115</v>
      </c>
      <c r="C287" s="15">
        <v>50</v>
      </c>
      <c r="D287" s="15">
        <v>26</v>
      </c>
      <c r="E287" s="16">
        <f t="shared" si="386"/>
        <v>76</v>
      </c>
      <c r="F287" s="75">
        <v>52</v>
      </c>
      <c r="G287" s="15">
        <v>25</v>
      </c>
      <c r="H287" s="16">
        <f t="shared" si="387"/>
        <v>77</v>
      </c>
      <c r="I287" s="75">
        <v>38</v>
      </c>
      <c r="J287" s="15">
        <v>12</v>
      </c>
      <c r="K287" s="16">
        <f t="shared" si="388"/>
        <v>50</v>
      </c>
      <c r="L287" s="75">
        <v>26</v>
      </c>
      <c r="M287" s="15">
        <v>14</v>
      </c>
      <c r="N287" s="16">
        <f t="shared" si="389"/>
        <v>40</v>
      </c>
      <c r="O287" s="75">
        <v>3</v>
      </c>
      <c r="P287" s="15">
        <v>0</v>
      </c>
      <c r="Q287" s="16">
        <f t="shared" si="390"/>
        <v>3</v>
      </c>
      <c r="R287" s="81">
        <v>0</v>
      </c>
      <c r="S287" s="17">
        <v>0</v>
      </c>
      <c r="T287" s="18">
        <f t="shared" si="391"/>
        <v>0</v>
      </c>
      <c r="U287" s="81">
        <v>0</v>
      </c>
      <c r="V287" s="17">
        <v>0</v>
      </c>
      <c r="W287" s="18">
        <f t="shared" si="392"/>
        <v>0</v>
      </c>
      <c r="X287" s="63">
        <f t="shared" si="393"/>
        <v>169</v>
      </c>
      <c r="Y287" s="16">
        <f t="shared" si="394"/>
        <v>77</v>
      </c>
      <c r="Z287" s="16">
        <f t="shared" si="395"/>
        <v>246</v>
      </c>
    </row>
    <row r="288" spans="1:26">
      <c r="A288" s="20"/>
      <c r="B288" s="7" t="s">
        <v>116</v>
      </c>
      <c r="C288" s="15">
        <v>15</v>
      </c>
      <c r="D288" s="15">
        <v>41</v>
      </c>
      <c r="E288" s="16">
        <f t="shared" si="386"/>
        <v>56</v>
      </c>
      <c r="F288" s="75">
        <v>10</v>
      </c>
      <c r="G288" s="15">
        <v>37</v>
      </c>
      <c r="H288" s="16">
        <f t="shared" si="387"/>
        <v>47</v>
      </c>
      <c r="I288" s="75">
        <v>7</v>
      </c>
      <c r="J288" s="15">
        <v>26</v>
      </c>
      <c r="K288" s="16">
        <f t="shared" si="388"/>
        <v>33</v>
      </c>
      <c r="L288" s="75">
        <v>10</v>
      </c>
      <c r="M288" s="15">
        <v>32</v>
      </c>
      <c r="N288" s="16">
        <f t="shared" si="389"/>
        <v>42</v>
      </c>
      <c r="O288" s="75">
        <v>0</v>
      </c>
      <c r="P288" s="15">
        <v>1</v>
      </c>
      <c r="Q288" s="16">
        <f t="shared" si="390"/>
        <v>1</v>
      </c>
      <c r="R288" s="81">
        <v>0</v>
      </c>
      <c r="S288" s="17">
        <v>0</v>
      </c>
      <c r="T288" s="18">
        <f t="shared" si="391"/>
        <v>0</v>
      </c>
      <c r="U288" s="81">
        <v>0</v>
      </c>
      <c r="V288" s="17">
        <v>0</v>
      </c>
      <c r="W288" s="18">
        <f t="shared" si="392"/>
        <v>0</v>
      </c>
      <c r="X288" s="63">
        <f t="shared" si="393"/>
        <v>42</v>
      </c>
      <c r="Y288" s="16">
        <f t="shared" si="394"/>
        <v>137</v>
      </c>
      <c r="Z288" s="16">
        <f t="shared" si="395"/>
        <v>179</v>
      </c>
    </row>
    <row r="289" spans="1:26" s="21" customFormat="1">
      <c r="A289" s="1"/>
      <c r="B289" s="4" t="s">
        <v>16</v>
      </c>
      <c r="C289" s="16">
        <f>SUM(C281:C288)</f>
        <v>165</v>
      </c>
      <c r="D289" s="16">
        <f t="shared" ref="D289:Z289" si="396">SUM(D281:D288)</f>
        <v>256</v>
      </c>
      <c r="E289" s="16">
        <f t="shared" si="396"/>
        <v>421</v>
      </c>
      <c r="F289" s="63">
        <f t="shared" si="396"/>
        <v>171</v>
      </c>
      <c r="G289" s="16">
        <f t="shared" si="396"/>
        <v>216</v>
      </c>
      <c r="H289" s="16">
        <f t="shared" si="396"/>
        <v>387</v>
      </c>
      <c r="I289" s="63">
        <f t="shared" si="396"/>
        <v>109</v>
      </c>
      <c r="J289" s="16">
        <f t="shared" si="396"/>
        <v>174</v>
      </c>
      <c r="K289" s="16">
        <f t="shared" si="396"/>
        <v>283</v>
      </c>
      <c r="L289" s="63">
        <f t="shared" si="396"/>
        <v>90</v>
      </c>
      <c r="M289" s="16">
        <f t="shared" si="396"/>
        <v>165</v>
      </c>
      <c r="N289" s="16">
        <f t="shared" si="396"/>
        <v>255</v>
      </c>
      <c r="O289" s="63">
        <f t="shared" si="396"/>
        <v>9</v>
      </c>
      <c r="P289" s="16">
        <f t="shared" si="396"/>
        <v>6</v>
      </c>
      <c r="Q289" s="16">
        <f t="shared" si="396"/>
        <v>15</v>
      </c>
      <c r="R289" s="63">
        <f t="shared" si="396"/>
        <v>0</v>
      </c>
      <c r="S289" s="16">
        <f t="shared" si="396"/>
        <v>0</v>
      </c>
      <c r="T289" s="16">
        <f t="shared" si="396"/>
        <v>0</v>
      </c>
      <c r="U289" s="63">
        <f t="shared" si="396"/>
        <v>0</v>
      </c>
      <c r="V289" s="16">
        <f t="shared" si="396"/>
        <v>0</v>
      </c>
      <c r="W289" s="16">
        <f t="shared" si="396"/>
        <v>0</v>
      </c>
      <c r="X289" s="63">
        <f t="shared" si="396"/>
        <v>544</v>
      </c>
      <c r="Y289" s="16">
        <f t="shared" si="396"/>
        <v>817</v>
      </c>
      <c r="Z289" s="16">
        <f t="shared" si="396"/>
        <v>1361</v>
      </c>
    </row>
    <row r="290" spans="1:26">
      <c r="A290" s="1"/>
      <c r="B290" s="10" t="s">
        <v>133</v>
      </c>
      <c r="C290" s="12"/>
      <c r="D290" s="13"/>
      <c r="E290" s="63"/>
      <c r="F290" s="13"/>
      <c r="G290" s="13"/>
      <c r="H290" s="63"/>
      <c r="I290" s="13"/>
      <c r="J290" s="13"/>
      <c r="K290" s="63"/>
      <c r="L290" s="13"/>
      <c r="M290" s="13"/>
      <c r="N290" s="63"/>
      <c r="O290" s="13"/>
      <c r="P290" s="13"/>
      <c r="Q290" s="63"/>
      <c r="R290" s="31"/>
      <c r="S290" s="31"/>
      <c r="T290" s="82"/>
      <c r="U290" s="31"/>
      <c r="V290" s="31"/>
      <c r="W290" s="82"/>
      <c r="X290" s="30"/>
      <c r="Y290" s="30"/>
      <c r="Z290" s="32"/>
    </row>
    <row r="291" spans="1:26">
      <c r="A291" s="1"/>
      <c r="B291" s="2" t="s">
        <v>194</v>
      </c>
      <c r="C291" s="12"/>
      <c r="D291" s="13"/>
      <c r="E291" s="63"/>
      <c r="F291" s="13"/>
      <c r="G291" s="13"/>
      <c r="H291" s="63"/>
      <c r="I291" s="13"/>
      <c r="J291" s="13"/>
      <c r="K291" s="63"/>
      <c r="L291" s="13"/>
      <c r="M291" s="13"/>
      <c r="N291" s="63"/>
      <c r="O291" s="13"/>
      <c r="P291" s="13"/>
      <c r="Q291" s="63"/>
      <c r="R291" s="31"/>
      <c r="S291" s="31"/>
      <c r="T291" s="82"/>
      <c r="U291" s="31"/>
      <c r="V291" s="31"/>
      <c r="W291" s="82"/>
      <c r="X291" s="30"/>
      <c r="Y291" s="30"/>
      <c r="Z291" s="32"/>
    </row>
    <row r="292" spans="1:26">
      <c r="A292" s="1"/>
      <c r="B292" s="7" t="s">
        <v>113</v>
      </c>
      <c r="C292" s="15">
        <v>17</v>
      </c>
      <c r="D292" s="15">
        <v>4</v>
      </c>
      <c r="E292" s="16">
        <f t="shared" si="386"/>
        <v>21</v>
      </c>
      <c r="F292" s="75">
        <v>28</v>
      </c>
      <c r="G292" s="15">
        <v>11</v>
      </c>
      <c r="H292" s="16">
        <f t="shared" si="387"/>
        <v>39</v>
      </c>
      <c r="I292" s="75">
        <v>5</v>
      </c>
      <c r="J292" s="15">
        <v>7</v>
      </c>
      <c r="K292" s="16">
        <f t="shared" si="388"/>
        <v>12</v>
      </c>
      <c r="L292" s="75">
        <v>33</v>
      </c>
      <c r="M292" s="15">
        <v>16</v>
      </c>
      <c r="N292" s="16">
        <f t="shared" si="389"/>
        <v>49</v>
      </c>
      <c r="O292" s="75">
        <v>1</v>
      </c>
      <c r="P292" s="15">
        <v>0</v>
      </c>
      <c r="Q292" s="16">
        <f t="shared" si="390"/>
        <v>1</v>
      </c>
      <c r="R292" s="81">
        <v>0</v>
      </c>
      <c r="S292" s="17">
        <v>0</v>
      </c>
      <c r="T292" s="18">
        <f t="shared" si="391"/>
        <v>0</v>
      </c>
      <c r="U292" s="81">
        <v>0</v>
      </c>
      <c r="V292" s="17">
        <v>0</v>
      </c>
      <c r="W292" s="18">
        <f t="shared" si="392"/>
        <v>0</v>
      </c>
      <c r="X292" s="63">
        <f t="shared" si="393"/>
        <v>84</v>
      </c>
      <c r="Y292" s="16">
        <f t="shared" si="394"/>
        <v>38</v>
      </c>
      <c r="Z292" s="16">
        <f t="shared" si="395"/>
        <v>122</v>
      </c>
    </row>
    <row r="293" spans="1:26">
      <c r="A293" s="1"/>
      <c r="B293" s="7" t="s">
        <v>115</v>
      </c>
      <c r="C293" s="15">
        <v>17</v>
      </c>
      <c r="D293" s="15">
        <v>6</v>
      </c>
      <c r="E293" s="16">
        <f t="shared" si="386"/>
        <v>23</v>
      </c>
      <c r="F293" s="75">
        <v>25</v>
      </c>
      <c r="G293" s="15">
        <v>8</v>
      </c>
      <c r="H293" s="16">
        <f t="shared" si="387"/>
        <v>33</v>
      </c>
      <c r="I293" s="75">
        <v>7</v>
      </c>
      <c r="J293" s="15">
        <v>6</v>
      </c>
      <c r="K293" s="16">
        <f t="shared" si="388"/>
        <v>13</v>
      </c>
      <c r="L293" s="75">
        <v>14</v>
      </c>
      <c r="M293" s="15">
        <v>8</v>
      </c>
      <c r="N293" s="16">
        <f t="shared" si="389"/>
        <v>22</v>
      </c>
      <c r="O293" s="75">
        <v>2</v>
      </c>
      <c r="P293" s="15">
        <v>2</v>
      </c>
      <c r="Q293" s="16">
        <f t="shared" si="390"/>
        <v>4</v>
      </c>
      <c r="R293" s="81">
        <v>0</v>
      </c>
      <c r="S293" s="17">
        <v>0</v>
      </c>
      <c r="T293" s="18">
        <f t="shared" si="391"/>
        <v>0</v>
      </c>
      <c r="U293" s="81">
        <v>0</v>
      </c>
      <c r="V293" s="17">
        <v>0</v>
      </c>
      <c r="W293" s="18">
        <f t="shared" si="392"/>
        <v>0</v>
      </c>
      <c r="X293" s="63">
        <f t="shared" si="393"/>
        <v>65</v>
      </c>
      <c r="Y293" s="16">
        <f t="shared" si="394"/>
        <v>30</v>
      </c>
      <c r="Z293" s="16">
        <f t="shared" si="395"/>
        <v>95</v>
      </c>
    </row>
    <row r="294" spans="1:26" s="21" customFormat="1">
      <c r="A294" s="22"/>
      <c r="B294" s="4" t="s">
        <v>134</v>
      </c>
      <c r="C294" s="16">
        <f t="shared" ref="C294:Z294" si="397">SUM(C292:C293)</f>
        <v>34</v>
      </c>
      <c r="D294" s="16">
        <f t="shared" si="397"/>
        <v>10</v>
      </c>
      <c r="E294" s="16">
        <f t="shared" si="397"/>
        <v>44</v>
      </c>
      <c r="F294" s="63">
        <f t="shared" si="397"/>
        <v>53</v>
      </c>
      <c r="G294" s="16">
        <f t="shared" si="397"/>
        <v>19</v>
      </c>
      <c r="H294" s="16">
        <f t="shared" si="397"/>
        <v>72</v>
      </c>
      <c r="I294" s="63">
        <f t="shared" si="397"/>
        <v>12</v>
      </c>
      <c r="J294" s="16">
        <f t="shared" si="397"/>
        <v>13</v>
      </c>
      <c r="K294" s="16">
        <f t="shared" si="397"/>
        <v>25</v>
      </c>
      <c r="L294" s="63">
        <f t="shared" si="397"/>
        <v>47</v>
      </c>
      <c r="M294" s="16">
        <f t="shared" si="397"/>
        <v>24</v>
      </c>
      <c r="N294" s="16">
        <f t="shared" si="397"/>
        <v>71</v>
      </c>
      <c r="O294" s="63">
        <f t="shared" si="397"/>
        <v>3</v>
      </c>
      <c r="P294" s="16">
        <f t="shared" si="397"/>
        <v>2</v>
      </c>
      <c r="Q294" s="16">
        <f t="shared" si="397"/>
        <v>5</v>
      </c>
      <c r="R294" s="63">
        <f t="shared" si="397"/>
        <v>0</v>
      </c>
      <c r="S294" s="16">
        <f t="shared" si="397"/>
        <v>0</v>
      </c>
      <c r="T294" s="16">
        <f t="shared" si="397"/>
        <v>0</v>
      </c>
      <c r="U294" s="63">
        <f t="shared" si="397"/>
        <v>0</v>
      </c>
      <c r="V294" s="16">
        <f t="shared" si="397"/>
        <v>0</v>
      </c>
      <c r="W294" s="16">
        <f t="shared" si="397"/>
        <v>0</v>
      </c>
      <c r="X294" s="63">
        <f t="shared" si="397"/>
        <v>149</v>
      </c>
      <c r="Y294" s="16">
        <f t="shared" si="397"/>
        <v>68</v>
      </c>
      <c r="Z294" s="16">
        <f t="shared" si="397"/>
        <v>217</v>
      </c>
    </row>
    <row r="295" spans="1:26" s="21" customFormat="1">
      <c r="A295" s="69"/>
      <c r="B295" s="70" t="s">
        <v>17</v>
      </c>
      <c r="C295" s="71">
        <f t="shared" ref="C295:Z295" si="398">C289+C294</f>
        <v>199</v>
      </c>
      <c r="D295" s="71">
        <f t="shared" si="398"/>
        <v>266</v>
      </c>
      <c r="E295" s="71">
        <f t="shared" si="398"/>
        <v>465</v>
      </c>
      <c r="F295" s="76">
        <f t="shared" si="398"/>
        <v>224</v>
      </c>
      <c r="G295" s="71">
        <f t="shared" si="398"/>
        <v>235</v>
      </c>
      <c r="H295" s="71">
        <f t="shared" si="398"/>
        <v>459</v>
      </c>
      <c r="I295" s="76">
        <f t="shared" si="398"/>
        <v>121</v>
      </c>
      <c r="J295" s="71">
        <f t="shared" si="398"/>
        <v>187</v>
      </c>
      <c r="K295" s="71">
        <f t="shared" si="398"/>
        <v>308</v>
      </c>
      <c r="L295" s="76">
        <f t="shared" si="398"/>
        <v>137</v>
      </c>
      <c r="M295" s="71">
        <f t="shared" si="398"/>
        <v>189</v>
      </c>
      <c r="N295" s="71">
        <f t="shared" si="398"/>
        <v>326</v>
      </c>
      <c r="O295" s="76">
        <f t="shared" si="398"/>
        <v>12</v>
      </c>
      <c r="P295" s="71">
        <f t="shared" si="398"/>
        <v>8</v>
      </c>
      <c r="Q295" s="71">
        <f t="shared" si="398"/>
        <v>20</v>
      </c>
      <c r="R295" s="76">
        <f t="shared" si="398"/>
        <v>0</v>
      </c>
      <c r="S295" s="71">
        <f t="shared" si="398"/>
        <v>0</v>
      </c>
      <c r="T295" s="71">
        <f t="shared" si="398"/>
        <v>0</v>
      </c>
      <c r="U295" s="76">
        <f t="shared" si="398"/>
        <v>0</v>
      </c>
      <c r="V295" s="71">
        <f t="shared" si="398"/>
        <v>0</v>
      </c>
      <c r="W295" s="71">
        <f t="shared" si="398"/>
        <v>0</v>
      </c>
      <c r="X295" s="76">
        <f t="shared" si="398"/>
        <v>693</v>
      </c>
      <c r="Y295" s="71">
        <f t="shared" si="398"/>
        <v>885</v>
      </c>
      <c r="Z295" s="71">
        <f t="shared" si="398"/>
        <v>1578</v>
      </c>
    </row>
    <row r="296" spans="1:26">
      <c r="A296" s="1" t="s">
        <v>117</v>
      </c>
      <c r="B296" s="5"/>
      <c r="C296" s="12"/>
      <c r="D296" s="13"/>
      <c r="E296" s="63"/>
      <c r="F296" s="13"/>
      <c r="G296" s="13"/>
      <c r="H296" s="63"/>
      <c r="I296" s="13"/>
      <c r="J296" s="13"/>
      <c r="K296" s="63"/>
      <c r="L296" s="13"/>
      <c r="M296" s="13"/>
      <c r="N296" s="63"/>
      <c r="O296" s="13"/>
      <c r="P296" s="13"/>
      <c r="Q296" s="63"/>
      <c r="R296" s="31"/>
      <c r="S296" s="31"/>
      <c r="T296" s="82"/>
      <c r="U296" s="31"/>
      <c r="V296" s="31"/>
      <c r="W296" s="82"/>
      <c r="X296" s="30"/>
      <c r="Y296" s="30"/>
      <c r="Z296" s="32"/>
    </row>
    <row r="297" spans="1:26">
      <c r="A297" s="1"/>
      <c r="B297" s="3" t="s">
        <v>10</v>
      </c>
      <c r="C297" s="12"/>
      <c r="D297" s="13"/>
      <c r="E297" s="63"/>
      <c r="F297" s="13"/>
      <c r="G297" s="13"/>
      <c r="H297" s="63"/>
      <c r="I297" s="13"/>
      <c r="J297" s="13"/>
      <c r="K297" s="63"/>
      <c r="L297" s="13"/>
      <c r="M297" s="13"/>
      <c r="N297" s="63"/>
      <c r="O297" s="13"/>
      <c r="P297" s="13"/>
      <c r="Q297" s="63"/>
      <c r="R297" s="31"/>
      <c r="S297" s="31"/>
      <c r="T297" s="82"/>
      <c r="U297" s="31"/>
      <c r="V297" s="31"/>
      <c r="W297" s="82"/>
      <c r="X297" s="30"/>
      <c r="Y297" s="30"/>
      <c r="Z297" s="32"/>
    </row>
    <row r="298" spans="1:26">
      <c r="A298" s="1"/>
      <c r="B298" s="50" t="s">
        <v>195</v>
      </c>
      <c r="C298" s="12"/>
      <c r="D298" s="13"/>
      <c r="E298" s="63"/>
      <c r="F298" s="13"/>
      <c r="G298" s="13"/>
      <c r="H298" s="63"/>
      <c r="I298" s="13"/>
      <c r="J298" s="13"/>
      <c r="K298" s="63"/>
      <c r="L298" s="13"/>
      <c r="M298" s="13"/>
      <c r="N298" s="63"/>
      <c r="O298" s="13"/>
      <c r="P298" s="13"/>
      <c r="Q298" s="63"/>
      <c r="R298" s="31"/>
      <c r="S298" s="31"/>
      <c r="T298" s="82"/>
      <c r="U298" s="31"/>
      <c r="V298" s="31"/>
      <c r="W298" s="82"/>
      <c r="X298" s="30"/>
      <c r="Y298" s="30"/>
      <c r="Z298" s="32"/>
    </row>
    <row r="299" spans="1:26">
      <c r="A299" s="1"/>
      <c r="B299" s="7" t="s">
        <v>118</v>
      </c>
      <c r="C299" s="15">
        <v>0</v>
      </c>
      <c r="D299" s="15">
        <v>0</v>
      </c>
      <c r="E299" s="16">
        <f t="shared" si="386"/>
        <v>0</v>
      </c>
      <c r="F299" s="75">
        <v>0</v>
      </c>
      <c r="G299" s="15">
        <v>0</v>
      </c>
      <c r="H299" s="16">
        <f t="shared" si="387"/>
        <v>0</v>
      </c>
      <c r="I299" s="75">
        <v>0</v>
      </c>
      <c r="J299" s="15">
        <v>0</v>
      </c>
      <c r="K299" s="16">
        <f t="shared" si="388"/>
        <v>0</v>
      </c>
      <c r="L299" s="75">
        <v>0</v>
      </c>
      <c r="M299" s="15">
        <v>0</v>
      </c>
      <c r="N299" s="16">
        <f t="shared" si="389"/>
        <v>0</v>
      </c>
      <c r="O299" s="75">
        <v>0</v>
      </c>
      <c r="P299" s="15">
        <v>0</v>
      </c>
      <c r="Q299" s="16">
        <f t="shared" si="390"/>
        <v>0</v>
      </c>
      <c r="R299" s="81">
        <v>47</v>
      </c>
      <c r="S299" s="17">
        <v>30</v>
      </c>
      <c r="T299" s="18">
        <f t="shared" si="391"/>
        <v>77</v>
      </c>
      <c r="U299" s="81">
        <v>27</v>
      </c>
      <c r="V299" s="17">
        <v>12</v>
      </c>
      <c r="W299" s="18">
        <f t="shared" si="392"/>
        <v>39</v>
      </c>
      <c r="X299" s="63">
        <f t="shared" si="393"/>
        <v>74</v>
      </c>
      <c r="Y299" s="16">
        <f t="shared" si="394"/>
        <v>42</v>
      </c>
      <c r="Z299" s="16">
        <f t="shared" si="395"/>
        <v>116</v>
      </c>
    </row>
    <row r="300" spans="1:26">
      <c r="A300" s="1"/>
      <c r="B300" s="7" t="s">
        <v>119</v>
      </c>
      <c r="C300" s="15">
        <v>40</v>
      </c>
      <c r="D300" s="15">
        <v>37</v>
      </c>
      <c r="E300" s="16">
        <f t="shared" si="386"/>
        <v>77</v>
      </c>
      <c r="F300" s="75">
        <v>61</v>
      </c>
      <c r="G300" s="15">
        <v>35</v>
      </c>
      <c r="H300" s="16">
        <f t="shared" si="387"/>
        <v>96</v>
      </c>
      <c r="I300" s="75">
        <v>45</v>
      </c>
      <c r="J300" s="15">
        <v>38</v>
      </c>
      <c r="K300" s="16">
        <f t="shared" si="388"/>
        <v>83</v>
      </c>
      <c r="L300" s="75">
        <v>53</v>
      </c>
      <c r="M300" s="15">
        <v>20</v>
      </c>
      <c r="N300" s="16">
        <f t="shared" si="389"/>
        <v>73</v>
      </c>
      <c r="O300" s="75">
        <v>0</v>
      </c>
      <c r="P300" s="15">
        <v>0</v>
      </c>
      <c r="Q300" s="16">
        <f t="shared" si="390"/>
        <v>0</v>
      </c>
      <c r="R300" s="81">
        <v>0</v>
      </c>
      <c r="S300" s="17">
        <v>0</v>
      </c>
      <c r="T300" s="18">
        <f t="shared" si="391"/>
        <v>0</v>
      </c>
      <c r="U300" s="81">
        <v>0</v>
      </c>
      <c r="V300" s="17">
        <v>0</v>
      </c>
      <c r="W300" s="18">
        <f t="shared" si="392"/>
        <v>0</v>
      </c>
      <c r="X300" s="63">
        <f t="shared" si="393"/>
        <v>199</v>
      </c>
      <c r="Y300" s="16">
        <f t="shared" si="394"/>
        <v>130</v>
      </c>
      <c r="Z300" s="16">
        <f t="shared" si="395"/>
        <v>329</v>
      </c>
    </row>
    <row r="301" spans="1:26">
      <c r="A301" s="20"/>
      <c r="B301" s="7" t="s">
        <v>120</v>
      </c>
      <c r="C301" s="15">
        <v>17</v>
      </c>
      <c r="D301" s="15">
        <v>30</v>
      </c>
      <c r="E301" s="16">
        <f t="shared" si="386"/>
        <v>47</v>
      </c>
      <c r="F301" s="75">
        <v>19</v>
      </c>
      <c r="G301" s="15">
        <v>24</v>
      </c>
      <c r="H301" s="16">
        <f t="shared" si="387"/>
        <v>43</v>
      </c>
      <c r="I301" s="75">
        <v>23</v>
      </c>
      <c r="J301" s="15">
        <v>25</v>
      </c>
      <c r="K301" s="16">
        <f t="shared" si="388"/>
        <v>48</v>
      </c>
      <c r="L301" s="75">
        <v>24</v>
      </c>
      <c r="M301" s="15">
        <v>36</v>
      </c>
      <c r="N301" s="16">
        <f t="shared" si="389"/>
        <v>60</v>
      </c>
      <c r="O301" s="75">
        <v>0</v>
      </c>
      <c r="P301" s="15">
        <v>0</v>
      </c>
      <c r="Q301" s="16">
        <f t="shared" si="390"/>
        <v>0</v>
      </c>
      <c r="R301" s="81">
        <v>34</v>
      </c>
      <c r="S301" s="17">
        <v>37</v>
      </c>
      <c r="T301" s="18">
        <f t="shared" si="391"/>
        <v>71</v>
      </c>
      <c r="U301" s="81">
        <v>19</v>
      </c>
      <c r="V301" s="17">
        <v>7</v>
      </c>
      <c r="W301" s="18">
        <f t="shared" si="392"/>
        <v>26</v>
      </c>
      <c r="X301" s="63">
        <f t="shared" si="393"/>
        <v>136</v>
      </c>
      <c r="Y301" s="16">
        <f t="shared" si="394"/>
        <v>159</v>
      </c>
      <c r="Z301" s="16">
        <f t="shared" si="395"/>
        <v>295</v>
      </c>
    </row>
    <row r="302" spans="1:26" s="21" customFormat="1">
      <c r="A302" s="1"/>
      <c r="B302" s="4" t="s">
        <v>16</v>
      </c>
      <c r="C302" s="16">
        <f>SUM(C299:C301)</f>
        <v>57</v>
      </c>
      <c r="D302" s="16">
        <f t="shared" ref="D302:Z302" si="399">SUM(D299:D301)</f>
        <v>67</v>
      </c>
      <c r="E302" s="16">
        <f t="shared" si="399"/>
        <v>124</v>
      </c>
      <c r="F302" s="63">
        <f t="shared" si="399"/>
        <v>80</v>
      </c>
      <c r="G302" s="16">
        <f t="shared" si="399"/>
        <v>59</v>
      </c>
      <c r="H302" s="16">
        <f t="shared" si="399"/>
        <v>139</v>
      </c>
      <c r="I302" s="63">
        <f t="shared" si="399"/>
        <v>68</v>
      </c>
      <c r="J302" s="16">
        <f t="shared" si="399"/>
        <v>63</v>
      </c>
      <c r="K302" s="16">
        <f t="shared" si="399"/>
        <v>131</v>
      </c>
      <c r="L302" s="63">
        <f t="shared" si="399"/>
        <v>77</v>
      </c>
      <c r="M302" s="16">
        <f t="shared" si="399"/>
        <v>56</v>
      </c>
      <c r="N302" s="16">
        <f t="shared" si="399"/>
        <v>133</v>
      </c>
      <c r="O302" s="63">
        <f t="shared" si="399"/>
        <v>0</v>
      </c>
      <c r="P302" s="16">
        <f t="shared" si="399"/>
        <v>0</v>
      </c>
      <c r="Q302" s="16">
        <f t="shared" si="399"/>
        <v>0</v>
      </c>
      <c r="R302" s="63">
        <f t="shared" si="399"/>
        <v>81</v>
      </c>
      <c r="S302" s="16">
        <f t="shared" si="399"/>
        <v>67</v>
      </c>
      <c r="T302" s="16">
        <f t="shared" si="399"/>
        <v>148</v>
      </c>
      <c r="U302" s="63">
        <f t="shared" si="399"/>
        <v>46</v>
      </c>
      <c r="V302" s="16">
        <f t="shared" si="399"/>
        <v>19</v>
      </c>
      <c r="W302" s="16">
        <f t="shared" si="399"/>
        <v>65</v>
      </c>
      <c r="X302" s="63">
        <f t="shared" si="399"/>
        <v>409</v>
      </c>
      <c r="Y302" s="16">
        <f t="shared" si="399"/>
        <v>331</v>
      </c>
      <c r="Z302" s="16">
        <f t="shared" si="399"/>
        <v>740</v>
      </c>
    </row>
    <row r="303" spans="1:26" s="21" customFormat="1">
      <c r="A303" s="69"/>
      <c r="B303" s="70" t="s">
        <v>17</v>
      </c>
      <c r="C303" s="71">
        <f>C302</f>
        <v>57</v>
      </c>
      <c r="D303" s="71">
        <f t="shared" ref="D303:Z303" si="400">D302</f>
        <v>67</v>
      </c>
      <c r="E303" s="71">
        <f t="shared" si="400"/>
        <v>124</v>
      </c>
      <c r="F303" s="76">
        <f t="shared" si="400"/>
        <v>80</v>
      </c>
      <c r="G303" s="71">
        <f t="shared" si="400"/>
        <v>59</v>
      </c>
      <c r="H303" s="71">
        <f t="shared" si="400"/>
        <v>139</v>
      </c>
      <c r="I303" s="76">
        <f t="shared" si="400"/>
        <v>68</v>
      </c>
      <c r="J303" s="71">
        <f t="shared" si="400"/>
        <v>63</v>
      </c>
      <c r="K303" s="71">
        <f t="shared" si="400"/>
        <v>131</v>
      </c>
      <c r="L303" s="76">
        <f t="shared" si="400"/>
        <v>77</v>
      </c>
      <c r="M303" s="71">
        <f t="shared" si="400"/>
        <v>56</v>
      </c>
      <c r="N303" s="71">
        <f t="shared" si="400"/>
        <v>133</v>
      </c>
      <c r="O303" s="76">
        <f t="shared" si="400"/>
        <v>0</v>
      </c>
      <c r="P303" s="71">
        <f t="shared" si="400"/>
        <v>0</v>
      </c>
      <c r="Q303" s="71">
        <f t="shared" si="400"/>
        <v>0</v>
      </c>
      <c r="R303" s="76">
        <f t="shared" si="400"/>
        <v>81</v>
      </c>
      <c r="S303" s="71">
        <f t="shared" si="400"/>
        <v>67</v>
      </c>
      <c r="T303" s="71">
        <f t="shared" si="400"/>
        <v>148</v>
      </c>
      <c r="U303" s="76">
        <f t="shared" si="400"/>
        <v>46</v>
      </c>
      <c r="V303" s="71">
        <f t="shared" si="400"/>
        <v>19</v>
      </c>
      <c r="W303" s="71">
        <f t="shared" si="400"/>
        <v>65</v>
      </c>
      <c r="X303" s="76">
        <f t="shared" si="400"/>
        <v>409</v>
      </c>
      <c r="Y303" s="71">
        <f t="shared" si="400"/>
        <v>331</v>
      </c>
      <c r="Z303" s="71">
        <f t="shared" si="400"/>
        <v>740</v>
      </c>
    </row>
    <row r="304" spans="1:26">
      <c r="A304" s="1" t="s">
        <v>121</v>
      </c>
      <c r="B304" s="4"/>
      <c r="C304" s="12"/>
      <c r="D304" s="13"/>
      <c r="E304" s="63"/>
      <c r="F304" s="13"/>
      <c r="G304" s="13"/>
      <c r="H304" s="63"/>
      <c r="I304" s="13"/>
      <c r="J304" s="13"/>
      <c r="K304" s="63"/>
      <c r="L304" s="13"/>
      <c r="M304" s="13"/>
      <c r="N304" s="63"/>
      <c r="O304" s="13"/>
      <c r="P304" s="13"/>
      <c r="Q304" s="63"/>
      <c r="R304" s="31"/>
      <c r="S304" s="31"/>
      <c r="T304" s="82"/>
      <c r="U304" s="31"/>
      <c r="V304" s="31"/>
      <c r="W304" s="82"/>
      <c r="X304" s="30"/>
      <c r="Y304" s="30"/>
      <c r="Z304" s="32"/>
    </row>
    <row r="305" spans="1:26">
      <c r="A305" s="1"/>
      <c r="B305" s="10" t="s">
        <v>10</v>
      </c>
      <c r="C305" s="12"/>
      <c r="D305" s="13"/>
      <c r="E305" s="63"/>
      <c r="F305" s="13"/>
      <c r="G305" s="13"/>
      <c r="H305" s="63"/>
      <c r="I305" s="13"/>
      <c r="J305" s="13"/>
      <c r="K305" s="63"/>
      <c r="L305" s="13"/>
      <c r="M305" s="13"/>
      <c r="N305" s="63"/>
      <c r="O305" s="13"/>
      <c r="P305" s="13"/>
      <c r="Q305" s="63"/>
      <c r="R305" s="31"/>
      <c r="S305" s="31"/>
      <c r="T305" s="82"/>
      <c r="U305" s="31"/>
      <c r="V305" s="31"/>
      <c r="W305" s="82"/>
      <c r="X305" s="30"/>
      <c r="Y305" s="30"/>
      <c r="Z305" s="32"/>
    </row>
    <row r="306" spans="1:26">
      <c r="A306" s="1"/>
      <c r="B306" s="2" t="s">
        <v>137</v>
      </c>
      <c r="C306" s="12"/>
      <c r="D306" s="13"/>
      <c r="E306" s="63"/>
      <c r="F306" s="13"/>
      <c r="G306" s="13"/>
      <c r="H306" s="63"/>
      <c r="I306" s="13"/>
      <c r="J306" s="13"/>
      <c r="K306" s="63"/>
      <c r="L306" s="13"/>
      <c r="M306" s="13"/>
      <c r="N306" s="63"/>
      <c r="O306" s="13"/>
      <c r="P306" s="13"/>
      <c r="Q306" s="63"/>
      <c r="R306" s="31"/>
      <c r="S306" s="31"/>
      <c r="T306" s="82"/>
      <c r="U306" s="31"/>
      <c r="V306" s="31"/>
      <c r="W306" s="82"/>
      <c r="X306" s="30"/>
      <c r="Y306" s="30"/>
      <c r="Z306" s="32"/>
    </row>
    <row r="307" spans="1:26">
      <c r="A307" s="19"/>
      <c r="B307" s="7" t="s">
        <v>122</v>
      </c>
      <c r="C307" s="15">
        <v>0</v>
      </c>
      <c r="D307" s="15">
        <v>0</v>
      </c>
      <c r="E307" s="16">
        <f t="shared" si="386"/>
        <v>0</v>
      </c>
      <c r="F307" s="75">
        <v>0</v>
      </c>
      <c r="G307" s="15">
        <v>0</v>
      </c>
      <c r="H307" s="16">
        <f t="shared" si="387"/>
        <v>0</v>
      </c>
      <c r="I307" s="75">
        <v>0</v>
      </c>
      <c r="J307" s="15">
        <v>0</v>
      </c>
      <c r="K307" s="16">
        <f t="shared" si="388"/>
        <v>0</v>
      </c>
      <c r="L307" s="75">
        <v>0</v>
      </c>
      <c r="M307" s="15">
        <v>0</v>
      </c>
      <c r="N307" s="16">
        <f t="shared" si="389"/>
        <v>0</v>
      </c>
      <c r="O307" s="75">
        <v>0</v>
      </c>
      <c r="P307" s="15">
        <v>7</v>
      </c>
      <c r="Q307" s="16">
        <f t="shared" si="390"/>
        <v>7</v>
      </c>
      <c r="R307" s="81">
        <v>0</v>
      </c>
      <c r="S307" s="17">
        <v>0</v>
      </c>
      <c r="T307" s="18">
        <f t="shared" si="391"/>
        <v>0</v>
      </c>
      <c r="U307" s="81">
        <v>0</v>
      </c>
      <c r="V307" s="17">
        <v>0</v>
      </c>
      <c r="W307" s="18">
        <f t="shared" si="392"/>
        <v>0</v>
      </c>
      <c r="X307" s="63">
        <f t="shared" si="393"/>
        <v>0</v>
      </c>
      <c r="Y307" s="16">
        <f t="shared" si="394"/>
        <v>7</v>
      </c>
      <c r="Z307" s="16">
        <f t="shared" si="395"/>
        <v>7</v>
      </c>
    </row>
    <row r="308" spans="1:26">
      <c r="A308" s="19"/>
      <c r="B308" s="7" t="s">
        <v>123</v>
      </c>
      <c r="C308" s="15">
        <v>8</v>
      </c>
      <c r="D308" s="15">
        <v>60</v>
      </c>
      <c r="E308" s="16">
        <f t="shared" si="386"/>
        <v>68</v>
      </c>
      <c r="F308" s="75">
        <v>10</v>
      </c>
      <c r="G308" s="15">
        <v>43</v>
      </c>
      <c r="H308" s="16">
        <f t="shared" si="387"/>
        <v>53</v>
      </c>
      <c r="I308" s="75">
        <v>6</v>
      </c>
      <c r="J308" s="15">
        <v>46</v>
      </c>
      <c r="K308" s="16">
        <f t="shared" si="388"/>
        <v>52</v>
      </c>
      <c r="L308" s="75">
        <v>7</v>
      </c>
      <c r="M308" s="15">
        <v>32</v>
      </c>
      <c r="N308" s="16">
        <f t="shared" si="389"/>
        <v>39</v>
      </c>
      <c r="O308" s="75">
        <v>0</v>
      </c>
      <c r="P308" s="15">
        <v>0</v>
      </c>
      <c r="Q308" s="16">
        <f t="shared" si="390"/>
        <v>0</v>
      </c>
      <c r="R308" s="81">
        <v>0</v>
      </c>
      <c r="S308" s="17">
        <v>0</v>
      </c>
      <c r="T308" s="18">
        <f t="shared" si="391"/>
        <v>0</v>
      </c>
      <c r="U308" s="81">
        <v>0</v>
      </c>
      <c r="V308" s="17">
        <v>0</v>
      </c>
      <c r="W308" s="18">
        <f t="shared" si="392"/>
        <v>0</v>
      </c>
      <c r="X308" s="63">
        <f t="shared" si="393"/>
        <v>31</v>
      </c>
      <c r="Y308" s="16">
        <f t="shared" si="394"/>
        <v>181</v>
      </c>
      <c r="Z308" s="16">
        <f t="shared" si="395"/>
        <v>212</v>
      </c>
    </row>
    <row r="309" spans="1:26">
      <c r="A309" s="19"/>
      <c r="B309" s="4" t="s">
        <v>8</v>
      </c>
      <c r="C309" s="49">
        <f>SUM(C307:C308)</f>
        <v>8</v>
      </c>
      <c r="D309" s="49">
        <f t="shared" ref="D309:Z309" si="401">SUM(D307:D308)</f>
        <v>60</v>
      </c>
      <c r="E309" s="16">
        <f t="shared" si="401"/>
        <v>68</v>
      </c>
      <c r="F309" s="62">
        <f t="shared" si="401"/>
        <v>10</v>
      </c>
      <c r="G309" s="49">
        <f t="shared" si="401"/>
        <v>43</v>
      </c>
      <c r="H309" s="16">
        <f t="shared" si="401"/>
        <v>53</v>
      </c>
      <c r="I309" s="62">
        <f t="shared" si="401"/>
        <v>6</v>
      </c>
      <c r="J309" s="49">
        <f t="shared" si="401"/>
        <v>46</v>
      </c>
      <c r="K309" s="16">
        <f t="shared" si="401"/>
        <v>52</v>
      </c>
      <c r="L309" s="62">
        <f t="shared" si="401"/>
        <v>7</v>
      </c>
      <c r="M309" s="49">
        <f t="shared" si="401"/>
        <v>32</v>
      </c>
      <c r="N309" s="16">
        <f t="shared" si="401"/>
        <v>39</v>
      </c>
      <c r="O309" s="62">
        <f t="shared" si="401"/>
        <v>0</v>
      </c>
      <c r="P309" s="49">
        <f t="shared" si="401"/>
        <v>7</v>
      </c>
      <c r="Q309" s="16">
        <f t="shared" si="401"/>
        <v>7</v>
      </c>
      <c r="R309" s="62">
        <f t="shared" si="401"/>
        <v>0</v>
      </c>
      <c r="S309" s="49">
        <f t="shared" si="401"/>
        <v>0</v>
      </c>
      <c r="T309" s="16">
        <f t="shared" si="401"/>
        <v>0</v>
      </c>
      <c r="U309" s="62">
        <f t="shared" si="401"/>
        <v>0</v>
      </c>
      <c r="V309" s="49">
        <f t="shared" si="401"/>
        <v>0</v>
      </c>
      <c r="W309" s="16">
        <f t="shared" si="401"/>
        <v>0</v>
      </c>
      <c r="X309" s="62">
        <f t="shared" si="401"/>
        <v>31</v>
      </c>
      <c r="Y309" s="49">
        <f t="shared" si="401"/>
        <v>188</v>
      </c>
      <c r="Z309" s="16">
        <f t="shared" si="401"/>
        <v>219</v>
      </c>
    </row>
    <row r="310" spans="1:26">
      <c r="A310" s="20"/>
      <c r="B310" s="2" t="s">
        <v>136</v>
      </c>
      <c r="C310" s="12"/>
      <c r="D310" s="13"/>
      <c r="E310" s="63"/>
      <c r="F310" s="13"/>
      <c r="G310" s="13"/>
      <c r="H310" s="63"/>
      <c r="I310" s="13"/>
      <c r="J310" s="13"/>
      <c r="K310" s="63"/>
      <c r="L310" s="13"/>
      <c r="M310" s="13"/>
      <c r="N310" s="63"/>
      <c r="O310" s="13"/>
      <c r="P310" s="13"/>
      <c r="Q310" s="63"/>
      <c r="R310" s="31"/>
      <c r="S310" s="31"/>
      <c r="T310" s="82"/>
      <c r="U310" s="31"/>
      <c r="V310" s="31"/>
      <c r="W310" s="82"/>
      <c r="X310" s="30"/>
      <c r="Y310" s="30"/>
      <c r="Z310" s="32"/>
    </row>
    <row r="311" spans="1:26">
      <c r="A311" s="20"/>
      <c r="B311" s="5" t="s">
        <v>197</v>
      </c>
      <c r="C311" s="15">
        <v>0</v>
      </c>
      <c r="D311" s="15">
        <v>0</v>
      </c>
      <c r="E311" s="16">
        <f t="shared" ref="E311" si="402">C311+D311</f>
        <v>0</v>
      </c>
      <c r="F311" s="75">
        <v>0</v>
      </c>
      <c r="G311" s="15">
        <v>0</v>
      </c>
      <c r="H311" s="16">
        <f t="shared" ref="H311" si="403">F311+G311</f>
        <v>0</v>
      </c>
      <c r="I311" s="75">
        <v>0</v>
      </c>
      <c r="J311" s="15">
        <v>0</v>
      </c>
      <c r="K311" s="16">
        <f t="shared" ref="K311" si="404">I311+J311</f>
        <v>0</v>
      </c>
      <c r="L311" s="75">
        <v>0</v>
      </c>
      <c r="M311" s="15">
        <v>0</v>
      </c>
      <c r="N311" s="16">
        <f t="shared" ref="N311" si="405">L311+M311</f>
        <v>0</v>
      </c>
      <c r="O311" s="75">
        <v>0</v>
      </c>
      <c r="P311" s="15">
        <v>1</v>
      </c>
      <c r="Q311" s="16">
        <f t="shared" ref="Q311" si="406">O311+P311</f>
        <v>1</v>
      </c>
      <c r="R311" s="81">
        <v>0</v>
      </c>
      <c r="S311" s="17">
        <v>0</v>
      </c>
      <c r="T311" s="18">
        <f t="shared" ref="T311" si="407">R311+S311</f>
        <v>0</v>
      </c>
      <c r="U311" s="81">
        <v>0</v>
      </c>
      <c r="V311" s="17">
        <v>0</v>
      </c>
      <c r="W311" s="18">
        <f t="shared" ref="W311" si="408">U311+V311</f>
        <v>0</v>
      </c>
      <c r="X311" s="63">
        <f t="shared" ref="X311" si="409">C311+F311+I311+L311+O311+R311+U311</f>
        <v>0</v>
      </c>
      <c r="Y311" s="16">
        <f t="shared" ref="Y311" si="410">D311+G311+J311+M311+P311+S311+V311</f>
        <v>1</v>
      </c>
      <c r="Z311" s="16">
        <f t="shared" ref="Z311" si="411">E311+H311+K311+N311+Q311+T311+W311</f>
        <v>1</v>
      </c>
    </row>
    <row r="312" spans="1:26">
      <c r="A312" s="20"/>
      <c r="B312" s="5" t="s">
        <v>41</v>
      </c>
      <c r="C312" s="15">
        <v>3</v>
      </c>
      <c r="D312" s="15">
        <v>49</v>
      </c>
      <c r="E312" s="16">
        <f t="shared" si="386"/>
        <v>52</v>
      </c>
      <c r="F312" s="75">
        <v>5</v>
      </c>
      <c r="G312" s="15">
        <v>50</v>
      </c>
      <c r="H312" s="16">
        <f t="shared" si="387"/>
        <v>55</v>
      </c>
      <c r="I312" s="75">
        <v>4</v>
      </c>
      <c r="J312" s="15">
        <v>39</v>
      </c>
      <c r="K312" s="16">
        <f t="shared" si="388"/>
        <v>43</v>
      </c>
      <c r="L312" s="75">
        <v>0</v>
      </c>
      <c r="M312" s="15">
        <v>17</v>
      </c>
      <c r="N312" s="16">
        <f t="shared" si="389"/>
        <v>17</v>
      </c>
      <c r="O312" s="75">
        <v>0</v>
      </c>
      <c r="P312" s="15">
        <v>0</v>
      </c>
      <c r="Q312" s="16">
        <f t="shared" si="390"/>
        <v>0</v>
      </c>
      <c r="R312" s="81">
        <v>0</v>
      </c>
      <c r="S312" s="17">
        <v>0</v>
      </c>
      <c r="T312" s="18">
        <f t="shared" si="391"/>
        <v>0</v>
      </c>
      <c r="U312" s="81">
        <v>0</v>
      </c>
      <c r="V312" s="17">
        <v>0</v>
      </c>
      <c r="W312" s="18">
        <f t="shared" si="392"/>
        <v>0</v>
      </c>
      <c r="X312" s="63">
        <f t="shared" si="393"/>
        <v>12</v>
      </c>
      <c r="Y312" s="16">
        <f t="shared" si="394"/>
        <v>155</v>
      </c>
      <c r="Z312" s="16">
        <f t="shared" si="395"/>
        <v>167</v>
      </c>
    </row>
    <row r="313" spans="1:26" s="21" customFormat="1">
      <c r="A313" s="1"/>
      <c r="B313" s="4" t="s">
        <v>16</v>
      </c>
      <c r="C313" s="16">
        <f>SUM(C311:C312)</f>
        <v>3</v>
      </c>
      <c r="D313" s="16">
        <f t="shared" ref="D313:Z313" si="412">SUM(D311:D312)</f>
        <v>49</v>
      </c>
      <c r="E313" s="16">
        <f t="shared" si="412"/>
        <v>52</v>
      </c>
      <c r="F313" s="63">
        <f t="shared" si="412"/>
        <v>5</v>
      </c>
      <c r="G313" s="16">
        <f t="shared" si="412"/>
        <v>50</v>
      </c>
      <c r="H313" s="16">
        <f t="shared" si="412"/>
        <v>55</v>
      </c>
      <c r="I313" s="63">
        <f t="shared" si="412"/>
        <v>4</v>
      </c>
      <c r="J313" s="16">
        <f t="shared" si="412"/>
        <v>39</v>
      </c>
      <c r="K313" s="16">
        <f t="shared" si="412"/>
        <v>43</v>
      </c>
      <c r="L313" s="63">
        <f t="shared" si="412"/>
        <v>0</v>
      </c>
      <c r="M313" s="16">
        <f t="shared" si="412"/>
        <v>17</v>
      </c>
      <c r="N313" s="16">
        <f t="shared" si="412"/>
        <v>17</v>
      </c>
      <c r="O313" s="63">
        <f t="shared" si="412"/>
        <v>0</v>
      </c>
      <c r="P313" s="16">
        <f t="shared" si="412"/>
        <v>1</v>
      </c>
      <c r="Q313" s="16">
        <f t="shared" si="412"/>
        <v>1</v>
      </c>
      <c r="R313" s="63">
        <f t="shared" si="412"/>
        <v>0</v>
      </c>
      <c r="S313" s="16">
        <f t="shared" si="412"/>
        <v>0</v>
      </c>
      <c r="T313" s="16">
        <f t="shared" si="412"/>
        <v>0</v>
      </c>
      <c r="U313" s="63">
        <f t="shared" si="412"/>
        <v>0</v>
      </c>
      <c r="V313" s="16">
        <f t="shared" si="412"/>
        <v>0</v>
      </c>
      <c r="W313" s="16">
        <f t="shared" si="412"/>
        <v>0</v>
      </c>
      <c r="X313" s="63">
        <f t="shared" si="412"/>
        <v>12</v>
      </c>
      <c r="Y313" s="16">
        <f t="shared" si="412"/>
        <v>156</v>
      </c>
      <c r="Z313" s="16">
        <f t="shared" si="412"/>
        <v>168</v>
      </c>
    </row>
    <row r="314" spans="1:26" s="21" customFormat="1">
      <c r="A314" s="69"/>
      <c r="B314" s="70" t="s">
        <v>17</v>
      </c>
      <c r="C314" s="71">
        <f>C313+C309</f>
        <v>11</v>
      </c>
      <c r="D314" s="71">
        <f t="shared" ref="D314:Z314" si="413">D313+D309</f>
        <v>109</v>
      </c>
      <c r="E314" s="71">
        <f t="shared" si="413"/>
        <v>120</v>
      </c>
      <c r="F314" s="76">
        <f t="shared" si="413"/>
        <v>15</v>
      </c>
      <c r="G314" s="71">
        <f t="shared" si="413"/>
        <v>93</v>
      </c>
      <c r="H314" s="71">
        <f t="shared" si="413"/>
        <v>108</v>
      </c>
      <c r="I314" s="76">
        <f t="shared" si="413"/>
        <v>10</v>
      </c>
      <c r="J314" s="71">
        <f t="shared" si="413"/>
        <v>85</v>
      </c>
      <c r="K314" s="71">
        <f t="shared" si="413"/>
        <v>95</v>
      </c>
      <c r="L314" s="76">
        <f t="shared" si="413"/>
        <v>7</v>
      </c>
      <c r="M314" s="71">
        <f t="shared" si="413"/>
        <v>49</v>
      </c>
      <c r="N314" s="71">
        <f t="shared" si="413"/>
        <v>56</v>
      </c>
      <c r="O314" s="76">
        <f t="shared" si="413"/>
        <v>0</v>
      </c>
      <c r="P314" s="71">
        <f t="shared" si="413"/>
        <v>8</v>
      </c>
      <c r="Q314" s="71">
        <f t="shared" si="413"/>
        <v>8</v>
      </c>
      <c r="R314" s="76">
        <f t="shared" si="413"/>
        <v>0</v>
      </c>
      <c r="S314" s="71">
        <f t="shared" si="413"/>
        <v>0</v>
      </c>
      <c r="T314" s="71">
        <f t="shared" si="413"/>
        <v>0</v>
      </c>
      <c r="U314" s="76">
        <f t="shared" si="413"/>
        <v>0</v>
      </c>
      <c r="V314" s="71">
        <f t="shared" si="413"/>
        <v>0</v>
      </c>
      <c r="W314" s="71">
        <f t="shared" si="413"/>
        <v>0</v>
      </c>
      <c r="X314" s="76">
        <f t="shared" si="413"/>
        <v>43</v>
      </c>
      <c r="Y314" s="71">
        <f t="shared" si="413"/>
        <v>344</v>
      </c>
      <c r="Z314" s="71">
        <f t="shared" si="413"/>
        <v>387</v>
      </c>
    </row>
    <row r="315" spans="1:26" s="21" customFormat="1">
      <c r="A315" s="72"/>
      <c r="B315" s="73" t="s">
        <v>124</v>
      </c>
      <c r="C315" s="74">
        <f t="shared" ref="C315:Z315" si="414">C16+C52+C66+C130+C196+C219+C248+C277+C295+C303+C314</f>
        <v>2904</v>
      </c>
      <c r="D315" s="74">
        <f t="shared" si="414"/>
        <v>3462</v>
      </c>
      <c r="E315" s="74">
        <f t="shared" si="414"/>
        <v>6366</v>
      </c>
      <c r="F315" s="79">
        <f t="shared" si="414"/>
        <v>2932</v>
      </c>
      <c r="G315" s="74">
        <f t="shared" si="414"/>
        <v>3629</v>
      </c>
      <c r="H315" s="74">
        <f t="shared" si="414"/>
        <v>6561</v>
      </c>
      <c r="I315" s="79">
        <f t="shared" si="414"/>
        <v>2275</v>
      </c>
      <c r="J315" s="74">
        <f t="shared" si="414"/>
        <v>2649</v>
      </c>
      <c r="K315" s="74">
        <f t="shared" si="414"/>
        <v>4924</v>
      </c>
      <c r="L315" s="79">
        <f t="shared" si="414"/>
        <v>1933</v>
      </c>
      <c r="M315" s="74">
        <f t="shared" si="414"/>
        <v>2430</v>
      </c>
      <c r="N315" s="74">
        <f t="shared" si="414"/>
        <v>4363</v>
      </c>
      <c r="O315" s="79">
        <f t="shared" si="414"/>
        <v>625</v>
      </c>
      <c r="P315" s="74">
        <f t="shared" si="414"/>
        <v>225</v>
      </c>
      <c r="Q315" s="74">
        <f t="shared" si="414"/>
        <v>850</v>
      </c>
      <c r="R315" s="79">
        <f t="shared" si="414"/>
        <v>222</v>
      </c>
      <c r="S315" s="74">
        <f t="shared" si="414"/>
        <v>288</v>
      </c>
      <c r="T315" s="74">
        <f t="shared" si="414"/>
        <v>510</v>
      </c>
      <c r="U315" s="79">
        <f t="shared" si="414"/>
        <v>133</v>
      </c>
      <c r="V315" s="74">
        <f t="shared" si="414"/>
        <v>41</v>
      </c>
      <c r="W315" s="74">
        <f t="shared" si="414"/>
        <v>174</v>
      </c>
      <c r="X315" s="79">
        <f t="shared" si="414"/>
        <v>11024</v>
      </c>
      <c r="Y315" s="74">
        <f t="shared" si="414"/>
        <v>12724</v>
      </c>
      <c r="Z315" s="74">
        <f t="shared" si="414"/>
        <v>23748</v>
      </c>
    </row>
    <row r="316" spans="1:26">
      <c r="B316" s="24" t="s">
        <v>196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7" right="0.15748031496062992" top="0.39370078740157483" bottom="0.43307086614173229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นศ.ทั้งหมดแยกชั้นปี 2558</vt:lpstr>
      <vt:lpstr>'นศ.ทั้งหมดแยกชั้นปี 2558'!Print_Titles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2015-05-14T03:04:43Z</cp:lastPrinted>
  <dcterms:created xsi:type="dcterms:W3CDTF">2013-08-27T02:53:07Z</dcterms:created>
  <dcterms:modified xsi:type="dcterms:W3CDTF">2015-09-26T12:56:25Z</dcterms:modified>
</cp:coreProperties>
</file>