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20" windowHeight="11895" tabRatio="561"/>
  </bookViews>
  <sheets>
    <sheet name="นักศึกษาทั้งหมด 2558" sheetId="7" r:id="rId1"/>
  </sheets>
  <definedNames>
    <definedName name="_xlnm.Print_Titles" localSheetId="0">'นักศึกษาทั้งหมด 2558'!$3:$6</definedName>
  </definedNames>
  <calcPr calcId="124519"/>
</workbook>
</file>

<file path=xl/calcChain.xml><?xml version="1.0" encoding="utf-8"?>
<calcChain xmlns="http://schemas.openxmlformats.org/spreadsheetml/2006/main">
  <c r="D304" i="7"/>
  <c r="C304"/>
  <c r="C294"/>
  <c r="K264"/>
  <c r="J264"/>
  <c r="H264"/>
  <c r="G264"/>
  <c r="E264"/>
  <c r="K255"/>
  <c r="J255"/>
  <c r="L255" s="1"/>
  <c r="H255"/>
  <c r="G255"/>
  <c r="E255"/>
  <c r="K256"/>
  <c r="J256"/>
  <c r="H256"/>
  <c r="G256"/>
  <c r="E256"/>
  <c r="K226"/>
  <c r="J226"/>
  <c r="H226"/>
  <c r="G226"/>
  <c r="E226"/>
  <c r="D211"/>
  <c r="C211"/>
  <c r="K207"/>
  <c r="J207"/>
  <c r="H207"/>
  <c r="G207"/>
  <c r="I207" s="1"/>
  <c r="E207"/>
  <c r="K203"/>
  <c r="J203"/>
  <c r="H203"/>
  <c r="G203"/>
  <c r="E203"/>
  <c r="D205"/>
  <c r="C205"/>
  <c r="K197"/>
  <c r="J197"/>
  <c r="H197"/>
  <c r="G197"/>
  <c r="E197"/>
  <c r="D151"/>
  <c r="L256" l="1"/>
  <c r="L207"/>
  <c r="L203"/>
  <c r="I256"/>
  <c r="L264"/>
  <c r="I203"/>
  <c r="L226"/>
  <c r="I264"/>
  <c r="I255"/>
  <c r="I226"/>
  <c r="L197"/>
  <c r="I197"/>
  <c r="D313"/>
  <c r="C313"/>
  <c r="K311"/>
  <c r="J311"/>
  <c r="H311"/>
  <c r="G311"/>
  <c r="E311"/>
  <c r="L311" l="1"/>
  <c r="I311"/>
  <c r="D183"/>
  <c r="C183"/>
  <c r="E182"/>
  <c r="E183" s="1"/>
  <c r="G182"/>
  <c r="G183" s="1"/>
  <c r="H182"/>
  <c r="H183" s="1"/>
  <c r="J182"/>
  <c r="J183" s="1"/>
  <c r="K182"/>
  <c r="K183" s="1"/>
  <c r="K169"/>
  <c r="J169"/>
  <c r="H169"/>
  <c r="G169"/>
  <c r="K168"/>
  <c r="J168"/>
  <c r="H168"/>
  <c r="G168"/>
  <c r="E168"/>
  <c r="K125"/>
  <c r="J125"/>
  <c r="H125"/>
  <c r="G125"/>
  <c r="E125"/>
  <c r="K110"/>
  <c r="J110"/>
  <c r="H110"/>
  <c r="G110"/>
  <c r="E110"/>
  <c r="K109"/>
  <c r="J109"/>
  <c r="H109"/>
  <c r="G109"/>
  <c r="E109"/>
  <c r="K106"/>
  <c r="J106"/>
  <c r="H106"/>
  <c r="G106"/>
  <c r="E106"/>
  <c r="K96"/>
  <c r="J96"/>
  <c r="H96"/>
  <c r="G96"/>
  <c r="E96"/>
  <c r="K92"/>
  <c r="J92"/>
  <c r="H92"/>
  <c r="G92"/>
  <c r="E92"/>
  <c r="K84"/>
  <c r="J84"/>
  <c r="H84"/>
  <c r="G84"/>
  <c r="E84"/>
  <c r="K80"/>
  <c r="J80"/>
  <c r="H80"/>
  <c r="G80"/>
  <c r="E80"/>
  <c r="K79"/>
  <c r="J79"/>
  <c r="H79"/>
  <c r="G79"/>
  <c r="E79"/>
  <c r="K76"/>
  <c r="J76"/>
  <c r="H76"/>
  <c r="G76"/>
  <c r="E76"/>
  <c r="D64"/>
  <c r="C64"/>
  <c r="D61"/>
  <c r="C61"/>
  <c r="C60"/>
  <c r="D57"/>
  <c r="C57"/>
  <c r="D51"/>
  <c r="C51"/>
  <c r="K50"/>
  <c r="J50"/>
  <c r="H50"/>
  <c r="G50"/>
  <c r="E50"/>
  <c r="K49"/>
  <c r="J49"/>
  <c r="H49"/>
  <c r="G49"/>
  <c r="E49"/>
  <c r="L169" l="1"/>
  <c r="L96"/>
  <c r="I109"/>
  <c r="L182"/>
  <c r="L183" s="1"/>
  <c r="I182"/>
  <c r="I183" s="1"/>
  <c r="L168"/>
  <c r="L110"/>
  <c r="I168"/>
  <c r="I169"/>
  <c r="I125"/>
  <c r="L106"/>
  <c r="L125"/>
  <c r="I110"/>
  <c r="L109"/>
  <c r="L76"/>
  <c r="L92"/>
  <c r="I106"/>
  <c r="I96"/>
  <c r="I79"/>
  <c r="L84"/>
  <c r="I92"/>
  <c r="I84"/>
  <c r="I80"/>
  <c r="L80"/>
  <c r="L79"/>
  <c r="I76"/>
  <c r="H51"/>
  <c r="I49"/>
  <c r="L49"/>
  <c r="K51"/>
  <c r="I50"/>
  <c r="E51"/>
  <c r="L50"/>
  <c r="L51" s="1"/>
  <c r="G51"/>
  <c r="J51"/>
  <c r="I51" l="1"/>
  <c r="C30" l="1"/>
  <c r="C11"/>
  <c r="K12"/>
  <c r="J12"/>
  <c r="H12"/>
  <c r="G12"/>
  <c r="E12"/>
  <c r="L12" l="1"/>
  <c r="I12"/>
  <c r="D317"/>
  <c r="C317"/>
  <c r="D305"/>
  <c r="D306" s="1"/>
  <c r="D307" s="1"/>
  <c r="C305"/>
  <c r="C306" s="1"/>
  <c r="C307" s="1"/>
  <c r="E302"/>
  <c r="D296"/>
  <c r="D297" s="1"/>
  <c r="C296"/>
  <c r="C297" s="1"/>
  <c r="D290"/>
  <c r="D291" s="1"/>
  <c r="C290"/>
  <c r="C291" s="1"/>
  <c r="D276"/>
  <c r="D277" s="1"/>
  <c r="C276"/>
  <c r="C277" s="1"/>
  <c r="D266"/>
  <c r="C266"/>
  <c r="D258"/>
  <c r="C258"/>
  <c r="D245"/>
  <c r="C245"/>
  <c r="D234"/>
  <c r="C234"/>
  <c r="D215"/>
  <c r="C215"/>
  <c r="D190"/>
  <c r="D180"/>
  <c r="C190"/>
  <c r="C180"/>
  <c r="D164"/>
  <c r="C164"/>
  <c r="D174"/>
  <c r="C174"/>
  <c r="E170"/>
  <c r="E166"/>
  <c r="D159"/>
  <c r="D156"/>
  <c r="C159"/>
  <c r="C156"/>
  <c r="E187"/>
  <c r="E188"/>
  <c r="E189"/>
  <c r="E178"/>
  <c r="E179"/>
  <c r="E185"/>
  <c r="E167"/>
  <c r="E171"/>
  <c r="E172"/>
  <c r="E173"/>
  <c r="E155"/>
  <c r="E156" s="1"/>
  <c r="E158"/>
  <c r="E159" s="1"/>
  <c r="E162"/>
  <c r="E163"/>
  <c r="D152"/>
  <c r="C152"/>
  <c r="D144"/>
  <c r="C144"/>
  <c r="D130"/>
  <c r="D131" s="1"/>
  <c r="C130"/>
  <c r="C131" s="1"/>
  <c r="E136"/>
  <c r="E137"/>
  <c r="E138"/>
  <c r="E139"/>
  <c r="E140"/>
  <c r="E141"/>
  <c r="E142"/>
  <c r="E143"/>
  <c r="E146"/>
  <c r="E147"/>
  <c r="E148"/>
  <c r="E149"/>
  <c r="E150"/>
  <c r="E151"/>
  <c r="E186"/>
  <c r="E198"/>
  <c r="E199"/>
  <c r="E200"/>
  <c r="E201"/>
  <c r="E202"/>
  <c r="E204"/>
  <c r="E208"/>
  <c r="E209"/>
  <c r="E210"/>
  <c r="E214"/>
  <c r="E215" s="1"/>
  <c r="E221"/>
  <c r="E222"/>
  <c r="E223"/>
  <c r="E224"/>
  <c r="E225"/>
  <c r="E227"/>
  <c r="E228"/>
  <c r="E229"/>
  <c r="E230"/>
  <c r="E231"/>
  <c r="E232"/>
  <c r="E233"/>
  <c r="E236"/>
  <c r="E237"/>
  <c r="E238"/>
  <c r="E239"/>
  <c r="E240"/>
  <c r="E241"/>
  <c r="E242"/>
  <c r="E243"/>
  <c r="E244"/>
  <c r="E251"/>
  <c r="E252"/>
  <c r="E253"/>
  <c r="E254"/>
  <c r="E257"/>
  <c r="E260"/>
  <c r="E261"/>
  <c r="E262"/>
  <c r="E263"/>
  <c r="E265"/>
  <c r="E271"/>
  <c r="E272"/>
  <c r="E273"/>
  <c r="E274"/>
  <c r="E275"/>
  <c r="E282"/>
  <c r="E283"/>
  <c r="E284"/>
  <c r="E285"/>
  <c r="E286"/>
  <c r="E287"/>
  <c r="E288"/>
  <c r="E289"/>
  <c r="E294"/>
  <c r="E295"/>
  <c r="E303"/>
  <c r="E304"/>
  <c r="E312"/>
  <c r="E313" s="1"/>
  <c r="E315"/>
  <c r="E316"/>
  <c r="E122"/>
  <c r="E123"/>
  <c r="E124"/>
  <c r="E126"/>
  <c r="E127"/>
  <c r="E128"/>
  <c r="E129"/>
  <c r="D117"/>
  <c r="C117"/>
  <c r="D100"/>
  <c r="C100"/>
  <c r="D65"/>
  <c r="D66" s="1"/>
  <c r="D67" s="1"/>
  <c r="C65"/>
  <c r="C66" s="1"/>
  <c r="C67" s="1"/>
  <c r="D47"/>
  <c r="D52" s="1"/>
  <c r="C47"/>
  <c r="C52" s="1"/>
  <c r="D41"/>
  <c r="C41"/>
  <c r="D38"/>
  <c r="C38"/>
  <c r="D34"/>
  <c r="C34"/>
  <c r="D31"/>
  <c r="F31"/>
  <c r="C31"/>
  <c r="D28"/>
  <c r="C28"/>
  <c r="D15"/>
  <c r="D16" s="1"/>
  <c r="D17" s="1"/>
  <c r="C15"/>
  <c r="C16" s="1"/>
  <c r="C17" s="1"/>
  <c r="E11"/>
  <c r="E13"/>
  <c r="E14"/>
  <c r="E21"/>
  <c r="E22"/>
  <c r="E23"/>
  <c r="E24"/>
  <c r="E25"/>
  <c r="E26"/>
  <c r="E27"/>
  <c r="E30"/>
  <c r="E31" s="1"/>
  <c r="E33"/>
  <c r="E34" s="1"/>
  <c r="E36"/>
  <c r="E40"/>
  <c r="E41" s="1"/>
  <c r="E45"/>
  <c r="E46"/>
  <c r="E57"/>
  <c r="E58"/>
  <c r="E59"/>
  <c r="E60"/>
  <c r="E61"/>
  <c r="E62"/>
  <c r="E63"/>
  <c r="E64"/>
  <c r="E71"/>
  <c r="E72"/>
  <c r="E73"/>
  <c r="E74"/>
  <c r="E75"/>
  <c r="E77"/>
  <c r="E78"/>
  <c r="E81"/>
  <c r="E82"/>
  <c r="E83"/>
  <c r="E85"/>
  <c r="E86"/>
  <c r="E87"/>
  <c r="E88"/>
  <c r="E89"/>
  <c r="E90"/>
  <c r="E91"/>
  <c r="E93"/>
  <c r="E94"/>
  <c r="E95"/>
  <c r="E97"/>
  <c r="E98"/>
  <c r="E99"/>
  <c r="E102"/>
  <c r="E103"/>
  <c r="E104"/>
  <c r="E105"/>
  <c r="E107"/>
  <c r="E108"/>
  <c r="E111"/>
  <c r="E112"/>
  <c r="E113"/>
  <c r="E114"/>
  <c r="E115"/>
  <c r="E116"/>
  <c r="E10"/>
  <c r="C318" l="1"/>
  <c r="C319" s="1"/>
  <c r="D319"/>
  <c r="D318"/>
  <c r="C191"/>
  <c r="D191"/>
  <c r="D192" s="1"/>
  <c r="E211"/>
  <c r="E205"/>
  <c r="C118"/>
  <c r="C119" s="1"/>
  <c r="C132" s="1"/>
  <c r="D153"/>
  <c r="E160"/>
  <c r="C212"/>
  <c r="C216" s="1"/>
  <c r="C217" s="1"/>
  <c r="D118"/>
  <c r="D119" s="1"/>
  <c r="D132" s="1"/>
  <c r="E317"/>
  <c r="C153"/>
  <c r="D212"/>
  <c r="D216" s="1"/>
  <c r="D217" s="1"/>
  <c r="E305"/>
  <c r="E306" s="1"/>
  <c r="E307" s="1"/>
  <c r="C160"/>
  <c r="D267"/>
  <c r="D268" s="1"/>
  <c r="D278" s="1"/>
  <c r="E65"/>
  <c r="E66" s="1"/>
  <c r="E67" s="1"/>
  <c r="D42"/>
  <c r="D53" s="1"/>
  <c r="E152"/>
  <c r="C192"/>
  <c r="D246"/>
  <c r="D247" s="1"/>
  <c r="C267"/>
  <c r="C268" s="1"/>
  <c r="C278" s="1"/>
  <c r="E28"/>
  <c r="C42"/>
  <c r="C53" s="1"/>
  <c r="E296"/>
  <c r="E297" s="1"/>
  <c r="E290"/>
  <c r="E291" s="1"/>
  <c r="E258"/>
  <c r="E245"/>
  <c r="E144"/>
  <c r="E180"/>
  <c r="D160"/>
  <c r="C246"/>
  <c r="C247" s="1"/>
  <c r="C298"/>
  <c r="E190"/>
  <c r="E117"/>
  <c r="E47"/>
  <c r="E52" s="1"/>
  <c r="E266"/>
  <c r="E100"/>
  <c r="E130"/>
  <c r="E131" s="1"/>
  <c r="E276"/>
  <c r="E277" s="1"/>
  <c r="E234"/>
  <c r="E164"/>
  <c r="E174"/>
  <c r="D298"/>
  <c r="E37"/>
  <c r="E38" s="1"/>
  <c r="E15"/>
  <c r="E16" s="1"/>
  <c r="E17" s="1"/>
  <c r="G316"/>
  <c r="H316"/>
  <c r="H312"/>
  <c r="H313" s="1"/>
  <c r="G312"/>
  <c r="G313" s="1"/>
  <c r="E318" l="1"/>
  <c r="E319" s="1"/>
  <c r="E191"/>
  <c r="E192" s="1"/>
  <c r="E246"/>
  <c r="E247" s="1"/>
  <c r="E153"/>
  <c r="E175" s="1"/>
  <c r="E267"/>
  <c r="E268" s="1"/>
  <c r="E278" s="1"/>
  <c r="E42"/>
  <c r="E53" s="1"/>
  <c r="E298"/>
  <c r="D175"/>
  <c r="D193" s="1"/>
  <c r="D320" s="1"/>
  <c r="C175"/>
  <c r="C193" s="1"/>
  <c r="C320" s="1"/>
  <c r="E118"/>
  <c r="E119" s="1"/>
  <c r="E132" s="1"/>
  <c r="E212"/>
  <c r="E216" s="1"/>
  <c r="E217" s="1"/>
  <c r="I316"/>
  <c r="K316"/>
  <c r="J316"/>
  <c r="J312"/>
  <c r="J313" s="1"/>
  <c r="I312"/>
  <c r="I313" s="1"/>
  <c r="K312"/>
  <c r="K313" s="1"/>
  <c r="E193" l="1"/>
  <c r="E320" s="1"/>
  <c r="L316"/>
  <c r="L312"/>
  <c r="L313" s="1"/>
  <c r="G302" l="1"/>
  <c r="H302"/>
  <c r="G304"/>
  <c r="H304"/>
  <c r="J302"/>
  <c r="K302"/>
  <c r="J304"/>
  <c r="G283"/>
  <c r="H283"/>
  <c r="G284"/>
  <c r="H284"/>
  <c r="G285"/>
  <c r="H285"/>
  <c r="G286"/>
  <c r="H286"/>
  <c r="G287"/>
  <c r="H287"/>
  <c r="G288"/>
  <c r="H288"/>
  <c r="G289"/>
  <c r="H289"/>
  <c r="J283"/>
  <c r="J284"/>
  <c r="K284"/>
  <c r="J285"/>
  <c r="J286"/>
  <c r="K286"/>
  <c r="J287"/>
  <c r="J288"/>
  <c r="K288"/>
  <c r="J289"/>
  <c r="K289"/>
  <c r="G236"/>
  <c r="H236"/>
  <c r="G237"/>
  <c r="H237"/>
  <c r="G240"/>
  <c r="H240"/>
  <c r="G241"/>
  <c r="H241"/>
  <c r="G242"/>
  <c r="H242"/>
  <c r="H244"/>
  <c r="J236"/>
  <c r="K236"/>
  <c r="J237"/>
  <c r="K237"/>
  <c r="J240"/>
  <c r="K240"/>
  <c r="J241"/>
  <c r="K241"/>
  <c r="J242"/>
  <c r="K242"/>
  <c r="G244"/>
  <c r="J244"/>
  <c r="K244"/>
  <c r="J238"/>
  <c r="K238"/>
  <c r="J239"/>
  <c r="K239"/>
  <c r="G199"/>
  <c r="H199"/>
  <c r="G200"/>
  <c r="H200"/>
  <c r="G201"/>
  <c r="H201"/>
  <c r="G202"/>
  <c r="H202"/>
  <c r="G204"/>
  <c r="H204"/>
  <c r="J199"/>
  <c r="J200"/>
  <c r="J201"/>
  <c r="K201"/>
  <c r="J202"/>
  <c r="K202"/>
  <c r="J204"/>
  <c r="J137"/>
  <c r="K137"/>
  <c r="J138"/>
  <c r="K138"/>
  <c r="J139"/>
  <c r="K139"/>
  <c r="J140"/>
  <c r="K140"/>
  <c r="G141"/>
  <c r="H141"/>
  <c r="G142"/>
  <c r="H142"/>
  <c r="G143"/>
  <c r="H143"/>
  <c r="G137"/>
  <c r="H137"/>
  <c r="G138"/>
  <c r="G139"/>
  <c r="G140"/>
  <c r="H140"/>
  <c r="J141"/>
  <c r="K141"/>
  <c r="J142"/>
  <c r="K142"/>
  <c r="J143"/>
  <c r="G162"/>
  <c r="H162"/>
  <c r="G163"/>
  <c r="H163"/>
  <c r="J162"/>
  <c r="K162"/>
  <c r="J163"/>
  <c r="J179"/>
  <c r="K179"/>
  <c r="G179"/>
  <c r="J167"/>
  <c r="K167"/>
  <c r="J173"/>
  <c r="K173"/>
  <c r="J170"/>
  <c r="K170"/>
  <c r="G171"/>
  <c r="H171"/>
  <c r="G172"/>
  <c r="H172"/>
  <c r="G167"/>
  <c r="H167"/>
  <c r="J171"/>
  <c r="G173"/>
  <c r="H173"/>
  <c r="G170"/>
  <c r="J172"/>
  <c r="G123"/>
  <c r="H123"/>
  <c r="G124"/>
  <c r="H124"/>
  <c r="G126"/>
  <c r="H126"/>
  <c r="G127"/>
  <c r="H127"/>
  <c r="G128"/>
  <c r="H128"/>
  <c r="G129"/>
  <c r="H129"/>
  <c r="J123"/>
  <c r="K123"/>
  <c r="J124"/>
  <c r="K124"/>
  <c r="J126"/>
  <c r="K126"/>
  <c r="J127"/>
  <c r="J128"/>
  <c r="K128"/>
  <c r="J129"/>
  <c r="K129"/>
  <c r="L284" l="1"/>
  <c r="L286"/>
  <c r="L138"/>
  <c r="L139"/>
  <c r="I289"/>
  <c r="L288"/>
  <c r="I302"/>
  <c r="H179"/>
  <c r="I179" s="1"/>
  <c r="L140"/>
  <c r="I304"/>
  <c r="K304"/>
  <c r="L304" s="1"/>
  <c r="L302"/>
  <c r="L289"/>
  <c r="I288"/>
  <c r="I285"/>
  <c r="I283"/>
  <c r="I287"/>
  <c r="I286"/>
  <c r="I284"/>
  <c r="K287"/>
  <c r="L287" s="1"/>
  <c r="K285"/>
  <c r="L285" s="1"/>
  <c r="K283"/>
  <c r="L283" s="1"/>
  <c r="I129"/>
  <c r="L167"/>
  <c r="L179"/>
  <c r="I163"/>
  <c r="I162"/>
  <c r="L236"/>
  <c r="I141"/>
  <c r="L137"/>
  <c r="I128"/>
  <c r="I123"/>
  <c r="L141"/>
  <c r="I140"/>
  <c r="I137"/>
  <c r="H138"/>
  <c r="I138" s="1"/>
  <c r="I199"/>
  <c r="L242"/>
  <c r="H139"/>
  <c r="I139" s="1"/>
  <c r="L240"/>
  <c r="L237"/>
  <c r="I237"/>
  <c r="L238"/>
  <c r="L244"/>
  <c r="I244"/>
  <c r="I236"/>
  <c r="L239"/>
  <c r="L241"/>
  <c r="I241"/>
  <c r="I242"/>
  <c r="I240"/>
  <c r="I201"/>
  <c r="I200"/>
  <c r="I204"/>
  <c r="I202"/>
  <c r="L202"/>
  <c r="K204"/>
  <c r="L204" s="1"/>
  <c r="L201"/>
  <c r="K199"/>
  <c r="L199" s="1"/>
  <c r="K200"/>
  <c r="L200" s="1"/>
  <c r="K163"/>
  <c r="L163" s="1"/>
  <c r="I142"/>
  <c r="L142"/>
  <c r="K143"/>
  <c r="L143" s="1"/>
  <c r="I143"/>
  <c r="L162"/>
  <c r="L173"/>
  <c r="I172"/>
  <c r="I167"/>
  <c r="I171"/>
  <c r="L170"/>
  <c r="I173"/>
  <c r="H170"/>
  <c r="I170" s="1"/>
  <c r="K172"/>
  <c r="L172" s="1"/>
  <c r="K171"/>
  <c r="L171" s="1"/>
  <c r="L129"/>
  <c r="L128"/>
  <c r="I127"/>
  <c r="I126"/>
  <c r="I124"/>
  <c r="L124"/>
  <c r="L123"/>
  <c r="L126"/>
  <c r="K127"/>
  <c r="L127" s="1"/>
  <c r="K114"/>
  <c r="J114"/>
  <c r="G113"/>
  <c r="H113"/>
  <c r="G114"/>
  <c r="H114"/>
  <c r="G115"/>
  <c r="H115"/>
  <c r="G72"/>
  <c r="H72"/>
  <c r="G73"/>
  <c r="H73"/>
  <c r="G74"/>
  <c r="H74"/>
  <c r="G75"/>
  <c r="H75"/>
  <c r="G77"/>
  <c r="H77"/>
  <c r="G78"/>
  <c r="H78"/>
  <c r="G81"/>
  <c r="H81"/>
  <c r="G82"/>
  <c r="H82"/>
  <c r="G83"/>
  <c r="H83"/>
  <c r="G85"/>
  <c r="H85"/>
  <c r="G86"/>
  <c r="H86"/>
  <c r="G87"/>
  <c r="H87"/>
  <c r="G88"/>
  <c r="H88"/>
  <c r="G89"/>
  <c r="H89"/>
  <c r="G90"/>
  <c r="H90"/>
  <c r="G91"/>
  <c r="H91"/>
  <c r="G93"/>
  <c r="H93"/>
  <c r="G94"/>
  <c r="H94"/>
  <c r="G95"/>
  <c r="H95"/>
  <c r="G97"/>
  <c r="H97"/>
  <c r="G98"/>
  <c r="H98"/>
  <c r="G99"/>
  <c r="H99"/>
  <c r="K72"/>
  <c r="J73"/>
  <c r="J74"/>
  <c r="J75"/>
  <c r="K75"/>
  <c r="J77"/>
  <c r="J78"/>
  <c r="K78"/>
  <c r="J81"/>
  <c r="J82"/>
  <c r="K82"/>
  <c r="J83"/>
  <c r="J85"/>
  <c r="K85"/>
  <c r="J86"/>
  <c r="J87"/>
  <c r="K87"/>
  <c r="J88"/>
  <c r="J89"/>
  <c r="K89"/>
  <c r="J90"/>
  <c r="J91"/>
  <c r="K91"/>
  <c r="J93"/>
  <c r="J94"/>
  <c r="K94"/>
  <c r="J95"/>
  <c r="J97"/>
  <c r="K97"/>
  <c r="J98"/>
  <c r="J99"/>
  <c r="K99"/>
  <c r="G102"/>
  <c r="H102"/>
  <c r="G103"/>
  <c r="H103"/>
  <c r="G104"/>
  <c r="H104"/>
  <c r="G105"/>
  <c r="H105"/>
  <c r="G107"/>
  <c r="H107"/>
  <c r="G108"/>
  <c r="H108"/>
  <c r="G111"/>
  <c r="H111"/>
  <c r="G112"/>
  <c r="H112"/>
  <c r="G116"/>
  <c r="H116"/>
  <c r="J102"/>
  <c r="J103"/>
  <c r="J104"/>
  <c r="K104"/>
  <c r="J105"/>
  <c r="K105"/>
  <c r="J107"/>
  <c r="J108"/>
  <c r="K108"/>
  <c r="J111"/>
  <c r="K111"/>
  <c r="J112"/>
  <c r="K112"/>
  <c r="J113"/>
  <c r="K113"/>
  <c r="J115"/>
  <c r="K115"/>
  <c r="J116"/>
  <c r="K116"/>
  <c r="K58"/>
  <c r="J58"/>
  <c r="G58"/>
  <c r="H58"/>
  <c r="G59"/>
  <c r="H59"/>
  <c r="G60"/>
  <c r="H60"/>
  <c r="G61"/>
  <c r="H61"/>
  <c r="G62"/>
  <c r="H62"/>
  <c r="G63"/>
  <c r="H63"/>
  <c r="G64"/>
  <c r="H64"/>
  <c r="J59"/>
  <c r="K59"/>
  <c r="J60"/>
  <c r="J61"/>
  <c r="J62"/>
  <c r="K62"/>
  <c r="J63"/>
  <c r="K63"/>
  <c r="J64"/>
  <c r="K64"/>
  <c r="G22"/>
  <c r="H22"/>
  <c r="G23"/>
  <c r="H23"/>
  <c r="G24"/>
  <c r="H24"/>
  <c r="G25"/>
  <c r="H25"/>
  <c r="G26"/>
  <c r="H26"/>
  <c r="G27"/>
  <c r="H27"/>
  <c r="J22"/>
  <c r="K22"/>
  <c r="J23"/>
  <c r="J24"/>
  <c r="J25"/>
  <c r="K25"/>
  <c r="J26"/>
  <c r="K26"/>
  <c r="J27"/>
  <c r="K27"/>
  <c r="J11"/>
  <c r="K11"/>
  <c r="J13"/>
  <c r="K13"/>
  <c r="J14"/>
  <c r="K14"/>
  <c r="G11"/>
  <c r="H11"/>
  <c r="G13"/>
  <c r="H13"/>
  <c r="G14"/>
  <c r="H14"/>
  <c r="J117" l="1"/>
  <c r="G117"/>
  <c r="H117"/>
  <c r="I72"/>
  <c r="L114"/>
  <c r="I113"/>
  <c r="I93"/>
  <c r="I115"/>
  <c r="I114"/>
  <c r="L116"/>
  <c r="L115"/>
  <c r="L113"/>
  <c r="L99"/>
  <c r="I98"/>
  <c r="I95"/>
  <c r="I94"/>
  <c r="L91"/>
  <c r="L87"/>
  <c r="L85"/>
  <c r="I83"/>
  <c r="I77"/>
  <c r="I74"/>
  <c r="I73"/>
  <c r="L75"/>
  <c r="I88"/>
  <c r="I86"/>
  <c r="I85"/>
  <c r="I99"/>
  <c r="I90"/>
  <c r="I89"/>
  <c r="I81"/>
  <c r="I78"/>
  <c r="L97"/>
  <c r="L94"/>
  <c r="L89"/>
  <c r="L82"/>
  <c r="L78"/>
  <c r="I97"/>
  <c r="I91"/>
  <c r="I87"/>
  <c r="I82"/>
  <c r="I75"/>
  <c r="K95"/>
  <c r="L95" s="1"/>
  <c r="K90"/>
  <c r="L90" s="1"/>
  <c r="K83"/>
  <c r="L83" s="1"/>
  <c r="K81"/>
  <c r="L81" s="1"/>
  <c r="K74"/>
  <c r="L74" s="1"/>
  <c r="K73"/>
  <c r="L73" s="1"/>
  <c r="J72"/>
  <c r="K98"/>
  <c r="L98" s="1"/>
  <c r="K93"/>
  <c r="L93" s="1"/>
  <c r="K88"/>
  <c r="L88" s="1"/>
  <c r="K86"/>
  <c r="L86" s="1"/>
  <c r="K77"/>
  <c r="L77" s="1"/>
  <c r="I112"/>
  <c r="I105"/>
  <c r="I103"/>
  <c r="L112"/>
  <c r="L108"/>
  <c r="L104"/>
  <c r="I22"/>
  <c r="I63"/>
  <c r="I61"/>
  <c r="I58"/>
  <c r="I108"/>
  <c r="I107"/>
  <c r="L59"/>
  <c r="L111"/>
  <c r="L105"/>
  <c r="I116"/>
  <c r="I111"/>
  <c r="I104"/>
  <c r="K107"/>
  <c r="L107" s="1"/>
  <c r="K103"/>
  <c r="L103" s="1"/>
  <c r="K102"/>
  <c r="I102"/>
  <c r="I59"/>
  <c r="I64"/>
  <c r="L64"/>
  <c r="L63"/>
  <c r="I62"/>
  <c r="L62"/>
  <c r="L58"/>
  <c r="K61"/>
  <c r="L61" s="1"/>
  <c r="K60"/>
  <c r="L60" s="1"/>
  <c r="I60"/>
  <c r="L11"/>
  <c r="L14"/>
  <c r="L13"/>
  <c r="I11"/>
  <c r="I26"/>
  <c r="I23"/>
  <c r="L22"/>
  <c r="K23"/>
  <c r="L23" s="1"/>
  <c r="I14"/>
  <c r="I13"/>
  <c r="I24"/>
  <c r="L27"/>
  <c r="I27"/>
  <c r="L26"/>
  <c r="L25"/>
  <c r="I25"/>
  <c r="K24"/>
  <c r="L24" s="1"/>
  <c r="L102" l="1"/>
  <c r="L117" s="1"/>
  <c r="K117"/>
  <c r="I117"/>
  <c r="L72"/>
  <c r="H158"/>
  <c r="H159" s="1"/>
  <c r="G158"/>
  <c r="G159" s="1"/>
  <c r="H151"/>
  <c r="G151"/>
  <c r="K151"/>
  <c r="J151"/>
  <c r="H149"/>
  <c r="G149"/>
  <c r="K149"/>
  <c r="J149"/>
  <c r="H148"/>
  <c r="G148"/>
  <c r="K148"/>
  <c r="J148"/>
  <c r="K146"/>
  <c r="J146"/>
  <c r="H146"/>
  <c r="G146"/>
  <c r="K147"/>
  <c r="J147"/>
  <c r="H147"/>
  <c r="G147"/>
  <c r="K150"/>
  <c r="J150"/>
  <c r="G150"/>
  <c r="K178"/>
  <c r="K180" s="1"/>
  <c r="K188"/>
  <c r="K185"/>
  <c r="K214"/>
  <c r="K215" s="1"/>
  <c r="K224"/>
  <c r="K227"/>
  <c r="K229"/>
  <c r="K228"/>
  <c r="K223"/>
  <c r="K225"/>
  <c r="K243"/>
  <c r="K245" s="1"/>
  <c r="J178"/>
  <c r="J180" s="1"/>
  <c r="J188"/>
  <c r="J185"/>
  <c r="J214"/>
  <c r="J215" s="1"/>
  <c r="J224"/>
  <c r="J227"/>
  <c r="J229"/>
  <c r="J228"/>
  <c r="J223"/>
  <c r="J225"/>
  <c r="J243"/>
  <c r="J245" s="1"/>
  <c r="K10"/>
  <c r="K15" s="1"/>
  <c r="K16" s="1"/>
  <c r="K17" s="1"/>
  <c r="J10"/>
  <c r="J15" s="1"/>
  <c r="J16" s="1"/>
  <c r="J17" s="1"/>
  <c r="H21"/>
  <c r="H28" s="1"/>
  <c r="H30"/>
  <c r="H31" s="1"/>
  <c r="H33"/>
  <c r="H34" s="1"/>
  <c r="H36"/>
  <c r="H37"/>
  <c r="H40"/>
  <c r="H41" s="1"/>
  <c r="H45"/>
  <c r="H46"/>
  <c r="H57"/>
  <c r="H65" s="1"/>
  <c r="H66" s="1"/>
  <c r="H67" s="1"/>
  <c r="H71"/>
  <c r="H100" s="1"/>
  <c r="H118" s="1"/>
  <c r="H119" s="1"/>
  <c r="H122"/>
  <c r="H130" s="1"/>
  <c r="H131" s="1"/>
  <c r="H136"/>
  <c r="H144" s="1"/>
  <c r="H155"/>
  <c r="H156" s="1"/>
  <c r="H164"/>
  <c r="H166"/>
  <c r="H174" s="1"/>
  <c r="H186"/>
  <c r="H187"/>
  <c r="H189"/>
  <c r="H198"/>
  <c r="H205" s="1"/>
  <c r="H209"/>
  <c r="H210"/>
  <c r="H208"/>
  <c r="H222"/>
  <c r="H230"/>
  <c r="H221"/>
  <c r="H231"/>
  <c r="H232"/>
  <c r="H233"/>
  <c r="H252"/>
  <c r="H254"/>
  <c r="H253"/>
  <c r="H251"/>
  <c r="H257"/>
  <c r="H261"/>
  <c r="H263"/>
  <c r="H262"/>
  <c r="H260"/>
  <c r="H265"/>
  <c r="H272"/>
  <c r="H274"/>
  <c r="H273"/>
  <c r="H271"/>
  <c r="H275"/>
  <c r="H282"/>
  <c r="H290" s="1"/>
  <c r="H291" s="1"/>
  <c r="H294"/>
  <c r="H295"/>
  <c r="H303"/>
  <c r="H305" s="1"/>
  <c r="H306" s="1"/>
  <c r="H307" s="1"/>
  <c r="H315"/>
  <c r="H317" s="1"/>
  <c r="G21"/>
  <c r="G28" s="1"/>
  <c r="G30"/>
  <c r="G31" s="1"/>
  <c r="G33"/>
  <c r="G36"/>
  <c r="G37"/>
  <c r="G40"/>
  <c r="G41" s="1"/>
  <c r="G45"/>
  <c r="G46"/>
  <c r="G57"/>
  <c r="G65" s="1"/>
  <c r="G66" s="1"/>
  <c r="G67" s="1"/>
  <c r="G71"/>
  <c r="G100" s="1"/>
  <c r="G118" s="1"/>
  <c r="G119" s="1"/>
  <c r="G122"/>
  <c r="G130" s="1"/>
  <c r="G131" s="1"/>
  <c r="G136"/>
  <c r="G144" s="1"/>
  <c r="G155"/>
  <c r="G156" s="1"/>
  <c r="G164"/>
  <c r="G166"/>
  <c r="G174" s="1"/>
  <c r="G186"/>
  <c r="G187"/>
  <c r="G189"/>
  <c r="G198"/>
  <c r="G205" s="1"/>
  <c r="G209"/>
  <c r="G210"/>
  <c r="G208"/>
  <c r="G222"/>
  <c r="G230"/>
  <c r="G221"/>
  <c r="G231"/>
  <c r="G232"/>
  <c r="G233"/>
  <c r="G252"/>
  <c r="G254"/>
  <c r="G253"/>
  <c r="G251"/>
  <c r="G257"/>
  <c r="G261"/>
  <c r="G263"/>
  <c r="G262"/>
  <c r="G260"/>
  <c r="G265"/>
  <c r="G272"/>
  <c r="G274"/>
  <c r="G273"/>
  <c r="G271"/>
  <c r="G275"/>
  <c r="G282"/>
  <c r="G290" s="1"/>
  <c r="G291" s="1"/>
  <c r="G294"/>
  <c r="G295"/>
  <c r="G303"/>
  <c r="G305" s="1"/>
  <c r="G306" s="1"/>
  <c r="G307" s="1"/>
  <c r="G315"/>
  <c r="G317" s="1"/>
  <c r="G318" l="1"/>
  <c r="G319" s="1"/>
  <c r="H319"/>
  <c r="H318"/>
  <c r="H211"/>
  <c r="H212" s="1"/>
  <c r="G211"/>
  <c r="G212" s="1"/>
  <c r="G160"/>
  <c r="H132"/>
  <c r="G266"/>
  <c r="G47"/>
  <c r="G52" s="1"/>
  <c r="H47"/>
  <c r="H52" s="1"/>
  <c r="G296"/>
  <c r="G297" s="1"/>
  <c r="G298" s="1"/>
  <c r="H276"/>
  <c r="H277" s="1"/>
  <c r="H38"/>
  <c r="I33"/>
  <c r="I34" s="1"/>
  <c r="G34"/>
  <c r="G276"/>
  <c r="G277" s="1"/>
  <c r="G132"/>
  <c r="H258"/>
  <c r="H160"/>
  <c r="G258"/>
  <c r="G38"/>
  <c r="H296"/>
  <c r="H297" s="1"/>
  <c r="H298" s="1"/>
  <c r="H266"/>
  <c r="H42"/>
  <c r="G152"/>
  <c r="G153" s="1"/>
  <c r="K152"/>
  <c r="J152"/>
  <c r="I265"/>
  <c r="I261"/>
  <c r="I254"/>
  <c r="I231"/>
  <c r="I295"/>
  <c r="I273"/>
  <c r="I260"/>
  <c r="I40"/>
  <c r="I41" s="1"/>
  <c r="I252"/>
  <c r="I221"/>
  <c r="I208"/>
  <c r="I189"/>
  <c r="I275"/>
  <c r="I263"/>
  <c r="I222"/>
  <c r="I45"/>
  <c r="I272"/>
  <c r="I253"/>
  <c r="I232"/>
  <c r="I209"/>
  <c r="I186"/>
  <c r="I36"/>
  <c r="I274"/>
  <c r="I262"/>
  <c r="I251"/>
  <c r="I233"/>
  <c r="I230"/>
  <c r="I187"/>
  <c r="I46"/>
  <c r="I37"/>
  <c r="I21"/>
  <c r="I28" s="1"/>
  <c r="I282"/>
  <c r="I290" s="1"/>
  <c r="I291" s="1"/>
  <c r="I271"/>
  <c r="I257"/>
  <c r="I210"/>
  <c r="I198"/>
  <c r="I205" s="1"/>
  <c r="I136"/>
  <c r="I144" s="1"/>
  <c r="I57"/>
  <c r="I65" s="1"/>
  <c r="I66" s="1"/>
  <c r="I67" s="1"/>
  <c r="I30"/>
  <c r="I31" s="1"/>
  <c r="I315"/>
  <c r="I317" s="1"/>
  <c r="I303"/>
  <c r="I305" s="1"/>
  <c r="I306" s="1"/>
  <c r="I307" s="1"/>
  <c r="L228"/>
  <c r="L227"/>
  <c r="L225"/>
  <c r="L223"/>
  <c r="I155"/>
  <c r="I156" s="1"/>
  <c r="I71"/>
  <c r="I100" s="1"/>
  <c r="I118" s="1"/>
  <c r="I119" s="1"/>
  <c r="I294"/>
  <c r="I158"/>
  <c r="I159" s="1"/>
  <c r="J158"/>
  <c r="J159" s="1"/>
  <c r="H150"/>
  <c r="H152" s="1"/>
  <c r="H153" s="1"/>
  <c r="K158"/>
  <c r="K159" s="1"/>
  <c r="I147"/>
  <c r="L147"/>
  <c r="I148"/>
  <c r="L148"/>
  <c r="I151"/>
  <c r="L151"/>
  <c r="L10"/>
  <c r="L15" s="1"/>
  <c r="L16" s="1"/>
  <c r="L17" s="1"/>
  <c r="I166"/>
  <c r="I174" s="1"/>
  <c r="I164"/>
  <c r="I122"/>
  <c r="I130" s="1"/>
  <c r="I131" s="1"/>
  <c r="L188"/>
  <c r="L150"/>
  <c r="I146"/>
  <c r="L146"/>
  <c r="I149"/>
  <c r="L149"/>
  <c r="L243"/>
  <c r="L245" s="1"/>
  <c r="L229"/>
  <c r="L224"/>
  <c r="L214"/>
  <c r="L215" s="1"/>
  <c r="L185"/>
  <c r="L178"/>
  <c r="L180" s="1"/>
  <c r="H185"/>
  <c r="K186"/>
  <c r="G185"/>
  <c r="J186"/>
  <c r="J187"/>
  <c r="J189"/>
  <c r="I318" l="1"/>
  <c r="I319" s="1"/>
  <c r="I211"/>
  <c r="I212" s="1"/>
  <c r="G175"/>
  <c r="G267"/>
  <c r="G268" s="1"/>
  <c r="G278" s="1"/>
  <c r="H53"/>
  <c r="G42"/>
  <c r="G53" s="1"/>
  <c r="H175"/>
  <c r="H267"/>
  <c r="H268" s="1"/>
  <c r="H278" s="1"/>
  <c r="J190"/>
  <c r="I258"/>
  <c r="L152"/>
  <c r="I132"/>
  <c r="I266"/>
  <c r="I160"/>
  <c r="I47"/>
  <c r="I52" s="1"/>
  <c r="I296"/>
  <c r="I297" s="1"/>
  <c r="I298" s="1"/>
  <c r="I276"/>
  <c r="I277" s="1"/>
  <c r="I38"/>
  <c r="I42" s="1"/>
  <c r="I185"/>
  <c r="L186"/>
  <c r="I150"/>
  <c r="I152" s="1"/>
  <c r="I153" s="1"/>
  <c r="H178"/>
  <c r="H180" s="1"/>
  <c r="L158"/>
  <c r="L159" s="1"/>
  <c r="H188"/>
  <c r="H190" s="1"/>
  <c r="J21"/>
  <c r="J28" s="1"/>
  <c r="J37"/>
  <c r="K37"/>
  <c r="J46"/>
  <c r="K46"/>
  <c r="J122"/>
  <c r="J130" s="1"/>
  <c r="J131" s="1"/>
  <c r="J198"/>
  <c r="J205" s="1"/>
  <c r="K198"/>
  <c r="K205" s="1"/>
  <c r="J210"/>
  <c r="K210"/>
  <c r="J208"/>
  <c r="K208"/>
  <c r="G227"/>
  <c r="H227"/>
  <c r="G229"/>
  <c r="H229"/>
  <c r="G228"/>
  <c r="H228"/>
  <c r="J222"/>
  <c r="K222"/>
  <c r="G223"/>
  <c r="H223"/>
  <c r="J230"/>
  <c r="K230"/>
  <c r="J221"/>
  <c r="K221"/>
  <c r="J231"/>
  <c r="K231"/>
  <c r="J232"/>
  <c r="K232"/>
  <c r="J233"/>
  <c r="K233"/>
  <c r="G225"/>
  <c r="H225"/>
  <c r="H238"/>
  <c r="H239"/>
  <c r="J254"/>
  <c r="K254"/>
  <c r="J253"/>
  <c r="K253"/>
  <c r="J251"/>
  <c r="K251"/>
  <c r="J257"/>
  <c r="K257"/>
  <c r="J263"/>
  <c r="K263"/>
  <c r="J262"/>
  <c r="K262"/>
  <c r="J260"/>
  <c r="K260"/>
  <c r="J265"/>
  <c r="K265"/>
  <c r="J274"/>
  <c r="K274"/>
  <c r="J273"/>
  <c r="K273"/>
  <c r="J271"/>
  <c r="K271"/>
  <c r="J275"/>
  <c r="K275"/>
  <c r="J295"/>
  <c r="K295"/>
  <c r="J191" l="1"/>
  <c r="J192" s="1"/>
  <c r="H191"/>
  <c r="H192" s="1"/>
  <c r="H193" s="1"/>
  <c r="I53"/>
  <c r="I175"/>
  <c r="I267"/>
  <c r="I268" s="1"/>
  <c r="I278" s="1"/>
  <c r="K234"/>
  <c r="K246" s="1"/>
  <c r="K247" s="1"/>
  <c r="J234"/>
  <c r="J246" s="1"/>
  <c r="J247" s="1"/>
  <c r="G10"/>
  <c r="G15" s="1"/>
  <c r="G16" s="1"/>
  <c r="G17" s="1"/>
  <c r="H10"/>
  <c r="H15" s="1"/>
  <c r="H16" s="1"/>
  <c r="H17" s="1"/>
  <c r="G239"/>
  <c r="I239" s="1"/>
  <c r="G238"/>
  <c r="L46"/>
  <c r="L37"/>
  <c r="L222"/>
  <c r="G178"/>
  <c r="G180" s="1"/>
  <c r="L295"/>
  <c r="L275"/>
  <c r="L271"/>
  <c r="L273"/>
  <c r="L274"/>
  <c r="L265"/>
  <c r="L260"/>
  <c r="L262"/>
  <c r="L263"/>
  <c r="L257"/>
  <c r="L251"/>
  <c r="L253"/>
  <c r="L254"/>
  <c r="I225"/>
  <c r="L233"/>
  <c r="L232"/>
  <c r="L231"/>
  <c r="L221"/>
  <c r="L230"/>
  <c r="I223"/>
  <c r="I228"/>
  <c r="I229"/>
  <c r="I227"/>
  <c r="L208"/>
  <c r="L210"/>
  <c r="L198"/>
  <c r="L205" s="1"/>
  <c r="K189"/>
  <c r="L189" s="1"/>
  <c r="K187"/>
  <c r="G188"/>
  <c r="G190" s="1"/>
  <c r="K166"/>
  <c r="K174" s="1"/>
  <c r="K57"/>
  <c r="K65" s="1"/>
  <c r="K66" s="1"/>
  <c r="K67" s="1"/>
  <c r="K36"/>
  <c r="K38" s="1"/>
  <c r="K33"/>
  <c r="K34" s="1"/>
  <c r="G191" l="1"/>
  <c r="G192"/>
  <c r="G193" s="1"/>
  <c r="K190"/>
  <c r="L234"/>
  <c r="L246" s="1"/>
  <c r="L247" s="1"/>
  <c r="I10"/>
  <c r="I15" s="1"/>
  <c r="I16" s="1"/>
  <c r="I17" s="1"/>
  <c r="I238"/>
  <c r="K71"/>
  <c r="K100" s="1"/>
  <c r="K118" s="1"/>
  <c r="K119" s="1"/>
  <c r="K30"/>
  <c r="K31" s="1"/>
  <c r="K40"/>
  <c r="K41" s="1"/>
  <c r="K45"/>
  <c r="K47" s="1"/>
  <c r="K52" s="1"/>
  <c r="J71"/>
  <c r="J100" s="1"/>
  <c r="J118" s="1"/>
  <c r="J119" s="1"/>
  <c r="J132" s="1"/>
  <c r="J136"/>
  <c r="J144" s="1"/>
  <c r="J153" s="1"/>
  <c r="J252"/>
  <c r="J258" s="1"/>
  <c r="J261"/>
  <c r="J266" s="1"/>
  <c r="J272"/>
  <c r="J276" s="1"/>
  <c r="J277" s="1"/>
  <c r="J282"/>
  <c r="J290" s="1"/>
  <c r="J291" s="1"/>
  <c r="J294"/>
  <c r="J296" s="1"/>
  <c r="J297" s="1"/>
  <c r="K294"/>
  <c r="K296" s="1"/>
  <c r="K297" s="1"/>
  <c r="I188"/>
  <c r="I190" s="1"/>
  <c r="L187"/>
  <c r="L190" s="1"/>
  <c r="J303"/>
  <c r="J305" s="1"/>
  <c r="J306" s="1"/>
  <c r="J307" s="1"/>
  <c r="J315"/>
  <c r="J317" s="1"/>
  <c r="K122"/>
  <c r="K21"/>
  <c r="K28" s="1"/>
  <c r="J30"/>
  <c r="J31" s="1"/>
  <c r="J33"/>
  <c r="J34" s="1"/>
  <c r="J36"/>
  <c r="J38" s="1"/>
  <c r="J40"/>
  <c r="J41" s="1"/>
  <c r="J45"/>
  <c r="J47" s="1"/>
  <c r="J52" s="1"/>
  <c r="J57"/>
  <c r="J65" s="1"/>
  <c r="J66" s="1"/>
  <c r="J67" s="1"/>
  <c r="J155"/>
  <c r="J156" s="1"/>
  <c r="J160" s="1"/>
  <c r="J164"/>
  <c r="J166"/>
  <c r="J174" s="1"/>
  <c r="K155"/>
  <c r="K156" s="1"/>
  <c r="K160" s="1"/>
  <c r="K164"/>
  <c r="K136"/>
  <c r="K144" s="1"/>
  <c r="K153" s="1"/>
  <c r="J209"/>
  <c r="G214"/>
  <c r="G215" s="1"/>
  <c r="G216" s="1"/>
  <c r="G217" s="1"/>
  <c r="K209"/>
  <c r="H214"/>
  <c r="H215" s="1"/>
  <c r="H216" s="1"/>
  <c r="H217" s="1"/>
  <c r="G224"/>
  <c r="G234" s="1"/>
  <c r="G243"/>
  <c r="G245" s="1"/>
  <c r="H224"/>
  <c r="H234" s="1"/>
  <c r="H243"/>
  <c r="H245" s="1"/>
  <c r="K252"/>
  <c r="K258" s="1"/>
  <c r="K261"/>
  <c r="K266" s="1"/>
  <c r="K272"/>
  <c r="K276" s="1"/>
  <c r="K277" s="1"/>
  <c r="K282"/>
  <c r="K290" s="1"/>
  <c r="K291" s="1"/>
  <c r="K303"/>
  <c r="K305" s="1"/>
  <c r="K306" s="1"/>
  <c r="K307" s="1"/>
  <c r="K315"/>
  <c r="K317" s="1"/>
  <c r="I178"/>
  <c r="I180" s="1"/>
  <c r="L191" l="1"/>
  <c r="L192" s="1"/>
  <c r="J319"/>
  <c r="J318"/>
  <c r="K318"/>
  <c r="K319" s="1"/>
  <c r="K191"/>
  <c r="K192" s="1"/>
  <c r="I191"/>
  <c r="I192" s="1"/>
  <c r="I193" s="1"/>
  <c r="K211"/>
  <c r="K212" s="1"/>
  <c r="K216" s="1"/>
  <c r="K217" s="1"/>
  <c r="J211"/>
  <c r="J212" s="1"/>
  <c r="J216" s="1"/>
  <c r="J217" s="1"/>
  <c r="K175"/>
  <c r="K298"/>
  <c r="K267"/>
  <c r="K268" s="1"/>
  <c r="K278" s="1"/>
  <c r="G246"/>
  <c r="G247" s="1"/>
  <c r="G320" s="1"/>
  <c r="J267"/>
  <c r="J268" s="1"/>
  <c r="J278" s="1"/>
  <c r="J42"/>
  <c r="J53" s="1"/>
  <c r="J175"/>
  <c r="J193" s="1"/>
  <c r="J298"/>
  <c r="K42"/>
  <c r="K53" s="1"/>
  <c r="L122"/>
  <c r="L130" s="1"/>
  <c r="L131" s="1"/>
  <c r="K130"/>
  <c r="K131" s="1"/>
  <c r="K132" s="1"/>
  <c r="H246"/>
  <c r="H247" s="1"/>
  <c r="H320" s="1"/>
  <c r="L303"/>
  <c r="L305" s="1"/>
  <c r="L306" s="1"/>
  <c r="L307" s="1"/>
  <c r="I243"/>
  <c r="I245" s="1"/>
  <c r="I224"/>
  <c r="I234" s="1"/>
  <c r="I214"/>
  <c r="I215" s="1"/>
  <c r="I216" s="1"/>
  <c r="I217" s="1"/>
  <c r="L209"/>
  <c r="L166"/>
  <c r="L174" s="1"/>
  <c r="L164"/>
  <c r="L155"/>
  <c r="L156" s="1"/>
  <c r="L160" s="1"/>
  <c r="L57"/>
  <c r="L65" s="1"/>
  <c r="L66" s="1"/>
  <c r="L67" s="1"/>
  <c r="L45"/>
  <c r="L47" s="1"/>
  <c r="L52" s="1"/>
  <c r="L40"/>
  <c r="L41" s="1"/>
  <c r="L36"/>
  <c r="L38" s="1"/>
  <c r="L33"/>
  <c r="L34" s="1"/>
  <c r="L30"/>
  <c r="L31" s="1"/>
  <c r="L21"/>
  <c r="L28" s="1"/>
  <c r="L315"/>
  <c r="L317" s="1"/>
  <c r="L294"/>
  <c r="L296" s="1"/>
  <c r="L297" s="1"/>
  <c r="L282"/>
  <c r="L290" s="1"/>
  <c r="L291" s="1"/>
  <c r="L272"/>
  <c r="L276" s="1"/>
  <c r="L277" s="1"/>
  <c r="L261"/>
  <c r="L266" s="1"/>
  <c r="L252"/>
  <c r="L258" s="1"/>
  <c r="L136"/>
  <c r="L144" s="1"/>
  <c r="L153" s="1"/>
  <c r="L71"/>
  <c r="L100" s="1"/>
  <c r="L118" s="1"/>
  <c r="L119" s="1"/>
  <c r="L318" l="1"/>
  <c r="L319" s="1"/>
  <c r="K193"/>
  <c r="K320" s="1"/>
  <c r="L211"/>
  <c r="L212" s="1"/>
  <c r="L216" s="1"/>
  <c r="L217" s="1"/>
  <c r="J320"/>
  <c r="L175"/>
  <c r="L193" s="1"/>
  <c r="L132"/>
  <c r="L267"/>
  <c r="L268" s="1"/>
  <c r="L278" s="1"/>
  <c r="L298"/>
  <c r="L42"/>
  <c r="L53" s="1"/>
  <c r="I246"/>
  <c r="I247" s="1"/>
  <c r="I320" s="1"/>
  <c r="L320" l="1"/>
</calcChain>
</file>

<file path=xl/sharedStrings.xml><?xml version="1.0" encoding="utf-8"?>
<sst xmlns="http://schemas.openxmlformats.org/spreadsheetml/2006/main" count="332" uniqueCount="187">
  <si>
    <t>มหาวิทยาลัยเทคโนโลยีราชมงคลธัญบุรี</t>
  </si>
  <si>
    <t>คณะ/หน่วยงานเทียบเท่า</t>
  </si>
  <si>
    <t>รวมทั้งหมด</t>
  </si>
  <si>
    <t>รวม</t>
  </si>
  <si>
    <t>ชาย</t>
  </si>
  <si>
    <t>หญิง</t>
  </si>
  <si>
    <t>การโรงแรม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</si>
  <si>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</si>
  <si>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</si>
  <si>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</si>
  <si>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</si>
  <si>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</si>
  <si>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</si>
  <si>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</si>
  <si>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</si>
  <si>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</si>
  <si>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</si>
  <si>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</si>
  <si>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</si>
  <si>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</si>
  <si>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วิศวกรรมสิ่งทอ</t>
  </si>
  <si>
    <t>วิศวกรรมเคมี</t>
  </si>
  <si>
    <t>วิศวกรรมพลาสติก</t>
  </si>
  <si>
    <t>วิศวกรรมพอลิเมอร์</t>
  </si>
  <si>
    <t>การตลาด</t>
  </si>
  <si>
    <t>การบัญชี</t>
  </si>
  <si>
    <t>การเงิน</t>
  </si>
  <si>
    <t>การบริหารธุรกิจระหว่างประเทศ</t>
  </si>
  <si>
    <t>สิ่งทอและเครื่องนุ่งห่ม</t>
  </si>
  <si>
    <t>อาหารและโภชนาการ</t>
  </si>
  <si>
    <t>อุตสาหกรรมงานอาหาร</t>
  </si>
  <si>
    <t>เทคโนโลยีงานประดิษฐ์สร้างสรรค์</t>
  </si>
  <si>
    <t>จิตรกรรม</t>
  </si>
  <si>
    <t>เครื่องหนัง</t>
  </si>
  <si>
    <t>ศิลปะภาพพิมพ์</t>
  </si>
  <si>
    <t>ประติมากรรม</t>
  </si>
  <si>
    <t>ศิลปะไทย</t>
  </si>
  <si>
    <t>เครื่องปั้นดินเผา</t>
  </si>
  <si>
    <t>ออกแบบภายใน</t>
  </si>
  <si>
    <t>ออกแบบผลิตภัณฑ์</t>
  </si>
  <si>
    <t>หัตถกรรม</t>
  </si>
  <si>
    <t>ออกแบบนิเทศศิลป์</t>
  </si>
  <si>
    <t>ดนตรีสากล</t>
  </si>
  <si>
    <t>เทคโนโลยีการพิมพ์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</si>
  <si>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</si>
  <si>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</si>
  <si>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</si>
  <si>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</si>
  <si>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ชีววิทยา</t>
  </si>
  <si>
    <t>สถิติ</t>
  </si>
  <si>
    <t>ฟิสิกส์ประยุกต์</t>
  </si>
  <si>
    <t>สถาปัตยกรรมภายใน</t>
  </si>
  <si>
    <t>วิทยาลัยการแพทย์แผนไทย</t>
  </si>
  <si>
    <t>สุขภาพความงามและสปาไทย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</si>
  <si>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</si>
  <si>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</si>
  <si>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</si>
  <si>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</si>
  <si>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</si>
  <si>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</si>
  <si>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</si>
  <si>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</si>
  <si>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</si>
  <si>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การจัดการ - การจัดการสำนักงาน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</si>
  <si>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</si>
  <si>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</si>
  <si>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การจัดการ - การจัดการอุตสาหกรรม 2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</si>
  <si>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</si>
  <si>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</si>
  <si>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</si>
  <si>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</si>
  <si>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</si>
  <si>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</si>
  <si>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</si>
  <si>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</si>
  <si>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</si>
  <si>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</si>
  <si>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</si>
  <si>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</si>
  <si>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</si>
  <si>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</si>
  <si>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</si>
  <si>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</si>
  <si>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</si>
  <si>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</si>
  <si>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</si>
  <si>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</si>
  <si>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</si>
  <si>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</si>
  <si>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</si>
  <si>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</si>
  <si>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วิศวกรรมอุตสาหการ - การจัดการวิศวกรรม</t>
  </si>
  <si>
    <t>ออกแบบแฟชั่นและการจัดการสินค้า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</si>
  <si>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</si>
  <si>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</si>
  <si>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</si>
  <si>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</si>
  <si>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วิศวกรรมไฟฟ้า - ไฟฟ้ากำลัง</t>
  </si>
  <si>
    <t>Marketing (International Program)</t>
  </si>
  <si>
    <t>Business English (International Program)</t>
  </si>
  <si>
    <t>วิศวกรรมอิเล็กทรอนิกส์และโทรคมนาคม-โทรคมนาคม</t>
  </si>
  <si>
    <t>การจัดการ - การจัดการอุตสาหกรรม</t>
  </si>
  <si>
    <t>ภาษาอังกฤษเพื่อการสื่อสาร</t>
  </si>
  <si>
    <t>การท่องเที่ยว</t>
  </si>
  <si>
    <t>ระดับปริญญาตรี - หลักสูตรอุตสาหกรรมศาสตร์บัณฑิต 4 ปี (วุฒิ ปวช./ม.6)</t>
  </si>
  <si>
    <t>อุตสาหกรรมการผลิต</t>
  </si>
  <si>
    <t>ระดับปริญญาตรี - หลักสูตรวิศวกรรมศาสตรบัณฑิต 4 ปี (วุฒิ ปวช./ม.6)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</si>
  <si>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</si>
  <si>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</si>
  <si>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</si>
  <si>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หลักสูตรบัญชีบัณฑิต</t>
  </si>
  <si>
    <t>ระดับปริญญาตรี - หลักสูตรศึกษาศาสตรบัณฑิต 4 ปี (วุฒิ ปวช./ม.6)</t>
  </si>
  <si>
    <t>ระดับปริญญาตรี - หลักสูตรวิศวกรรมศาสตรบัณฑิต (วุฒิ ปวช./ม.6)</t>
  </si>
  <si>
    <t>ดนตรีคีตศิลป์ไทยศึกษา</t>
  </si>
  <si>
    <t>ดนตรีคีตศิลป์สากลศึกษา</t>
  </si>
  <si>
    <t xml:space="preserve">เทคโนโลยีการพิมพ์ 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</si>
  <si>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</si>
  <si>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</si>
  <si>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</si>
  <si>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</si>
  <si>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</si>
  <si>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</si>
  <si>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</si>
  <si>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</si>
  <si>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</si>
  <si>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</si>
  <si>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จำนวนนักศึกษาทั้งหมด</t>
  </si>
  <si>
    <t>ภาษาอังกฤษเพื่อการสื่อสารสากล</t>
  </si>
  <si>
    <t>เทคโนโลยีหลังการเก็บเกี่ยวและแปรสภาพ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</si>
  <si>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</si>
  <si>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</si>
  <si>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</si>
  <si>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</si>
  <si>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วิศวกรรมเครื่องจักรกลเกษตร</t>
  </si>
  <si>
    <t>วิศวกรรมเครื่องนุ่งห่ม</t>
  </si>
  <si>
    <t>วิศวกรรมไฟฟ้า-ไฟฟ้ากำลัง</t>
  </si>
  <si>
    <t>วิศวกรรมสำรวจ</t>
  </si>
  <si>
    <t>วิศวกรรมสิ่งแวดล้อม</t>
  </si>
  <si>
    <t>วิศวกรรมอาหาร</t>
  </si>
  <si>
    <t>วิศวกรรมอุตสาหการ-การจัดการวิศวกรรม</t>
  </si>
  <si>
    <t>วิศวกรรมอุตสาหการ-วิศวกรรมกระบวนการผลิต</t>
  </si>
  <si>
    <t>Business English</t>
  </si>
  <si>
    <t>International Business Administration</t>
  </si>
  <si>
    <t>Marketing</t>
  </si>
  <si>
    <t>ออกแบบแฟชั่น</t>
  </si>
  <si>
    <t>การออกแบบแฟชั่นและศิลปะสิ่งทอ</t>
  </si>
  <si>
    <t>คีตศิลป์ไทย</t>
  </si>
  <si>
    <t>คีตศิลป์สากล</t>
  </si>
  <si>
    <t>ดุริยางค์ไทย</t>
  </si>
  <si>
    <t>ดุริยางค์สากล</t>
  </si>
  <si>
    <t>นาฏศิลป์ไทย</t>
  </si>
  <si>
    <t>นาฏศิลป์สากล</t>
  </si>
  <si>
    <t>นาฏศิลป์ไทยศึกษา</t>
  </si>
  <si>
    <t>เทคโนโลยีการโฆษณาและประชาสัมพันธ์</t>
  </si>
  <si>
    <t>เทคโนโลยีคอมพิวเตอร์</t>
  </si>
  <si>
    <t>เทคโนโลยีสถาปัตยกรรม</t>
  </si>
  <si>
    <t>หลักสูตรการแพทย์แผนไทยประยุกต์บัณฑิต</t>
  </si>
  <si>
    <t>สุขภาพความงามและสปา</t>
  </si>
  <si>
    <t>ระดับปริญญาตรี - หลักสูตรสถาปัตยกรรมศาสตรบัณฑิต  (วุฒิ ปวช./ม.6)</t>
  </si>
  <si>
    <t>รายงานจำนวนนักศึกษาทั้งหมด ระดับปริญญาตรี ปีการศึกษา 2558 จำแนกตามคณะ/สาขาวิชา ระดับการศึกษา และเพศ</t>
  </si>
  <si>
    <t>ผลผลิต</t>
  </si>
  <si>
    <t>ด้านสังคมศาสตร์</t>
  </si>
  <si>
    <t>ด้านวิทยาศาสตร์และเทคโนโลยี</t>
  </si>
  <si>
    <t>การจัดการการโรงแรม</t>
  </si>
  <si>
    <t>การจัดการผลิตทางอุตสาหกรรม</t>
  </si>
  <si>
    <t>อุตสาหกรรมการผลิต  (โครงการความร่วมมือ บริษัทไทยซัมมิท)</t>
  </si>
  <si>
    <t xml:space="preserve">ระดับปริญญาตรี - หลักสูตรอุตสาหกรรมศาสตรบัณฑิต </t>
  </si>
  <si>
    <t>วิศวกรรมเคมีสิ่งทอ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</si>
  <si>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</si>
  <si>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</si>
  <si>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</si>
  <si>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</si>
  <si>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</si>
  <si>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 xml:space="preserve">วิศวกรรมไฟฟ้า </t>
  </si>
  <si>
    <t>วิศวกกรมวัสดุ - วิศวกรรมพลาสติก</t>
  </si>
  <si>
    <t>วิศวกกรมวัสดุ - วิศวกรรมพอลิเมอร์</t>
  </si>
  <si>
    <t xml:space="preserve">Business Computer </t>
  </si>
  <si>
    <t xml:space="preserve"> Business Computer  (International Program)</t>
  </si>
  <si>
    <t>หลักสูตรการแพทย์แผนไทยประยุกต์</t>
  </si>
  <si>
    <t>การจัดการ-การจัดการทั่วไป</t>
  </si>
  <si>
    <t>การออกแบบแฟชั่นและเครื่องแต่งกาย</t>
  </si>
  <si>
    <t>อุตสาหกรรมบริการอาหาร</t>
  </si>
  <si>
    <t>นวัตกรรมการออกแบบผลิตภัณฑ์ร่วมสมัย</t>
  </si>
  <si>
    <t>เทคโนโลยีสื่อดิจิทัล</t>
  </si>
  <si>
    <t>เทคโนโลยีการพิมพ์ดิจิทัลและบรรจุภัณฑ์</t>
  </si>
  <si>
    <t>ข้อมูล ณ วันที่ 11 กันยายน 2558  สำนักส่งเสริมวิชาการและงานทะเบียน  มหาวิทยาลัยเทคโนโลยีราชมงคลธัญบุรี</t>
  </si>
  <si>
    <r>
      <t>International Business Administration</t>
    </r>
    <r>
      <rPr>
        <sz val="16"/>
        <color indexed="8"/>
        <rFont val="Angsana New"/>
        <family val="1"/>
      </rPr>
      <t xml:space="preserve"> (International Program)</t>
    </r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</si>
</sst>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u/>
      <sz val="16"/>
      <name val="Angsana New"/>
      <family val="1"/>
    </font>
    <font>
      <sz val="16"/>
      <name val="Angsana New"/>
      <family val="1"/>
    </font>
    <font>
      <b/>
      <sz val="16"/>
      <color rgb="FFFF0000"/>
      <name val="Angsana New"/>
      <family val="1"/>
    </font>
    <font>
      <b/>
      <u/>
      <sz val="16"/>
      <color theme="1"/>
      <name val="Angsana New"/>
      <family val="1"/>
    </font>
    <font>
      <sz val="16"/>
      <color indexed="8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3" fontId="3" fillId="0" borderId="3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wrapText="1" shrinkToFi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 vertical="center" shrinkToFit="1"/>
    </xf>
    <xf numFmtId="3" fontId="2" fillId="0" borderId="4" xfId="0" applyNumberFormat="1" applyFont="1" applyFill="1" applyBorder="1" applyAlignment="1">
      <alignment horizontal="center" vertical="center" shrinkToFit="1"/>
    </xf>
    <xf numFmtId="3" fontId="5" fillId="0" borderId="4" xfId="0" applyNumberFormat="1" applyFont="1" applyFill="1" applyBorder="1" applyAlignment="1">
      <alignment horizontal="center" vertical="center" shrinkToFit="1"/>
    </xf>
    <xf numFmtId="3" fontId="2" fillId="0" borderId="3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 wrapText="1" shrinkToFit="1"/>
    </xf>
    <xf numFmtId="3" fontId="8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center" vertical="center" wrapText="1" shrinkToFit="1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3" xfId="0" applyNumberFormat="1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vertical="center"/>
    </xf>
    <xf numFmtId="3" fontId="5" fillId="0" borderId="4" xfId="0" applyNumberFormat="1" applyFont="1" applyFill="1" applyBorder="1" applyAlignment="1"/>
    <xf numFmtId="0" fontId="7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 shrinkToFit="1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3" fontId="4" fillId="3" borderId="6" xfId="0" applyNumberFormat="1" applyFont="1" applyFill="1" applyBorder="1" applyAlignment="1">
      <alignment horizontal="center" vertical="center" wrapText="1" shrinkToFit="1"/>
    </xf>
    <xf numFmtId="3" fontId="8" fillId="3" borderId="6" xfId="0" applyNumberFormat="1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horizontal="center" vertical="center" wrapText="1" shrinkToFit="1"/>
    </xf>
    <xf numFmtId="3" fontId="7" fillId="0" borderId="7" xfId="0" applyNumberFormat="1" applyFont="1" applyFill="1" applyBorder="1" applyAlignment="1">
      <alignment horizontal="center" vertical="center" wrapText="1" shrinkToFit="1"/>
    </xf>
    <xf numFmtId="3" fontId="5" fillId="0" borderId="7" xfId="0" applyNumberFormat="1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right" vertical="center"/>
    </xf>
    <xf numFmtId="187" fontId="3" fillId="0" borderId="2" xfId="1" applyNumberFormat="1" applyFont="1" applyFill="1" applyBorder="1" applyAlignment="1">
      <alignment vertical="center"/>
    </xf>
    <xf numFmtId="187" fontId="3" fillId="0" borderId="4" xfId="1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 wrapText="1" shrinkToFit="1"/>
    </xf>
    <xf numFmtId="3" fontId="8" fillId="0" borderId="0" xfId="0" applyNumberFormat="1" applyFont="1" applyFill="1" applyBorder="1" applyAlignment="1">
      <alignment horizontal="center" vertical="center" wrapText="1" shrinkToFit="1"/>
    </xf>
    <xf numFmtId="3" fontId="2" fillId="0" borderId="0" xfId="0" applyNumberFormat="1" applyFont="1" applyFill="1" applyBorder="1" applyAlignment="1">
      <alignment horizontal="center" vertical="center" wrapText="1" shrinkToFit="1"/>
    </xf>
    <xf numFmtId="3" fontId="7" fillId="0" borderId="0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/>
    <xf numFmtId="3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4" fillId="2" borderId="2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center" vertical="center" wrapText="1" shrinkToFit="1"/>
    </xf>
    <xf numFmtId="3" fontId="8" fillId="2" borderId="1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Alignment="1">
      <alignment vertical="center" wrapText="1" shrinkToFit="1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 wrapText="1" shrinkToFit="1"/>
    </xf>
    <xf numFmtId="3" fontId="5" fillId="0" borderId="0" xfId="0" applyNumberFormat="1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wrapText="1" shrinkToFi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3" fontId="5" fillId="0" borderId="1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/>
    <xf numFmtId="0" fontId="3" fillId="0" borderId="5" xfId="0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1"/>
  <sheetViews>
    <sheetView tabSelected="1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N11" sqref="N11"/>
    </sheetView>
  </sheetViews>
  <sheetFormatPr defaultRowHeight="22.5" customHeight="1"/>
  <cols>
    <col min="1" max="1" width="1.625" style="80" customWidth="1"/>
    <col min="2" max="2" width="51.625" style="80" customWidth="1"/>
    <col min="3" max="5" width="5.75" style="81" customWidth="1"/>
    <col min="6" max="6" width="5.75" style="82" hidden="1" customWidth="1"/>
    <col min="7" max="12" width="5.75" style="81" customWidth="1"/>
    <col min="13" max="16384" width="9" style="3"/>
  </cols>
  <sheetData>
    <row r="1" spans="1:12" ht="22.5" customHeight="1">
      <c r="A1" s="83" t="s">
        <v>159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22.5" customHeight="1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2.5" customHeight="1">
      <c r="A3" s="84" t="s">
        <v>1</v>
      </c>
      <c r="B3" s="85"/>
      <c r="C3" s="89" t="s">
        <v>74</v>
      </c>
      <c r="D3" s="89"/>
      <c r="E3" s="89"/>
      <c r="F3" s="89"/>
      <c r="G3" s="89"/>
      <c r="H3" s="89"/>
      <c r="I3" s="89"/>
      <c r="J3" s="89"/>
      <c r="K3" s="89"/>
      <c r="L3" s="90"/>
    </row>
    <row r="4" spans="1:12" ht="22.5" customHeight="1">
      <c r="A4" s="85"/>
      <c r="B4" s="85"/>
      <c r="C4" s="92" t="s">
        <v>126</v>
      </c>
      <c r="D4" s="93"/>
      <c r="E4" s="93"/>
      <c r="F4" s="86"/>
      <c r="G4" s="91" t="s">
        <v>160</v>
      </c>
      <c r="H4" s="91"/>
      <c r="I4" s="91"/>
      <c r="J4" s="91"/>
      <c r="K4" s="91"/>
      <c r="L4" s="91"/>
    </row>
    <row r="5" spans="1:12" ht="22.5" customHeight="1">
      <c r="A5" s="85"/>
      <c r="B5" s="85"/>
      <c r="C5" s="92"/>
      <c r="D5" s="93"/>
      <c r="E5" s="93"/>
      <c r="F5" s="87"/>
      <c r="G5" s="94" t="s">
        <v>161</v>
      </c>
      <c r="H5" s="94"/>
      <c r="I5" s="94"/>
      <c r="J5" s="94" t="s">
        <v>162</v>
      </c>
      <c r="K5" s="94"/>
      <c r="L5" s="94"/>
    </row>
    <row r="6" spans="1:12" ht="22.5" customHeight="1">
      <c r="A6" s="85"/>
      <c r="B6" s="85"/>
      <c r="C6" s="1" t="s">
        <v>4</v>
      </c>
      <c r="D6" s="2" t="s">
        <v>5</v>
      </c>
      <c r="E6" s="2" t="s">
        <v>3</v>
      </c>
      <c r="F6" s="4"/>
      <c r="G6" s="2" t="s">
        <v>4</v>
      </c>
      <c r="H6" s="2" t="s">
        <v>5</v>
      </c>
      <c r="I6" s="2" t="s">
        <v>3</v>
      </c>
      <c r="J6" s="2" t="s">
        <v>4</v>
      </c>
      <c r="K6" s="2" t="s">
        <v>5</v>
      </c>
      <c r="L6" s="2" t="s">
        <v>3</v>
      </c>
    </row>
    <row r="7" spans="1:12" ht="22.5" customHeight="1">
      <c r="A7" s="5" t="s">
        <v>124</v>
      </c>
      <c r="B7" s="6"/>
      <c r="C7" s="7"/>
      <c r="D7" s="8"/>
      <c r="E7" s="8"/>
      <c r="F7" s="9"/>
      <c r="G7" s="8"/>
      <c r="H7" s="8"/>
      <c r="I7" s="8"/>
      <c r="J7" s="8"/>
      <c r="K7" s="8"/>
      <c r="L7" s="10"/>
    </row>
    <row r="8" spans="1:12" ht="22.5" customHeight="1">
      <c r="A8" s="5"/>
      <c r="B8" s="11" t="s">
        <v>78</v>
      </c>
      <c r="C8" s="7"/>
      <c r="D8" s="8"/>
      <c r="E8" s="8"/>
      <c r="F8" s="9"/>
      <c r="G8" s="8"/>
      <c r="H8" s="8"/>
      <c r="I8" s="8"/>
      <c r="J8" s="8"/>
      <c r="K8" s="8"/>
      <c r="L8" s="10"/>
    </row>
    <row r="9" spans="1:12" s="17" customFormat="1" ht="22.5" customHeight="1">
      <c r="A9" s="12"/>
      <c r="B9" s="6" t="s">
        <v>76</v>
      </c>
      <c r="C9" s="13"/>
      <c r="D9" s="14"/>
      <c r="E9" s="14"/>
      <c r="F9" s="15"/>
      <c r="G9" s="14"/>
      <c r="H9" s="14"/>
      <c r="I9" s="14"/>
      <c r="J9" s="14"/>
      <c r="K9" s="14"/>
      <c r="L9" s="16"/>
    </row>
    <row r="10" spans="1:12" ht="22.5" customHeight="1">
      <c r="A10" s="18"/>
      <c r="B10" s="19" t="s">
        <v>103</v>
      </c>
      <c r="C10" s="20">
        <v>72</v>
      </c>
      <c r="D10" s="20">
        <v>378</v>
      </c>
      <c r="E10" s="21">
        <f>C10+D10</f>
        <v>450</v>
      </c>
      <c r="F10" s="4">
        <v>1</v>
      </c>
      <c r="G10" s="21">
        <f>IF(F10=1,C10,"0")</f>
        <v>72</v>
      </c>
      <c r="H10" s="21">
        <f>IF(F10=1,D10,"0")</f>
        <v>378</v>
      </c>
      <c r="I10" s="21">
        <f>G10+H10</f>
        <v>450</v>
      </c>
      <c r="J10" s="21" t="str">
        <f>IF(F10=2,C10,"0")</f>
        <v>0</v>
      </c>
      <c r="K10" s="21" t="str">
        <f>IF(F10=2,D10,"0")</f>
        <v>0</v>
      </c>
      <c r="L10" s="21">
        <f>J10+K10</f>
        <v>0</v>
      </c>
    </row>
    <row r="11" spans="1:12" ht="22.5" customHeight="1">
      <c r="A11" s="18"/>
      <c r="B11" s="19" t="s">
        <v>6</v>
      </c>
      <c r="C11" s="20">
        <f>74+4</f>
        <v>78</v>
      </c>
      <c r="D11" s="20">
        <v>346</v>
      </c>
      <c r="E11" s="21">
        <f t="shared" ref="E11:E58" si="0">C11+D11</f>
        <v>424</v>
      </c>
      <c r="F11" s="4">
        <v>1</v>
      </c>
      <c r="G11" s="21">
        <f t="shared" ref="G11:G14" si="1">IF(F11=1,C11,"0")</f>
        <v>78</v>
      </c>
      <c r="H11" s="21">
        <f t="shared" ref="H11:H14" si="2">IF(F11=1,D11,"0")</f>
        <v>346</v>
      </c>
      <c r="I11" s="21">
        <f t="shared" ref="I11:I14" si="3">G11+H11</f>
        <v>424</v>
      </c>
      <c r="J11" s="21" t="str">
        <f t="shared" ref="J11:J14" si="4">IF(F11=2,C11,"0")</f>
        <v>0</v>
      </c>
      <c r="K11" s="21" t="str">
        <f t="shared" ref="K11:K14" si="5">IF(F11=2,D11,"0")</f>
        <v>0</v>
      </c>
      <c r="L11" s="21">
        <f t="shared" ref="L11:L14" si="6">J11+K11</f>
        <v>0</v>
      </c>
    </row>
    <row r="12" spans="1:12" ht="22.5" customHeight="1">
      <c r="A12" s="18"/>
      <c r="B12" s="19" t="s">
        <v>163</v>
      </c>
      <c r="C12" s="20">
        <v>23</v>
      </c>
      <c r="D12" s="20">
        <v>70</v>
      </c>
      <c r="E12" s="21">
        <f>C12+D12</f>
        <v>93</v>
      </c>
      <c r="F12" s="4">
        <v>1</v>
      </c>
      <c r="G12" s="21">
        <f>IF(F12=1,C12,"0")</f>
        <v>23</v>
      </c>
      <c r="H12" s="21">
        <f>IF(F12=1,D12,"0")</f>
        <v>70</v>
      </c>
      <c r="I12" s="21">
        <f>G12+H12</f>
        <v>93</v>
      </c>
      <c r="J12" s="21" t="str">
        <f>IF(F12=2,C12,"0")</f>
        <v>0</v>
      </c>
      <c r="K12" s="21" t="str">
        <f>IF(F12=2,D12,"0")</f>
        <v>0</v>
      </c>
      <c r="L12" s="21">
        <f>J12+K12</f>
        <v>0</v>
      </c>
    </row>
    <row r="13" spans="1:12" ht="22.5" customHeight="1">
      <c r="A13" s="18"/>
      <c r="B13" s="19" t="s">
        <v>102</v>
      </c>
      <c r="C13" s="20">
        <v>110</v>
      </c>
      <c r="D13" s="20">
        <v>406</v>
      </c>
      <c r="E13" s="21">
        <f t="shared" si="0"/>
        <v>516</v>
      </c>
      <c r="F13" s="4">
        <v>1</v>
      </c>
      <c r="G13" s="21">
        <f t="shared" si="1"/>
        <v>110</v>
      </c>
      <c r="H13" s="21">
        <f t="shared" si="2"/>
        <v>406</v>
      </c>
      <c r="I13" s="21">
        <f t="shared" si="3"/>
        <v>516</v>
      </c>
      <c r="J13" s="21" t="str">
        <f t="shared" si="4"/>
        <v>0</v>
      </c>
      <c r="K13" s="21" t="str">
        <f t="shared" si="5"/>
        <v>0</v>
      </c>
      <c r="L13" s="21">
        <f t="shared" si="6"/>
        <v>0</v>
      </c>
    </row>
    <row r="14" spans="1:12" ht="22.5" customHeight="1">
      <c r="A14" s="18"/>
      <c r="B14" s="19" t="s">
        <v>127</v>
      </c>
      <c r="C14" s="20">
        <v>1</v>
      </c>
      <c r="D14" s="20">
        <v>1</v>
      </c>
      <c r="E14" s="21">
        <f t="shared" si="0"/>
        <v>2</v>
      </c>
      <c r="F14" s="4">
        <v>1</v>
      </c>
      <c r="G14" s="21">
        <f t="shared" si="1"/>
        <v>1</v>
      </c>
      <c r="H14" s="21">
        <f t="shared" si="2"/>
        <v>1</v>
      </c>
      <c r="I14" s="21">
        <f t="shared" si="3"/>
        <v>2</v>
      </c>
      <c r="J14" s="21" t="str">
        <f t="shared" si="4"/>
        <v>0</v>
      </c>
      <c r="K14" s="21" t="str">
        <f t="shared" si="5"/>
        <v>0</v>
      </c>
      <c r="L14" s="21">
        <f t="shared" si="6"/>
        <v>0</v>
      </c>
    </row>
    <row r="15" spans="1:12" s="26" customFormat="1" ht="22.5" customHeight="1">
      <c r="A15" s="22"/>
      <c r="B15" s="23" t="s">
        <v>77</v>
      </c>
      <c r="C15" s="24">
        <f>SUM(C10:C14)</f>
        <v>284</v>
      </c>
      <c r="D15" s="24">
        <f t="shared" ref="D15:K15" si="7">SUM(D10:D14)</f>
        <v>1201</v>
      </c>
      <c r="E15" s="24">
        <f t="shared" si="7"/>
        <v>1485</v>
      </c>
      <c r="F15" s="25"/>
      <c r="G15" s="24">
        <f t="shared" si="7"/>
        <v>284</v>
      </c>
      <c r="H15" s="24">
        <f t="shared" si="7"/>
        <v>1201</v>
      </c>
      <c r="I15" s="24">
        <f t="shared" si="7"/>
        <v>1485</v>
      </c>
      <c r="J15" s="24">
        <f t="shared" si="7"/>
        <v>0</v>
      </c>
      <c r="K15" s="24">
        <f t="shared" si="7"/>
        <v>0</v>
      </c>
      <c r="L15" s="24">
        <f>SUM(L10:L14)</f>
        <v>0</v>
      </c>
    </row>
    <row r="16" spans="1:12" s="26" customFormat="1" ht="22.5" customHeight="1">
      <c r="A16" s="22"/>
      <c r="B16" s="23" t="s">
        <v>79</v>
      </c>
      <c r="C16" s="24">
        <f>C15</f>
        <v>284</v>
      </c>
      <c r="D16" s="24">
        <f t="shared" ref="D16:K17" si="8">D15</f>
        <v>1201</v>
      </c>
      <c r="E16" s="24">
        <f t="shared" si="8"/>
        <v>1485</v>
      </c>
      <c r="F16" s="25"/>
      <c r="G16" s="24">
        <f t="shared" si="8"/>
        <v>284</v>
      </c>
      <c r="H16" s="24">
        <f t="shared" si="8"/>
        <v>1201</v>
      </c>
      <c r="I16" s="24">
        <f t="shared" si="8"/>
        <v>1485</v>
      </c>
      <c r="J16" s="24">
        <f t="shared" si="8"/>
        <v>0</v>
      </c>
      <c r="K16" s="24">
        <f t="shared" si="8"/>
        <v>0</v>
      </c>
      <c r="L16" s="24">
        <f>L15</f>
        <v>0</v>
      </c>
    </row>
    <row r="17" spans="1:12" s="26" customFormat="1" ht="22.5" customHeight="1">
      <c r="A17" s="27"/>
      <c r="B17" s="28" t="s">
        <v>56</v>
      </c>
      <c r="C17" s="29">
        <f>C16</f>
        <v>284</v>
      </c>
      <c r="D17" s="29">
        <f t="shared" si="8"/>
        <v>1201</v>
      </c>
      <c r="E17" s="29">
        <f t="shared" si="8"/>
        <v>1485</v>
      </c>
      <c r="F17" s="30"/>
      <c r="G17" s="29">
        <f t="shared" si="8"/>
        <v>284</v>
      </c>
      <c r="H17" s="29">
        <f t="shared" si="8"/>
        <v>1201</v>
      </c>
      <c r="I17" s="29">
        <f t="shared" si="8"/>
        <v>1485</v>
      </c>
      <c r="J17" s="29">
        <f t="shared" si="8"/>
        <v>0</v>
      </c>
      <c r="K17" s="29">
        <f t="shared" si="8"/>
        <v>0</v>
      </c>
      <c r="L17" s="29">
        <f>L16</f>
        <v>0</v>
      </c>
    </row>
    <row r="18" spans="1:12" ht="22.5" customHeight="1">
      <c r="A18" s="5" t="s">
        <v>54</v>
      </c>
      <c r="B18" s="6"/>
      <c r="C18" s="7"/>
      <c r="D18" s="8"/>
      <c r="E18" s="31"/>
      <c r="F18" s="9"/>
      <c r="G18" s="31"/>
      <c r="H18" s="31"/>
      <c r="I18" s="31"/>
      <c r="J18" s="31"/>
      <c r="K18" s="31"/>
      <c r="L18" s="32"/>
    </row>
    <row r="19" spans="1:12" ht="22.5" customHeight="1">
      <c r="A19" s="5"/>
      <c r="B19" s="11" t="s">
        <v>78</v>
      </c>
      <c r="C19" s="7"/>
      <c r="D19" s="8"/>
      <c r="E19" s="31"/>
      <c r="F19" s="9"/>
      <c r="G19" s="31"/>
      <c r="H19" s="31"/>
      <c r="I19" s="31"/>
      <c r="J19" s="31"/>
      <c r="K19" s="31"/>
      <c r="L19" s="32"/>
    </row>
    <row r="20" spans="1:12" ht="22.5" customHeight="1">
      <c r="A20" s="12"/>
      <c r="B20" s="6" t="s">
        <v>75</v>
      </c>
      <c r="C20" s="7"/>
      <c r="D20" s="8"/>
      <c r="E20" s="31"/>
      <c r="F20" s="9"/>
      <c r="G20" s="31"/>
      <c r="H20" s="31"/>
      <c r="I20" s="31"/>
      <c r="J20" s="31"/>
      <c r="K20" s="31"/>
      <c r="L20" s="32"/>
    </row>
    <row r="21" spans="1:12" ht="22.5" customHeight="1">
      <c r="A21" s="18"/>
      <c r="B21" s="19" t="s">
        <v>13</v>
      </c>
      <c r="C21" s="20">
        <v>89</v>
      </c>
      <c r="D21" s="20">
        <v>69</v>
      </c>
      <c r="E21" s="21">
        <f t="shared" si="0"/>
        <v>158</v>
      </c>
      <c r="F21" s="4">
        <v>2</v>
      </c>
      <c r="G21" s="21" t="str">
        <f t="shared" ref="G21" si="9">IF(F21=1,C21,"0")</f>
        <v>0</v>
      </c>
      <c r="H21" s="21" t="str">
        <f t="shared" ref="H21" si="10">IF(F21=1,D21,"0")</f>
        <v>0</v>
      </c>
      <c r="I21" s="21">
        <f t="shared" ref="I21" si="11">G21+H21</f>
        <v>0</v>
      </c>
      <c r="J21" s="21">
        <f t="shared" ref="J21" si="12">IF(F21=2,C21,"0")</f>
        <v>89</v>
      </c>
      <c r="K21" s="21">
        <f t="shared" ref="K21" si="13">IF(F21=2,D21,"0")</f>
        <v>69</v>
      </c>
      <c r="L21" s="21">
        <f t="shared" ref="L21" si="14">J21+K21</f>
        <v>158</v>
      </c>
    </row>
    <row r="22" spans="1:12" ht="22.5" customHeight="1">
      <c r="A22" s="18"/>
      <c r="B22" s="19" t="s">
        <v>11</v>
      </c>
      <c r="C22" s="20">
        <v>120</v>
      </c>
      <c r="D22" s="20">
        <v>23</v>
      </c>
      <c r="E22" s="21">
        <f t="shared" si="0"/>
        <v>143</v>
      </c>
      <c r="F22" s="4">
        <v>2</v>
      </c>
      <c r="G22" s="21" t="str">
        <f t="shared" ref="G22:G27" si="15">IF(F22=1,C22,"0")</f>
        <v>0</v>
      </c>
      <c r="H22" s="21" t="str">
        <f t="shared" ref="H22:H27" si="16">IF(F22=1,D22,"0")</f>
        <v>0</v>
      </c>
      <c r="I22" s="21">
        <f t="shared" ref="I22:I27" si="17">G22+H22</f>
        <v>0</v>
      </c>
      <c r="J22" s="21">
        <f t="shared" ref="J22:J27" si="18">IF(F22=2,C22,"0")</f>
        <v>120</v>
      </c>
      <c r="K22" s="21">
        <f t="shared" ref="K22:K27" si="19">IF(F22=2,D22,"0")</f>
        <v>23</v>
      </c>
      <c r="L22" s="21">
        <f t="shared" ref="L22:L27" si="20">J22+K22</f>
        <v>143</v>
      </c>
    </row>
    <row r="23" spans="1:12" ht="22.5" customHeight="1">
      <c r="A23" s="18"/>
      <c r="B23" s="19" t="s">
        <v>90</v>
      </c>
      <c r="C23" s="20">
        <v>93</v>
      </c>
      <c r="D23" s="20">
        <v>42</v>
      </c>
      <c r="E23" s="21">
        <f t="shared" si="0"/>
        <v>135</v>
      </c>
      <c r="F23" s="4">
        <v>2</v>
      </c>
      <c r="G23" s="21" t="str">
        <f t="shared" si="15"/>
        <v>0</v>
      </c>
      <c r="H23" s="21" t="str">
        <f t="shared" si="16"/>
        <v>0</v>
      </c>
      <c r="I23" s="21">
        <f t="shared" si="17"/>
        <v>0</v>
      </c>
      <c r="J23" s="21">
        <f t="shared" si="18"/>
        <v>93</v>
      </c>
      <c r="K23" s="21">
        <f t="shared" si="19"/>
        <v>42</v>
      </c>
      <c r="L23" s="21">
        <f t="shared" si="20"/>
        <v>135</v>
      </c>
    </row>
    <row r="24" spans="1:12" ht="22.5" customHeight="1">
      <c r="A24" s="18"/>
      <c r="B24" s="19" t="s">
        <v>97</v>
      </c>
      <c r="C24" s="20">
        <v>16</v>
      </c>
      <c r="D24" s="20">
        <v>1</v>
      </c>
      <c r="E24" s="21">
        <f t="shared" si="0"/>
        <v>17</v>
      </c>
      <c r="F24" s="4">
        <v>2</v>
      </c>
      <c r="G24" s="21" t="str">
        <f t="shared" si="15"/>
        <v>0</v>
      </c>
      <c r="H24" s="21" t="str">
        <f t="shared" si="16"/>
        <v>0</v>
      </c>
      <c r="I24" s="21">
        <f t="shared" si="17"/>
        <v>0</v>
      </c>
      <c r="J24" s="21">
        <f t="shared" si="18"/>
        <v>16</v>
      </c>
      <c r="K24" s="21">
        <f t="shared" si="19"/>
        <v>1</v>
      </c>
      <c r="L24" s="21">
        <f t="shared" si="20"/>
        <v>17</v>
      </c>
    </row>
    <row r="25" spans="1:12" ht="22.5" customHeight="1">
      <c r="A25" s="18"/>
      <c r="B25" s="19" t="s">
        <v>10</v>
      </c>
      <c r="C25" s="20">
        <v>83</v>
      </c>
      <c r="D25" s="20">
        <v>47</v>
      </c>
      <c r="E25" s="21">
        <f t="shared" si="0"/>
        <v>130</v>
      </c>
      <c r="F25" s="4">
        <v>2</v>
      </c>
      <c r="G25" s="21" t="str">
        <f t="shared" si="15"/>
        <v>0</v>
      </c>
      <c r="H25" s="21" t="str">
        <f t="shared" si="16"/>
        <v>0</v>
      </c>
      <c r="I25" s="21">
        <f t="shared" si="17"/>
        <v>0</v>
      </c>
      <c r="J25" s="21">
        <f t="shared" si="18"/>
        <v>83</v>
      </c>
      <c r="K25" s="21">
        <f t="shared" si="19"/>
        <v>47</v>
      </c>
      <c r="L25" s="21">
        <f t="shared" si="20"/>
        <v>130</v>
      </c>
    </row>
    <row r="26" spans="1:12" ht="22.5" customHeight="1">
      <c r="A26" s="18"/>
      <c r="B26" s="19" t="s">
        <v>100</v>
      </c>
      <c r="C26" s="20">
        <v>97</v>
      </c>
      <c r="D26" s="20">
        <v>57</v>
      </c>
      <c r="E26" s="21">
        <f t="shared" si="0"/>
        <v>154</v>
      </c>
      <c r="F26" s="4">
        <v>2</v>
      </c>
      <c r="G26" s="21" t="str">
        <f t="shared" si="15"/>
        <v>0</v>
      </c>
      <c r="H26" s="21" t="str">
        <f t="shared" si="16"/>
        <v>0</v>
      </c>
      <c r="I26" s="21">
        <f t="shared" si="17"/>
        <v>0</v>
      </c>
      <c r="J26" s="21">
        <f t="shared" si="18"/>
        <v>97</v>
      </c>
      <c r="K26" s="21">
        <f t="shared" si="19"/>
        <v>57</v>
      </c>
      <c r="L26" s="21">
        <f t="shared" si="20"/>
        <v>154</v>
      </c>
    </row>
    <row r="27" spans="1:12" ht="22.5" customHeight="1">
      <c r="A27" s="18"/>
      <c r="B27" s="19" t="s">
        <v>12</v>
      </c>
      <c r="C27" s="20">
        <v>79</v>
      </c>
      <c r="D27" s="20">
        <v>52</v>
      </c>
      <c r="E27" s="21">
        <f t="shared" si="0"/>
        <v>131</v>
      </c>
      <c r="F27" s="4">
        <v>2</v>
      </c>
      <c r="G27" s="21" t="str">
        <f t="shared" si="15"/>
        <v>0</v>
      </c>
      <c r="H27" s="21" t="str">
        <f t="shared" si="16"/>
        <v>0</v>
      </c>
      <c r="I27" s="21">
        <f t="shared" si="17"/>
        <v>0</v>
      </c>
      <c r="J27" s="21">
        <f t="shared" si="18"/>
        <v>79</v>
      </c>
      <c r="K27" s="21">
        <f t="shared" si="19"/>
        <v>52</v>
      </c>
      <c r="L27" s="21">
        <f t="shared" si="20"/>
        <v>131</v>
      </c>
    </row>
    <row r="28" spans="1:12" s="26" customFormat="1" ht="22.5" customHeight="1">
      <c r="A28" s="22"/>
      <c r="B28" s="23" t="s">
        <v>77</v>
      </c>
      <c r="C28" s="24">
        <f>SUM(C21:C27)</f>
        <v>577</v>
      </c>
      <c r="D28" s="24">
        <f t="shared" ref="D28:L28" si="21">SUM(D21:D27)</f>
        <v>291</v>
      </c>
      <c r="E28" s="24">
        <f t="shared" si="21"/>
        <v>868</v>
      </c>
      <c r="F28" s="25"/>
      <c r="G28" s="24">
        <f t="shared" si="21"/>
        <v>0</v>
      </c>
      <c r="H28" s="24">
        <f t="shared" si="21"/>
        <v>0</v>
      </c>
      <c r="I28" s="24">
        <f t="shared" si="21"/>
        <v>0</v>
      </c>
      <c r="J28" s="24">
        <f t="shared" si="21"/>
        <v>577</v>
      </c>
      <c r="K28" s="24">
        <f t="shared" si="21"/>
        <v>291</v>
      </c>
      <c r="L28" s="24">
        <f t="shared" si="21"/>
        <v>868</v>
      </c>
    </row>
    <row r="29" spans="1:12" ht="22.5" customHeight="1">
      <c r="A29" s="18"/>
      <c r="B29" s="33" t="s">
        <v>104</v>
      </c>
      <c r="C29" s="7"/>
      <c r="D29" s="8"/>
      <c r="E29" s="31"/>
      <c r="F29" s="34"/>
      <c r="G29" s="31"/>
      <c r="H29" s="31"/>
      <c r="I29" s="31"/>
      <c r="J29" s="31"/>
      <c r="K29" s="31"/>
      <c r="L29" s="32"/>
    </row>
    <row r="30" spans="1:12" ht="22.5" customHeight="1">
      <c r="A30" s="18"/>
      <c r="B30" s="35" t="s">
        <v>105</v>
      </c>
      <c r="C30" s="20">
        <f>89+1</f>
        <v>90</v>
      </c>
      <c r="D30" s="20">
        <v>27</v>
      </c>
      <c r="E30" s="21">
        <f t="shared" si="0"/>
        <v>117</v>
      </c>
      <c r="F30" s="4">
        <v>2</v>
      </c>
      <c r="G30" s="21" t="str">
        <f t="shared" ref="G30:G71" si="22">IF(F30=1,C30,"0")</f>
        <v>0</v>
      </c>
      <c r="H30" s="21" t="str">
        <f t="shared" ref="H30:H71" si="23">IF(F30=1,D30,"0")</f>
        <v>0</v>
      </c>
      <c r="I30" s="21">
        <f t="shared" ref="I30:I71" si="24">G30+H30</f>
        <v>0</v>
      </c>
      <c r="J30" s="21">
        <f t="shared" ref="J30:J71" si="25">IF(F30=2,C30,"0")</f>
        <v>90</v>
      </c>
      <c r="K30" s="21">
        <f t="shared" ref="K30:K71" si="26">IF(F30=2,D30,"0")</f>
        <v>27</v>
      </c>
      <c r="L30" s="21">
        <f t="shared" ref="L30:L71" si="27">J30+K30</f>
        <v>117</v>
      </c>
    </row>
    <row r="31" spans="1:12" ht="22.5" customHeight="1">
      <c r="A31" s="18"/>
      <c r="B31" s="36" t="s">
        <v>77</v>
      </c>
      <c r="C31" s="24">
        <f>C30</f>
        <v>90</v>
      </c>
      <c r="D31" s="24">
        <f t="shared" ref="D31:L31" si="28">D30</f>
        <v>27</v>
      </c>
      <c r="E31" s="24">
        <f t="shared" si="28"/>
        <v>117</v>
      </c>
      <c r="F31" s="25">
        <f t="shared" si="28"/>
        <v>2</v>
      </c>
      <c r="G31" s="24" t="str">
        <f t="shared" si="28"/>
        <v>0</v>
      </c>
      <c r="H31" s="24" t="str">
        <f t="shared" si="28"/>
        <v>0</v>
      </c>
      <c r="I31" s="24">
        <f t="shared" si="28"/>
        <v>0</v>
      </c>
      <c r="J31" s="24">
        <f t="shared" si="28"/>
        <v>90</v>
      </c>
      <c r="K31" s="24">
        <f t="shared" si="28"/>
        <v>27</v>
      </c>
      <c r="L31" s="24">
        <f t="shared" si="28"/>
        <v>117</v>
      </c>
    </row>
    <row r="32" spans="1:12" ht="22.5" customHeight="1">
      <c r="A32" s="18"/>
      <c r="B32" s="33" t="s">
        <v>106</v>
      </c>
      <c r="C32" s="7"/>
      <c r="D32" s="8"/>
      <c r="E32" s="31"/>
      <c r="F32" s="34"/>
      <c r="G32" s="31"/>
      <c r="H32" s="31"/>
      <c r="I32" s="31"/>
      <c r="J32" s="31"/>
      <c r="K32" s="31"/>
      <c r="L32" s="32"/>
    </row>
    <row r="33" spans="1:12" ht="22.5" customHeight="1">
      <c r="A33" s="18"/>
      <c r="B33" s="35" t="s">
        <v>125</v>
      </c>
      <c r="C33" s="20">
        <v>92</v>
      </c>
      <c r="D33" s="20">
        <v>18</v>
      </c>
      <c r="E33" s="21">
        <f t="shared" si="0"/>
        <v>110</v>
      </c>
      <c r="F33" s="4">
        <v>2</v>
      </c>
      <c r="G33" s="21" t="str">
        <f t="shared" si="22"/>
        <v>0</v>
      </c>
      <c r="H33" s="21" t="str">
        <f t="shared" si="23"/>
        <v>0</v>
      </c>
      <c r="I33" s="21">
        <f t="shared" si="24"/>
        <v>0</v>
      </c>
      <c r="J33" s="21">
        <f t="shared" si="25"/>
        <v>92</v>
      </c>
      <c r="K33" s="21">
        <f t="shared" si="26"/>
        <v>18</v>
      </c>
      <c r="L33" s="21">
        <f t="shared" si="27"/>
        <v>110</v>
      </c>
    </row>
    <row r="34" spans="1:12" s="26" customFormat="1" ht="22.5" customHeight="1">
      <c r="A34" s="22"/>
      <c r="B34" s="36" t="s">
        <v>77</v>
      </c>
      <c r="C34" s="24">
        <f>C33</f>
        <v>92</v>
      </c>
      <c r="D34" s="24">
        <f t="shared" ref="D34:L34" si="29">D33</f>
        <v>18</v>
      </c>
      <c r="E34" s="24">
        <f t="shared" si="29"/>
        <v>110</v>
      </c>
      <c r="F34" s="25"/>
      <c r="G34" s="24" t="str">
        <f t="shared" si="29"/>
        <v>0</v>
      </c>
      <c r="H34" s="24" t="str">
        <f t="shared" si="29"/>
        <v>0</v>
      </c>
      <c r="I34" s="24">
        <f t="shared" si="29"/>
        <v>0</v>
      </c>
      <c r="J34" s="24">
        <f t="shared" si="29"/>
        <v>92</v>
      </c>
      <c r="K34" s="24">
        <f t="shared" si="29"/>
        <v>18</v>
      </c>
      <c r="L34" s="24">
        <f t="shared" si="29"/>
        <v>110</v>
      </c>
    </row>
    <row r="35" spans="1:12" ht="22.5" customHeight="1">
      <c r="A35" s="18"/>
      <c r="B35" s="33" t="s">
        <v>111</v>
      </c>
      <c r="C35" s="7"/>
      <c r="D35" s="8"/>
      <c r="E35" s="31"/>
      <c r="F35" s="34"/>
      <c r="G35" s="31"/>
      <c r="H35" s="31"/>
      <c r="I35" s="31"/>
      <c r="J35" s="31"/>
      <c r="K35" s="31"/>
      <c r="L35" s="32"/>
    </row>
    <row r="36" spans="1:12" ht="22.5" customHeight="1">
      <c r="A36" s="18"/>
      <c r="B36" s="35" t="s">
        <v>7</v>
      </c>
      <c r="C36" s="20">
        <v>97</v>
      </c>
      <c r="D36" s="20">
        <v>161</v>
      </c>
      <c r="E36" s="21">
        <f t="shared" si="0"/>
        <v>258</v>
      </c>
      <c r="F36" s="4">
        <v>2</v>
      </c>
      <c r="G36" s="21" t="str">
        <f t="shared" si="22"/>
        <v>0</v>
      </c>
      <c r="H36" s="21" t="str">
        <f t="shared" si="23"/>
        <v>0</v>
      </c>
      <c r="I36" s="21">
        <f t="shared" si="24"/>
        <v>0</v>
      </c>
      <c r="J36" s="21">
        <f t="shared" si="25"/>
        <v>97</v>
      </c>
      <c r="K36" s="21">
        <f t="shared" si="26"/>
        <v>161</v>
      </c>
      <c r="L36" s="21">
        <f t="shared" si="27"/>
        <v>258</v>
      </c>
    </row>
    <row r="37" spans="1:12" ht="22.5" customHeight="1">
      <c r="A37" s="18"/>
      <c r="B37" s="37" t="s">
        <v>8</v>
      </c>
      <c r="C37" s="20">
        <v>79</v>
      </c>
      <c r="D37" s="20">
        <v>113</v>
      </c>
      <c r="E37" s="21">
        <f t="shared" si="0"/>
        <v>192</v>
      </c>
      <c r="F37" s="4">
        <v>2</v>
      </c>
      <c r="G37" s="21" t="str">
        <f t="shared" si="22"/>
        <v>0</v>
      </c>
      <c r="H37" s="21" t="str">
        <f t="shared" si="23"/>
        <v>0</v>
      </c>
      <c r="I37" s="21">
        <f t="shared" si="24"/>
        <v>0</v>
      </c>
      <c r="J37" s="21">
        <f t="shared" si="25"/>
        <v>79</v>
      </c>
      <c r="K37" s="21">
        <f t="shared" si="26"/>
        <v>113</v>
      </c>
      <c r="L37" s="21">
        <f t="shared" si="27"/>
        <v>192</v>
      </c>
    </row>
    <row r="38" spans="1:12" s="26" customFormat="1" ht="22.5" customHeight="1">
      <c r="A38" s="22"/>
      <c r="B38" s="36" t="s">
        <v>77</v>
      </c>
      <c r="C38" s="24">
        <f>SUM(C36:C37)</f>
        <v>176</v>
      </c>
      <c r="D38" s="24">
        <f t="shared" ref="D38:L38" si="30">SUM(D36:D37)</f>
        <v>274</v>
      </c>
      <c r="E38" s="24">
        <f t="shared" si="30"/>
        <v>450</v>
      </c>
      <c r="F38" s="25"/>
      <c r="G38" s="24">
        <f t="shared" si="30"/>
        <v>0</v>
      </c>
      <c r="H38" s="24">
        <f t="shared" si="30"/>
        <v>0</v>
      </c>
      <c r="I38" s="24">
        <f t="shared" si="30"/>
        <v>0</v>
      </c>
      <c r="J38" s="24">
        <f t="shared" si="30"/>
        <v>176</v>
      </c>
      <c r="K38" s="24">
        <f t="shared" si="30"/>
        <v>274</v>
      </c>
      <c r="L38" s="24">
        <f t="shared" si="30"/>
        <v>450</v>
      </c>
    </row>
    <row r="39" spans="1:12" ht="22.5" customHeight="1">
      <c r="A39" s="18"/>
      <c r="B39" s="33" t="s">
        <v>80</v>
      </c>
      <c r="C39" s="7"/>
      <c r="D39" s="8"/>
      <c r="E39" s="31"/>
      <c r="F39" s="34"/>
      <c r="G39" s="31"/>
      <c r="H39" s="31"/>
      <c r="I39" s="31"/>
      <c r="J39" s="31"/>
      <c r="K39" s="31"/>
      <c r="L39" s="32"/>
    </row>
    <row r="40" spans="1:12" ht="22.5" customHeight="1">
      <c r="A40" s="18"/>
      <c r="B40" s="19" t="s">
        <v>9</v>
      </c>
      <c r="C40" s="20">
        <v>61</v>
      </c>
      <c r="D40" s="20">
        <v>98</v>
      </c>
      <c r="E40" s="21">
        <f t="shared" si="0"/>
        <v>159</v>
      </c>
      <c r="F40" s="4">
        <v>2</v>
      </c>
      <c r="G40" s="21" t="str">
        <f t="shared" si="22"/>
        <v>0</v>
      </c>
      <c r="H40" s="21" t="str">
        <f t="shared" si="23"/>
        <v>0</v>
      </c>
      <c r="I40" s="21">
        <f t="shared" si="24"/>
        <v>0</v>
      </c>
      <c r="J40" s="21">
        <f t="shared" si="25"/>
        <v>61</v>
      </c>
      <c r="K40" s="21">
        <f t="shared" si="26"/>
        <v>98</v>
      </c>
      <c r="L40" s="21">
        <f t="shared" si="27"/>
        <v>159</v>
      </c>
    </row>
    <row r="41" spans="1:12" s="26" customFormat="1" ht="22.5" customHeight="1">
      <c r="A41" s="22"/>
      <c r="B41" s="23" t="s">
        <v>77</v>
      </c>
      <c r="C41" s="24">
        <f>C40</f>
        <v>61</v>
      </c>
      <c r="D41" s="24">
        <f t="shared" ref="D41:L41" si="31">D40</f>
        <v>98</v>
      </c>
      <c r="E41" s="24">
        <f t="shared" si="31"/>
        <v>159</v>
      </c>
      <c r="F41" s="25"/>
      <c r="G41" s="24" t="str">
        <f t="shared" si="31"/>
        <v>0</v>
      </c>
      <c r="H41" s="24" t="str">
        <f t="shared" si="31"/>
        <v>0</v>
      </c>
      <c r="I41" s="24">
        <f t="shared" si="31"/>
        <v>0</v>
      </c>
      <c r="J41" s="24">
        <f t="shared" si="31"/>
        <v>61</v>
      </c>
      <c r="K41" s="24">
        <f t="shared" si="31"/>
        <v>98</v>
      </c>
      <c r="L41" s="24">
        <f t="shared" si="31"/>
        <v>159</v>
      </c>
    </row>
    <row r="42" spans="1:12" s="26" customFormat="1" ht="22.5" customHeight="1">
      <c r="A42" s="22"/>
      <c r="B42" s="23" t="s">
        <v>79</v>
      </c>
      <c r="C42" s="24">
        <f>C28+C31+C34+C38+C41</f>
        <v>996</v>
      </c>
      <c r="D42" s="24">
        <f t="shared" ref="D42:L42" si="32">D28+D31+D34+D38+D41</f>
        <v>708</v>
      </c>
      <c r="E42" s="24">
        <f t="shared" si="32"/>
        <v>1704</v>
      </c>
      <c r="F42" s="25"/>
      <c r="G42" s="24">
        <f t="shared" si="32"/>
        <v>0</v>
      </c>
      <c r="H42" s="24">
        <f t="shared" si="32"/>
        <v>0</v>
      </c>
      <c r="I42" s="24">
        <f t="shared" si="32"/>
        <v>0</v>
      </c>
      <c r="J42" s="24">
        <f t="shared" si="32"/>
        <v>996</v>
      </c>
      <c r="K42" s="24">
        <f t="shared" si="32"/>
        <v>708</v>
      </c>
      <c r="L42" s="24">
        <f t="shared" si="32"/>
        <v>1704</v>
      </c>
    </row>
    <row r="43" spans="1:12" ht="22.5" customHeight="1">
      <c r="A43" s="18"/>
      <c r="B43" s="38" t="s">
        <v>107</v>
      </c>
      <c r="C43" s="7"/>
      <c r="D43" s="8"/>
      <c r="E43" s="31"/>
      <c r="F43" s="9"/>
      <c r="G43" s="31"/>
      <c r="H43" s="31"/>
      <c r="I43" s="31"/>
      <c r="J43" s="31"/>
      <c r="K43" s="31"/>
      <c r="L43" s="32"/>
    </row>
    <row r="44" spans="1:12" ht="22.5" customHeight="1">
      <c r="A44" s="18"/>
      <c r="B44" s="33" t="s">
        <v>111</v>
      </c>
      <c r="C44" s="7"/>
      <c r="D44" s="8"/>
      <c r="E44" s="31"/>
      <c r="F44" s="9"/>
      <c r="G44" s="31"/>
      <c r="H44" s="31"/>
      <c r="I44" s="31"/>
      <c r="J44" s="31"/>
      <c r="K44" s="31"/>
      <c r="L44" s="32"/>
    </row>
    <row r="45" spans="1:12" s="39" customFormat="1" ht="22.5" customHeight="1">
      <c r="A45" s="5"/>
      <c r="B45" s="37" t="s">
        <v>7</v>
      </c>
      <c r="C45" s="20">
        <v>61</v>
      </c>
      <c r="D45" s="20">
        <v>50</v>
      </c>
      <c r="E45" s="21">
        <f t="shared" si="0"/>
        <v>111</v>
      </c>
      <c r="F45" s="4">
        <v>2</v>
      </c>
      <c r="G45" s="21" t="str">
        <f t="shared" si="22"/>
        <v>0</v>
      </c>
      <c r="H45" s="21" t="str">
        <f t="shared" si="23"/>
        <v>0</v>
      </c>
      <c r="I45" s="21">
        <f t="shared" si="24"/>
        <v>0</v>
      </c>
      <c r="J45" s="21">
        <f t="shared" si="25"/>
        <v>61</v>
      </c>
      <c r="K45" s="21">
        <f t="shared" si="26"/>
        <v>50</v>
      </c>
      <c r="L45" s="21">
        <f t="shared" si="27"/>
        <v>111</v>
      </c>
    </row>
    <row r="46" spans="1:12" ht="22.5" customHeight="1">
      <c r="A46" s="18"/>
      <c r="B46" s="40" t="s">
        <v>8</v>
      </c>
      <c r="C46" s="20">
        <v>37</v>
      </c>
      <c r="D46" s="20">
        <v>22</v>
      </c>
      <c r="E46" s="21">
        <f t="shared" si="0"/>
        <v>59</v>
      </c>
      <c r="F46" s="4">
        <v>2</v>
      </c>
      <c r="G46" s="21" t="str">
        <f t="shared" si="22"/>
        <v>0</v>
      </c>
      <c r="H46" s="21" t="str">
        <f t="shared" si="23"/>
        <v>0</v>
      </c>
      <c r="I46" s="21">
        <f t="shared" si="24"/>
        <v>0</v>
      </c>
      <c r="J46" s="21">
        <f t="shared" si="25"/>
        <v>37</v>
      </c>
      <c r="K46" s="21">
        <f t="shared" si="26"/>
        <v>22</v>
      </c>
      <c r="L46" s="21">
        <f t="shared" si="27"/>
        <v>59</v>
      </c>
    </row>
    <row r="47" spans="1:12" s="26" customFormat="1" ht="22.5" customHeight="1">
      <c r="A47" s="22"/>
      <c r="B47" s="23" t="s">
        <v>77</v>
      </c>
      <c r="C47" s="24">
        <f>SUM(C45:C46)</f>
        <v>98</v>
      </c>
      <c r="D47" s="24">
        <f t="shared" ref="D47:L47" si="33">SUM(D45:D46)</f>
        <v>72</v>
      </c>
      <c r="E47" s="24">
        <f t="shared" si="33"/>
        <v>170</v>
      </c>
      <c r="F47" s="25"/>
      <c r="G47" s="24">
        <f t="shared" si="33"/>
        <v>0</v>
      </c>
      <c r="H47" s="24">
        <f t="shared" si="33"/>
        <v>0</v>
      </c>
      <c r="I47" s="24">
        <f t="shared" si="33"/>
        <v>0</v>
      </c>
      <c r="J47" s="24">
        <f t="shared" si="33"/>
        <v>98</v>
      </c>
      <c r="K47" s="24">
        <f t="shared" si="33"/>
        <v>72</v>
      </c>
      <c r="L47" s="24">
        <f t="shared" si="33"/>
        <v>170</v>
      </c>
    </row>
    <row r="48" spans="1:12" s="26" customFormat="1" ht="22.5" customHeight="1">
      <c r="A48" s="22"/>
      <c r="B48" s="41" t="s">
        <v>166</v>
      </c>
      <c r="C48" s="24"/>
      <c r="D48" s="24"/>
      <c r="E48" s="24"/>
      <c r="F48" s="25"/>
      <c r="G48" s="24"/>
      <c r="H48" s="24"/>
      <c r="I48" s="24"/>
      <c r="J48" s="24"/>
      <c r="K48" s="24"/>
      <c r="L48" s="24"/>
    </row>
    <row r="49" spans="1:12" s="26" customFormat="1" ht="22.5" customHeight="1">
      <c r="A49" s="22"/>
      <c r="B49" s="42" t="s">
        <v>164</v>
      </c>
      <c r="C49" s="20">
        <v>114</v>
      </c>
      <c r="D49" s="20">
        <v>6</v>
      </c>
      <c r="E49" s="20">
        <f t="shared" ref="E49:E50" si="34">C49+D49</f>
        <v>120</v>
      </c>
      <c r="F49" s="25">
        <v>2</v>
      </c>
      <c r="G49" s="24" t="str">
        <f t="shared" ref="G49:G50" si="35">IF(F49=1,C49,"0")</f>
        <v>0</v>
      </c>
      <c r="H49" s="24" t="str">
        <f t="shared" ref="H49:H50" si="36">IF(F49=1,D49,"0")</f>
        <v>0</v>
      </c>
      <c r="I49" s="24">
        <f t="shared" ref="I49:I50" si="37">G49+H49</f>
        <v>0</v>
      </c>
      <c r="J49" s="20">
        <f t="shared" ref="J49:J50" si="38">IF(F49=2,C49,"0")</f>
        <v>114</v>
      </c>
      <c r="K49" s="20">
        <f t="shared" ref="K49:K50" si="39">IF(F49=2,D49,"0")</f>
        <v>6</v>
      </c>
      <c r="L49" s="20">
        <f t="shared" ref="L49:L50" si="40">J49+K49</f>
        <v>120</v>
      </c>
    </row>
    <row r="50" spans="1:12" s="26" customFormat="1" ht="22.5" customHeight="1">
      <c r="A50" s="22"/>
      <c r="B50" s="42" t="s">
        <v>165</v>
      </c>
      <c r="C50" s="20">
        <v>19</v>
      </c>
      <c r="D50" s="20">
        <v>1</v>
      </c>
      <c r="E50" s="20">
        <f t="shared" si="34"/>
        <v>20</v>
      </c>
      <c r="F50" s="25">
        <v>2</v>
      </c>
      <c r="G50" s="24" t="str">
        <f t="shared" si="35"/>
        <v>0</v>
      </c>
      <c r="H50" s="24" t="str">
        <f t="shared" si="36"/>
        <v>0</v>
      </c>
      <c r="I50" s="24">
        <f t="shared" si="37"/>
        <v>0</v>
      </c>
      <c r="J50" s="20">
        <f t="shared" si="38"/>
        <v>19</v>
      </c>
      <c r="K50" s="20">
        <f t="shared" si="39"/>
        <v>1</v>
      </c>
      <c r="L50" s="20">
        <f t="shared" si="40"/>
        <v>20</v>
      </c>
    </row>
    <row r="51" spans="1:12" s="26" customFormat="1" ht="22.5" customHeight="1">
      <c r="A51" s="22"/>
      <c r="B51" s="43" t="s">
        <v>77</v>
      </c>
      <c r="C51" s="24">
        <f>SUM(C49:C50)</f>
        <v>133</v>
      </c>
      <c r="D51" s="24">
        <f t="shared" ref="D51:L51" si="41">SUM(D49:D50)</f>
        <v>7</v>
      </c>
      <c r="E51" s="24">
        <f t="shared" si="41"/>
        <v>140</v>
      </c>
      <c r="F51" s="25"/>
      <c r="G51" s="24">
        <f t="shared" si="41"/>
        <v>0</v>
      </c>
      <c r="H51" s="24">
        <f t="shared" si="41"/>
        <v>0</v>
      </c>
      <c r="I51" s="24">
        <f t="shared" si="41"/>
        <v>0</v>
      </c>
      <c r="J51" s="24">
        <f t="shared" si="41"/>
        <v>133</v>
      </c>
      <c r="K51" s="24">
        <f t="shared" si="41"/>
        <v>7</v>
      </c>
      <c r="L51" s="24">
        <f t="shared" si="41"/>
        <v>140</v>
      </c>
    </row>
    <row r="52" spans="1:12" s="26" customFormat="1" ht="22.5" customHeight="1">
      <c r="A52" s="22"/>
      <c r="B52" s="23" t="s">
        <v>108</v>
      </c>
      <c r="C52" s="24">
        <f>C47+C51</f>
        <v>231</v>
      </c>
      <c r="D52" s="24">
        <f t="shared" ref="D52:L52" si="42">D47+D51</f>
        <v>79</v>
      </c>
      <c r="E52" s="24">
        <f t="shared" si="42"/>
        <v>310</v>
      </c>
      <c r="F52" s="25"/>
      <c r="G52" s="24">
        <f t="shared" si="42"/>
        <v>0</v>
      </c>
      <c r="H52" s="24">
        <f t="shared" si="42"/>
        <v>0</v>
      </c>
      <c r="I52" s="24">
        <f t="shared" si="42"/>
        <v>0</v>
      </c>
      <c r="J52" s="24">
        <f t="shared" si="42"/>
        <v>231</v>
      </c>
      <c r="K52" s="24">
        <f t="shared" si="42"/>
        <v>79</v>
      </c>
      <c r="L52" s="24">
        <f t="shared" si="42"/>
        <v>310</v>
      </c>
    </row>
    <row r="53" spans="1:12" s="26" customFormat="1" ht="22.5" customHeight="1">
      <c r="A53" s="27"/>
      <c r="B53" s="28" t="s">
        <v>56</v>
      </c>
      <c r="C53" s="44">
        <f t="shared" ref="C53:L53" si="43">C42+C52</f>
        <v>1227</v>
      </c>
      <c r="D53" s="44">
        <f t="shared" si="43"/>
        <v>787</v>
      </c>
      <c r="E53" s="44">
        <f t="shared" si="43"/>
        <v>2014</v>
      </c>
      <c r="F53" s="45"/>
      <c r="G53" s="44">
        <f t="shared" si="43"/>
        <v>0</v>
      </c>
      <c r="H53" s="44">
        <f t="shared" si="43"/>
        <v>0</v>
      </c>
      <c r="I53" s="44">
        <f t="shared" si="43"/>
        <v>0</v>
      </c>
      <c r="J53" s="44">
        <f t="shared" si="43"/>
        <v>1227</v>
      </c>
      <c r="K53" s="44">
        <f t="shared" si="43"/>
        <v>787</v>
      </c>
      <c r="L53" s="44">
        <f t="shared" si="43"/>
        <v>2014</v>
      </c>
    </row>
    <row r="54" spans="1:12" ht="22.5" customHeight="1">
      <c r="A54" s="22" t="s">
        <v>55</v>
      </c>
      <c r="B54" s="33"/>
      <c r="C54" s="7"/>
      <c r="D54" s="8"/>
      <c r="E54" s="31"/>
      <c r="F54" s="9"/>
      <c r="G54" s="31"/>
      <c r="H54" s="31"/>
      <c r="I54" s="31"/>
      <c r="J54" s="31"/>
      <c r="K54" s="31"/>
      <c r="L54" s="32"/>
    </row>
    <row r="55" spans="1:12" ht="22.5" customHeight="1">
      <c r="A55" s="22"/>
      <c r="B55" s="46" t="s">
        <v>78</v>
      </c>
      <c r="C55" s="7"/>
      <c r="D55" s="8"/>
      <c r="E55" s="31"/>
      <c r="F55" s="9"/>
      <c r="G55" s="31"/>
      <c r="H55" s="31"/>
      <c r="I55" s="31"/>
      <c r="J55" s="31"/>
      <c r="K55" s="31"/>
      <c r="L55" s="32"/>
    </row>
    <row r="56" spans="1:12" ht="22.5" customHeight="1">
      <c r="A56" s="18"/>
      <c r="B56" s="6" t="s">
        <v>116</v>
      </c>
      <c r="C56" s="7"/>
      <c r="D56" s="8"/>
      <c r="E56" s="31"/>
      <c r="F56" s="9"/>
      <c r="G56" s="31"/>
      <c r="H56" s="31"/>
      <c r="I56" s="31"/>
      <c r="J56" s="31"/>
      <c r="K56" s="31"/>
      <c r="L56" s="32"/>
    </row>
    <row r="57" spans="1:12" ht="22.5" customHeight="1">
      <c r="A57" s="18"/>
      <c r="B57" s="19" t="s">
        <v>14</v>
      </c>
      <c r="C57" s="47">
        <f>85+18</f>
        <v>103</v>
      </c>
      <c r="D57" s="47">
        <f>117+10</f>
        <v>127</v>
      </c>
      <c r="E57" s="48">
        <f t="shared" si="0"/>
        <v>230</v>
      </c>
      <c r="F57" s="49">
        <v>2</v>
      </c>
      <c r="G57" s="48" t="str">
        <f>IF(F57=1,C57,"0")</f>
        <v>0</v>
      </c>
      <c r="H57" s="48" t="str">
        <f>IF(F57=1,D57,"0")</f>
        <v>0</v>
      </c>
      <c r="I57" s="48">
        <f>G57+H57</f>
        <v>0</v>
      </c>
      <c r="J57" s="48">
        <f>IF(F57=2,C57,"0")</f>
        <v>103</v>
      </c>
      <c r="K57" s="48">
        <f>IF(F57=2,D57,"0")</f>
        <v>127</v>
      </c>
      <c r="L57" s="48">
        <f>J57+K57</f>
        <v>230</v>
      </c>
    </row>
    <row r="58" spans="1:12" ht="22.5" customHeight="1">
      <c r="A58" s="18"/>
      <c r="B58" s="37" t="s">
        <v>19</v>
      </c>
      <c r="C58" s="20">
        <v>225</v>
      </c>
      <c r="D58" s="20">
        <v>142</v>
      </c>
      <c r="E58" s="21">
        <f t="shared" si="0"/>
        <v>367</v>
      </c>
      <c r="F58" s="4">
        <v>2</v>
      </c>
      <c r="G58" s="21" t="str">
        <f t="shared" ref="G58:G64" si="44">IF(F58=1,C58,"0")</f>
        <v>0</v>
      </c>
      <c r="H58" s="21" t="str">
        <f t="shared" ref="H58:H64" si="45">IF(F58=1,D58,"0")</f>
        <v>0</v>
      </c>
      <c r="I58" s="21">
        <f t="shared" ref="I58:I64" si="46">G58+H58</f>
        <v>0</v>
      </c>
      <c r="J58" s="21">
        <f t="shared" ref="J58:J64" si="47">IF(F58=2,C58,"0")</f>
        <v>225</v>
      </c>
      <c r="K58" s="21">
        <f t="shared" ref="K58:K64" si="48">IF(F58=2,D58,"0")</f>
        <v>142</v>
      </c>
      <c r="L58" s="21">
        <f t="shared" ref="L58:L64" si="49">J58+K58</f>
        <v>367</v>
      </c>
    </row>
    <row r="59" spans="1:12" ht="22.5" customHeight="1">
      <c r="A59" s="18"/>
      <c r="B59" s="37" t="s">
        <v>128</v>
      </c>
      <c r="C59" s="20">
        <v>5</v>
      </c>
      <c r="D59" s="20">
        <v>0</v>
      </c>
      <c r="E59" s="21">
        <f t="shared" ref="E59:E116" si="50">C59+D59</f>
        <v>5</v>
      </c>
      <c r="F59" s="4">
        <v>2</v>
      </c>
      <c r="G59" s="21" t="str">
        <f t="shared" si="44"/>
        <v>0</v>
      </c>
      <c r="H59" s="21" t="str">
        <f t="shared" si="45"/>
        <v>0</v>
      </c>
      <c r="I59" s="21">
        <f t="shared" si="46"/>
        <v>0</v>
      </c>
      <c r="J59" s="21">
        <f t="shared" si="47"/>
        <v>5</v>
      </c>
      <c r="K59" s="21">
        <f t="shared" si="48"/>
        <v>0</v>
      </c>
      <c r="L59" s="21">
        <f t="shared" si="49"/>
        <v>5</v>
      </c>
    </row>
    <row r="60" spans="1:12" ht="22.5" customHeight="1">
      <c r="A60" s="18"/>
      <c r="B60" s="19" t="s">
        <v>17</v>
      </c>
      <c r="C60" s="20">
        <f>83+2</f>
        <v>85</v>
      </c>
      <c r="D60" s="20">
        <v>110</v>
      </c>
      <c r="E60" s="21">
        <f t="shared" si="50"/>
        <v>195</v>
      </c>
      <c r="F60" s="4">
        <v>2</v>
      </c>
      <c r="G60" s="21" t="str">
        <f t="shared" si="44"/>
        <v>0</v>
      </c>
      <c r="H60" s="21" t="str">
        <f t="shared" si="45"/>
        <v>0</v>
      </c>
      <c r="I60" s="21">
        <f t="shared" si="46"/>
        <v>0</v>
      </c>
      <c r="J60" s="21">
        <f t="shared" si="47"/>
        <v>85</v>
      </c>
      <c r="K60" s="21">
        <f t="shared" si="48"/>
        <v>110</v>
      </c>
      <c r="L60" s="21">
        <f t="shared" si="49"/>
        <v>195</v>
      </c>
    </row>
    <row r="61" spans="1:12" ht="22.5" customHeight="1">
      <c r="A61" s="18"/>
      <c r="B61" s="19" t="s">
        <v>16</v>
      </c>
      <c r="C61" s="20">
        <f>90+7</f>
        <v>97</v>
      </c>
      <c r="D61" s="20">
        <f>380+15</f>
        <v>395</v>
      </c>
      <c r="E61" s="21">
        <f t="shared" si="50"/>
        <v>492</v>
      </c>
      <c r="F61" s="4">
        <v>2</v>
      </c>
      <c r="G61" s="21" t="str">
        <f t="shared" si="44"/>
        <v>0</v>
      </c>
      <c r="H61" s="21" t="str">
        <f t="shared" si="45"/>
        <v>0</v>
      </c>
      <c r="I61" s="21">
        <f t="shared" si="46"/>
        <v>0</v>
      </c>
      <c r="J61" s="21">
        <f t="shared" si="47"/>
        <v>97</v>
      </c>
      <c r="K61" s="21">
        <f t="shared" si="48"/>
        <v>395</v>
      </c>
      <c r="L61" s="21">
        <f t="shared" si="49"/>
        <v>492</v>
      </c>
    </row>
    <row r="62" spans="1:12" ht="22.5" customHeight="1">
      <c r="A62" s="18"/>
      <c r="B62" s="19" t="s">
        <v>18</v>
      </c>
      <c r="C62" s="20">
        <v>36</v>
      </c>
      <c r="D62" s="20">
        <v>150</v>
      </c>
      <c r="E62" s="21">
        <f t="shared" si="50"/>
        <v>186</v>
      </c>
      <c r="F62" s="4">
        <v>2</v>
      </c>
      <c r="G62" s="21" t="str">
        <f t="shared" si="44"/>
        <v>0</v>
      </c>
      <c r="H62" s="21" t="str">
        <f t="shared" si="45"/>
        <v>0</v>
      </c>
      <c r="I62" s="21">
        <f t="shared" si="46"/>
        <v>0</v>
      </c>
      <c r="J62" s="21">
        <f t="shared" si="47"/>
        <v>36</v>
      </c>
      <c r="K62" s="21">
        <f t="shared" si="48"/>
        <v>150</v>
      </c>
      <c r="L62" s="21">
        <f t="shared" si="49"/>
        <v>186</v>
      </c>
    </row>
    <row r="63" spans="1:12" ht="22.5" customHeight="1">
      <c r="A63" s="18"/>
      <c r="B63" s="19" t="s">
        <v>96</v>
      </c>
      <c r="C63" s="20">
        <v>63</v>
      </c>
      <c r="D63" s="20">
        <v>118</v>
      </c>
      <c r="E63" s="21">
        <f t="shared" si="50"/>
        <v>181</v>
      </c>
      <c r="F63" s="4">
        <v>2</v>
      </c>
      <c r="G63" s="21" t="str">
        <f t="shared" si="44"/>
        <v>0</v>
      </c>
      <c r="H63" s="21" t="str">
        <f t="shared" si="45"/>
        <v>0</v>
      </c>
      <c r="I63" s="21">
        <f t="shared" si="46"/>
        <v>0</v>
      </c>
      <c r="J63" s="21">
        <f t="shared" si="47"/>
        <v>63</v>
      </c>
      <c r="K63" s="21">
        <f t="shared" si="48"/>
        <v>118</v>
      </c>
      <c r="L63" s="21">
        <f t="shared" si="49"/>
        <v>181</v>
      </c>
    </row>
    <row r="64" spans="1:12" s="39" customFormat="1" ht="22.5" customHeight="1">
      <c r="A64" s="5"/>
      <c r="B64" s="19" t="s">
        <v>15</v>
      </c>
      <c r="C64" s="20">
        <f>61+19</f>
        <v>80</v>
      </c>
      <c r="D64" s="20">
        <f>167+3</f>
        <v>170</v>
      </c>
      <c r="E64" s="21">
        <f t="shared" si="50"/>
        <v>250</v>
      </c>
      <c r="F64" s="4">
        <v>2</v>
      </c>
      <c r="G64" s="21" t="str">
        <f t="shared" si="44"/>
        <v>0</v>
      </c>
      <c r="H64" s="21" t="str">
        <f t="shared" si="45"/>
        <v>0</v>
      </c>
      <c r="I64" s="21">
        <f t="shared" si="46"/>
        <v>0</v>
      </c>
      <c r="J64" s="21">
        <f t="shared" si="47"/>
        <v>80</v>
      </c>
      <c r="K64" s="21">
        <f t="shared" si="48"/>
        <v>170</v>
      </c>
      <c r="L64" s="21">
        <f t="shared" si="49"/>
        <v>250</v>
      </c>
    </row>
    <row r="65" spans="1:12" s="39" customFormat="1" ht="22.5" customHeight="1">
      <c r="A65" s="5"/>
      <c r="B65" s="36" t="s">
        <v>77</v>
      </c>
      <c r="C65" s="24">
        <f>SUM(C57:C64)</f>
        <v>694</v>
      </c>
      <c r="D65" s="24">
        <f t="shared" ref="D65:L65" si="51">SUM(D57:D64)</f>
        <v>1212</v>
      </c>
      <c r="E65" s="24">
        <f t="shared" si="51"/>
        <v>1906</v>
      </c>
      <c r="F65" s="25"/>
      <c r="G65" s="24">
        <f t="shared" si="51"/>
        <v>0</v>
      </c>
      <c r="H65" s="24">
        <f t="shared" si="51"/>
        <v>0</v>
      </c>
      <c r="I65" s="24">
        <f t="shared" si="51"/>
        <v>0</v>
      </c>
      <c r="J65" s="24">
        <f t="shared" si="51"/>
        <v>694</v>
      </c>
      <c r="K65" s="24">
        <f t="shared" si="51"/>
        <v>1212</v>
      </c>
      <c r="L65" s="24">
        <f t="shared" si="51"/>
        <v>1906</v>
      </c>
    </row>
    <row r="66" spans="1:12" s="39" customFormat="1" ht="22.5" customHeight="1">
      <c r="A66" s="5"/>
      <c r="B66" s="36" t="s">
        <v>79</v>
      </c>
      <c r="C66" s="24">
        <f>C65</f>
        <v>694</v>
      </c>
      <c r="D66" s="24">
        <f t="shared" ref="D66:L66" si="52">D65</f>
        <v>1212</v>
      </c>
      <c r="E66" s="24">
        <f t="shared" si="52"/>
        <v>1906</v>
      </c>
      <c r="F66" s="25"/>
      <c r="G66" s="24">
        <f t="shared" si="52"/>
        <v>0</v>
      </c>
      <c r="H66" s="24">
        <f t="shared" si="52"/>
        <v>0</v>
      </c>
      <c r="I66" s="24">
        <f t="shared" si="52"/>
        <v>0</v>
      </c>
      <c r="J66" s="24">
        <f t="shared" si="52"/>
        <v>694</v>
      </c>
      <c r="K66" s="24">
        <f t="shared" si="52"/>
        <v>1212</v>
      </c>
      <c r="L66" s="24">
        <f t="shared" si="52"/>
        <v>1906</v>
      </c>
    </row>
    <row r="67" spans="1:12" s="39" customFormat="1" ht="22.5" customHeight="1">
      <c r="A67" s="50"/>
      <c r="B67" s="51" t="s">
        <v>56</v>
      </c>
      <c r="C67" s="29">
        <f>C66</f>
        <v>694</v>
      </c>
      <c r="D67" s="29">
        <f t="shared" ref="D67:L67" si="53">D66</f>
        <v>1212</v>
      </c>
      <c r="E67" s="29">
        <f t="shared" si="53"/>
        <v>1906</v>
      </c>
      <c r="F67" s="30"/>
      <c r="G67" s="29">
        <f t="shared" si="53"/>
        <v>0</v>
      </c>
      <c r="H67" s="29">
        <f t="shared" si="53"/>
        <v>0</v>
      </c>
      <c r="I67" s="29">
        <f t="shared" si="53"/>
        <v>0</v>
      </c>
      <c r="J67" s="29">
        <f t="shared" si="53"/>
        <v>694</v>
      </c>
      <c r="K67" s="29">
        <f t="shared" si="53"/>
        <v>1212</v>
      </c>
      <c r="L67" s="29">
        <f t="shared" si="53"/>
        <v>1906</v>
      </c>
    </row>
    <row r="68" spans="1:12" ht="22.5" customHeight="1">
      <c r="A68" s="52" t="s">
        <v>57</v>
      </c>
      <c r="B68" s="53"/>
      <c r="C68" s="7"/>
      <c r="D68" s="8"/>
      <c r="E68" s="31"/>
      <c r="F68" s="9"/>
      <c r="G68" s="31"/>
      <c r="H68" s="31"/>
      <c r="I68" s="31"/>
      <c r="J68" s="31"/>
      <c r="K68" s="31"/>
      <c r="L68" s="32"/>
    </row>
    <row r="69" spans="1:12" ht="22.5" customHeight="1">
      <c r="A69" s="52"/>
      <c r="B69" s="46" t="s">
        <v>78</v>
      </c>
      <c r="C69" s="7"/>
      <c r="D69" s="8"/>
      <c r="E69" s="31"/>
      <c r="F69" s="9"/>
      <c r="G69" s="31"/>
      <c r="H69" s="31"/>
      <c r="I69" s="31"/>
      <c r="J69" s="31"/>
      <c r="K69" s="31"/>
      <c r="L69" s="32"/>
    </row>
    <row r="70" spans="1:12" ht="22.5" customHeight="1">
      <c r="A70" s="18"/>
      <c r="B70" s="33" t="s">
        <v>112</v>
      </c>
      <c r="C70" s="7"/>
      <c r="D70" s="8"/>
      <c r="E70" s="31"/>
      <c r="F70" s="9"/>
      <c r="G70" s="31"/>
      <c r="H70" s="31"/>
      <c r="I70" s="31"/>
      <c r="J70" s="31"/>
      <c r="K70" s="31"/>
      <c r="L70" s="32"/>
    </row>
    <row r="71" spans="1:12" ht="22.5" customHeight="1">
      <c r="A71" s="18"/>
      <c r="B71" s="19" t="s">
        <v>123</v>
      </c>
      <c r="C71" s="20">
        <v>137</v>
      </c>
      <c r="D71" s="20">
        <v>50</v>
      </c>
      <c r="E71" s="21">
        <f t="shared" si="50"/>
        <v>187</v>
      </c>
      <c r="F71" s="4">
        <v>2</v>
      </c>
      <c r="G71" s="21" t="str">
        <f t="shared" si="22"/>
        <v>0</v>
      </c>
      <c r="H71" s="21" t="str">
        <f t="shared" si="23"/>
        <v>0</v>
      </c>
      <c r="I71" s="21">
        <f t="shared" si="24"/>
        <v>0</v>
      </c>
      <c r="J71" s="21">
        <f t="shared" si="25"/>
        <v>137</v>
      </c>
      <c r="K71" s="21">
        <f t="shared" si="26"/>
        <v>50</v>
      </c>
      <c r="L71" s="21">
        <f t="shared" si="27"/>
        <v>187</v>
      </c>
    </row>
    <row r="72" spans="1:12" ht="22.5" customHeight="1">
      <c r="A72" s="18"/>
      <c r="B72" s="19" t="s">
        <v>129</v>
      </c>
      <c r="C72" s="20">
        <v>98</v>
      </c>
      <c r="D72" s="20">
        <v>17</v>
      </c>
      <c r="E72" s="21">
        <f t="shared" si="50"/>
        <v>115</v>
      </c>
      <c r="F72" s="4">
        <v>2</v>
      </c>
      <c r="G72" s="21" t="str">
        <f t="shared" ref="G72:G99" si="54">IF(F72=1,C72,"0")</f>
        <v>0</v>
      </c>
      <c r="H72" s="21" t="str">
        <f t="shared" ref="H72:H99" si="55">IF(F72=1,D72,"0")</f>
        <v>0</v>
      </c>
      <c r="I72" s="21">
        <f t="shared" ref="I72:I99" si="56">G72+H72</f>
        <v>0</v>
      </c>
      <c r="J72" s="21">
        <f t="shared" ref="J72:J99" si="57">IF(F72=2,C72,"0")</f>
        <v>98</v>
      </c>
      <c r="K72" s="21">
        <f t="shared" ref="K72:K99" si="58">IF(F72=2,D72,"0")</f>
        <v>17</v>
      </c>
      <c r="L72" s="21">
        <f t="shared" ref="L72:L99" si="59">J72+K72</f>
        <v>115</v>
      </c>
    </row>
    <row r="73" spans="1:12" ht="22.5" customHeight="1">
      <c r="A73" s="18"/>
      <c r="B73" s="19" t="s">
        <v>130</v>
      </c>
      <c r="C73" s="20">
        <v>81</v>
      </c>
      <c r="D73" s="20">
        <v>24</v>
      </c>
      <c r="E73" s="21">
        <f t="shared" si="50"/>
        <v>105</v>
      </c>
      <c r="F73" s="4">
        <v>2</v>
      </c>
      <c r="G73" s="21" t="str">
        <f t="shared" si="54"/>
        <v>0</v>
      </c>
      <c r="H73" s="21" t="str">
        <f t="shared" si="55"/>
        <v>0</v>
      </c>
      <c r="I73" s="21">
        <f t="shared" si="56"/>
        <v>0</v>
      </c>
      <c r="J73" s="21">
        <f t="shared" si="57"/>
        <v>81</v>
      </c>
      <c r="K73" s="21">
        <f t="shared" si="58"/>
        <v>24</v>
      </c>
      <c r="L73" s="21">
        <f t="shared" si="59"/>
        <v>105</v>
      </c>
    </row>
    <row r="74" spans="1:12" ht="22.5" customHeight="1">
      <c r="A74" s="18"/>
      <c r="B74" s="19" t="s">
        <v>13</v>
      </c>
      <c r="C74" s="20">
        <v>122</v>
      </c>
      <c r="D74" s="20">
        <v>33</v>
      </c>
      <c r="E74" s="21">
        <f t="shared" si="50"/>
        <v>155</v>
      </c>
      <c r="F74" s="4">
        <v>2</v>
      </c>
      <c r="G74" s="21" t="str">
        <f t="shared" si="54"/>
        <v>0</v>
      </c>
      <c r="H74" s="21" t="str">
        <f t="shared" si="55"/>
        <v>0</v>
      </c>
      <c r="I74" s="21">
        <f t="shared" si="56"/>
        <v>0</v>
      </c>
      <c r="J74" s="21">
        <f t="shared" si="57"/>
        <v>122</v>
      </c>
      <c r="K74" s="21">
        <f t="shared" si="58"/>
        <v>33</v>
      </c>
      <c r="L74" s="21">
        <f t="shared" si="59"/>
        <v>155</v>
      </c>
    </row>
    <row r="75" spans="1:12" ht="22.5" customHeight="1">
      <c r="A75" s="18"/>
      <c r="B75" s="19" t="s">
        <v>21</v>
      </c>
      <c r="C75" s="20">
        <v>104</v>
      </c>
      <c r="D75" s="20">
        <v>137</v>
      </c>
      <c r="E75" s="21">
        <f t="shared" si="50"/>
        <v>241</v>
      </c>
      <c r="F75" s="4">
        <v>2</v>
      </c>
      <c r="G75" s="21" t="str">
        <f t="shared" si="54"/>
        <v>0</v>
      </c>
      <c r="H75" s="21" t="str">
        <f t="shared" si="55"/>
        <v>0</v>
      </c>
      <c r="I75" s="21">
        <f t="shared" si="56"/>
        <v>0</v>
      </c>
      <c r="J75" s="21">
        <f t="shared" si="57"/>
        <v>104</v>
      </c>
      <c r="K75" s="21">
        <f t="shared" si="58"/>
        <v>137</v>
      </c>
      <c r="L75" s="21">
        <f t="shared" si="59"/>
        <v>241</v>
      </c>
    </row>
    <row r="76" spans="1:12" ht="22.5" customHeight="1">
      <c r="A76" s="18"/>
      <c r="B76" s="19" t="s">
        <v>167</v>
      </c>
      <c r="C76" s="20">
        <v>2</v>
      </c>
      <c r="D76" s="20">
        <v>2</v>
      </c>
      <c r="E76" s="21">
        <f t="shared" ref="E76" si="60">C76+D76</f>
        <v>4</v>
      </c>
      <c r="F76" s="4">
        <v>2</v>
      </c>
      <c r="G76" s="21" t="str">
        <f t="shared" ref="G76" si="61">IF(F76=1,C76,"0")</f>
        <v>0</v>
      </c>
      <c r="H76" s="21" t="str">
        <f t="shared" ref="H76" si="62">IF(F76=1,D76,"0")</f>
        <v>0</v>
      </c>
      <c r="I76" s="21">
        <f t="shared" ref="I76" si="63">G76+H76</f>
        <v>0</v>
      </c>
      <c r="J76" s="21">
        <f t="shared" ref="J76" si="64">IF(F76=2,C76,"0")</f>
        <v>2</v>
      </c>
      <c r="K76" s="21">
        <f t="shared" ref="K76" si="65">IF(F76=2,D76,"0")</f>
        <v>2</v>
      </c>
      <c r="L76" s="21">
        <f t="shared" ref="L76" si="66">J76+K76</f>
        <v>4</v>
      </c>
    </row>
    <row r="77" spans="1:12" ht="22.5" customHeight="1">
      <c r="A77" s="18"/>
      <c r="B77" s="19" t="s">
        <v>131</v>
      </c>
      <c r="C77" s="20">
        <v>31</v>
      </c>
      <c r="D77" s="20">
        <v>4</v>
      </c>
      <c r="E77" s="21">
        <f t="shared" si="50"/>
        <v>35</v>
      </c>
      <c r="F77" s="4">
        <v>2</v>
      </c>
      <c r="G77" s="21" t="str">
        <f t="shared" si="54"/>
        <v>0</v>
      </c>
      <c r="H77" s="21" t="str">
        <f t="shared" si="55"/>
        <v>0</v>
      </c>
      <c r="I77" s="21">
        <f t="shared" si="56"/>
        <v>0</v>
      </c>
      <c r="J77" s="21">
        <f t="shared" si="57"/>
        <v>31</v>
      </c>
      <c r="K77" s="21">
        <f t="shared" si="58"/>
        <v>4</v>
      </c>
      <c r="L77" s="21">
        <f t="shared" si="59"/>
        <v>35</v>
      </c>
    </row>
    <row r="78" spans="1:12" ht="22.5" customHeight="1">
      <c r="A78" s="18"/>
      <c r="B78" s="19" t="s">
        <v>132</v>
      </c>
      <c r="C78" s="20">
        <v>27</v>
      </c>
      <c r="D78" s="20">
        <v>19</v>
      </c>
      <c r="E78" s="21">
        <f t="shared" si="50"/>
        <v>46</v>
      </c>
      <c r="F78" s="4">
        <v>2</v>
      </c>
      <c r="G78" s="21" t="str">
        <f t="shared" si="54"/>
        <v>0</v>
      </c>
      <c r="H78" s="21" t="str">
        <f t="shared" si="55"/>
        <v>0</v>
      </c>
      <c r="I78" s="21">
        <f t="shared" si="56"/>
        <v>0</v>
      </c>
      <c r="J78" s="21">
        <f t="shared" si="57"/>
        <v>27</v>
      </c>
      <c r="K78" s="21">
        <f t="shared" si="58"/>
        <v>19</v>
      </c>
      <c r="L78" s="21">
        <f t="shared" si="59"/>
        <v>46</v>
      </c>
    </row>
    <row r="79" spans="1:12" ht="22.5" customHeight="1">
      <c r="A79" s="18"/>
      <c r="B79" s="19" t="s">
        <v>168</v>
      </c>
      <c r="C79" s="20">
        <v>9</v>
      </c>
      <c r="D79" s="20">
        <v>9</v>
      </c>
      <c r="E79" s="21">
        <f t="shared" ref="E79:E80" si="67">C79+D79</f>
        <v>18</v>
      </c>
      <c r="F79" s="4">
        <v>2</v>
      </c>
      <c r="G79" s="21" t="str">
        <f t="shared" ref="G79:G80" si="68">IF(F79=1,C79,"0")</f>
        <v>0</v>
      </c>
      <c r="H79" s="21" t="str">
        <f t="shared" ref="H79:H80" si="69">IF(F79=1,D79,"0")</f>
        <v>0</v>
      </c>
      <c r="I79" s="21">
        <f t="shared" ref="I79:I80" si="70">G79+H79</f>
        <v>0</v>
      </c>
      <c r="J79" s="21">
        <f t="shared" ref="J79:J80" si="71">IF(F79=2,C79,"0")</f>
        <v>9</v>
      </c>
      <c r="K79" s="21">
        <f t="shared" ref="K79:K80" si="72">IF(F79=2,D79,"0")</f>
        <v>9</v>
      </c>
      <c r="L79" s="21">
        <f t="shared" ref="L79:L80" si="73">J79+K79</f>
        <v>18</v>
      </c>
    </row>
    <row r="80" spans="1:12" ht="22.5" customHeight="1">
      <c r="A80" s="18"/>
      <c r="B80" s="19" t="s">
        <v>169</v>
      </c>
      <c r="C80" s="20">
        <v>22</v>
      </c>
      <c r="D80" s="20">
        <v>16</v>
      </c>
      <c r="E80" s="21">
        <f t="shared" si="67"/>
        <v>38</v>
      </c>
      <c r="F80" s="4">
        <v>2</v>
      </c>
      <c r="G80" s="21" t="str">
        <f t="shared" si="68"/>
        <v>0</v>
      </c>
      <c r="H80" s="21" t="str">
        <f t="shared" si="69"/>
        <v>0</v>
      </c>
      <c r="I80" s="21">
        <f t="shared" si="70"/>
        <v>0</v>
      </c>
      <c r="J80" s="21">
        <f t="shared" si="71"/>
        <v>22</v>
      </c>
      <c r="K80" s="21">
        <f t="shared" si="72"/>
        <v>16</v>
      </c>
      <c r="L80" s="21">
        <f t="shared" si="73"/>
        <v>38</v>
      </c>
    </row>
    <row r="81" spans="1:12" ht="22.5" customHeight="1">
      <c r="A81" s="18"/>
      <c r="B81" s="19" t="s">
        <v>11</v>
      </c>
      <c r="C81" s="20">
        <v>134</v>
      </c>
      <c r="D81" s="20">
        <v>10</v>
      </c>
      <c r="E81" s="21">
        <f t="shared" si="50"/>
        <v>144</v>
      </c>
      <c r="F81" s="4">
        <v>2</v>
      </c>
      <c r="G81" s="21" t="str">
        <f t="shared" si="54"/>
        <v>0</v>
      </c>
      <c r="H81" s="21" t="str">
        <f t="shared" si="55"/>
        <v>0</v>
      </c>
      <c r="I81" s="21">
        <f t="shared" si="56"/>
        <v>0</v>
      </c>
      <c r="J81" s="21">
        <f t="shared" si="57"/>
        <v>134</v>
      </c>
      <c r="K81" s="21">
        <f t="shared" si="58"/>
        <v>10</v>
      </c>
      <c r="L81" s="21">
        <f t="shared" si="59"/>
        <v>144</v>
      </c>
    </row>
    <row r="82" spans="1:12" ht="22.5" customHeight="1">
      <c r="A82" s="18"/>
      <c r="B82" s="19" t="s">
        <v>133</v>
      </c>
      <c r="C82" s="20">
        <v>28</v>
      </c>
      <c r="D82" s="20">
        <v>4</v>
      </c>
      <c r="E82" s="21">
        <f t="shared" si="50"/>
        <v>32</v>
      </c>
      <c r="F82" s="4">
        <v>2</v>
      </c>
      <c r="G82" s="21" t="str">
        <f t="shared" si="54"/>
        <v>0</v>
      </c>
      <c r="H82" s="21" t="str">
        <f t="shared" si="55"/>
        <v>0</v>
      </c>
      <c r="I82" s="21">
        <f t="shared" si="56"/>
        <v>0</v>
      </c>
      <c r="J82" s="21">
        <f t="shared" si="57"/>
        <v>28</v>
      </c>
      <c r="K82" s="21">
        <f t="shared" si="58"/>
        <v>4</v>
      </c>
      <c r="L82" s="21">
        <f t="shared" si="59"/>
        <v>32</v>
      </c>
    </row>
    <row r="83" spans="1:12" ht="22.5" customHeight="1">
      <c r="A83" s="18"/>
      <c r="B83" s="19" t="s">
        <v>134</v>
      </c>
      <c r="C83" s="20">
        <v>28</v>
      </c>
      <c r="D83" s="20">
        <v>19</v>
      </c>
      <c r="E83" s="21">
        <f t="shared" si="50"/>
        <v>47</v>
      </c>
      <c r="F83" s="4">
        <v>2</v>
      </c>
      <c r="G83" s="21" t="str">
        <f t="shared" si="54"/>
        <v>0</v>
      </c>
      <c r="H83" s="21" t="str">
        <f t="shared" si="55"/>
        <v>0</v>
      </c>
      <c r="I83" s="21">
        <f t="shared" si="56"/>
        <v>0</v>
      </c>
      <c r="J83" s="21">
        <f t="shared" si="57"/>
        <v>28</v>
      </c>
      <c r="K83" s="21">
        <f t="shared" si="58"/>
        <v>19</v>
      </c>
      <c r="L83" s="21">
        <f t="shared" si="59"/>
        <v>47</v>
      </c>
    </row>
    <row r="84" spans="1:12" ht="22.5" customHeight="1">
      <c r="A84" s="18"/>
      <c r="B84" s="19" t="s">
        <v>170</v>
      </c>
      <c r="C84" s="20">
        <v>35</v>
      </c>
      <c r="D84" s="20">
        <v>13</v>
      </c>
      <c r="E84" s="21">
        <f t="shared" ref="E84" si="74">C84+D84</f>
        <v>48</v>
      </c>
      <c r="F84" s="4">
        <v>2</v>
      </c>
      <c r="G84" s="21" t="str">
        <f t="shared" ref="G84" si="75">IF(F84=1,C84,"0")</f>
        <v>0</v>
      </c>
      <c r="H84" s="21" t="str">
        <f t="shared" ref="H84" si="76">IF(F84=1,D84,"0")</f>
        <v>0</v>
      </c>
      <c r="I84" s="21">
        <f t="shared" ref="I84" si="77">G84+H84</f>
        <v>0</v>
      </c>
      <c r="J84" s="21">
        <f t="shared" ref="J84" si="78">IF(F84=2,C84,"0")</f>
        <v>35</v>
      </c>
      <c r="K84" s="21">
        <f t="shared" ref="K84" si="79">IF(F84=2,D84,"0")</f>
        <v>13</v>
      </c>
      <c r="L84" s="21">
        <f t="shared" ref="L84" si="80">J84+K84</f>
        <v>48</v>
      </c>
    </row>
    <row r="85" spans="1:12" ht="22.5" customHeight="1">
      <c r="A85" s="18"/>
      <c r="B85" s="19" t="s">
        <v>22</v>
      </c>
      <c r="C85" s="20">
        <v>107</v>
      </c>
      <c r="D85" s="20">
        <v>43</v>
      </c>
      <c r="E85" s="21">
        <f t="shared" si="50"/>
        <v>150</v>
      </c>
      <c r="F85" s="4">
        <v>2</v>
      </c>
      <c r="G85" s="21" t="str">
        <f t="shared" si="54"/>
        <v>0</v>
      </c>
      <c r="H85" s="21" t="str">
        <f t="shared" si="55"/>
        <v>0</v>
      </c>
      <c r="I85" s="21">
        <f t="shared" si="56"/>
        <v>0</v>
      </c>
      <c r="J85" s="21">
        <f t="shared" si="57"/>
        <v>107</v>
      </c>
      <c r="K85" s="21">
        <f t="shared" si="58"/>
        <v>43</v>
      </c>
      <c r="L85" s="21">
        <f t="shared" si="59"/>
        <v>150</v>
      </c>
    </row>
    <row r="86" spans="1:12" ht="22.5" customHeight="1">
      <c r="A86" s="18"/>
      <c r="B86" s="19" t="s">
        <v>23</v>
      </c>
      <c r="C86" s="20">
        <v>89</v>
      </c>
      <c r="D86" s="20">
        <v>52</v>
      </c>
      <c r="E86" s="21">
        <f t="shared" si="50"/>
        <v>141</v>
      </c>
      <c r="F86" s="4">
        <v>2</v>
      </c>
      <c r="G86" s="21" t="str">
        <f t="shared" si="54"/>
        <v>0</v>
      </c>
      <c r="H86" s="21" t="str">
        <f t="shared" si="55"/>
        <v>0</v>
      </c>
      <c r="I86" s="21">
        <f t="shared" si="56"/>
        <v>0</v>
      </c>
      <c r="J86" s="21">
        <f t="shared" si="57"/>
        <v>89</v>
      </c>
      <c r="K86" s="21">
        <f t="shared" si="58"/>
        <v>52</v>
      </c>
      <c r="L86" s="21">
        <f t="shared" si="59"/>
        <v>141</v>
      </c>
    </row>
    <row r="87" spans="1:12" ht="22.5" customHeight="1">
      <c r="A87" s="18"/>
      <c r="B87" s="19" t="s">
        <v>90</v>
      </c>
      <c r="C87" s="20">
        <v>113</v>
      </c>
      <c r="D87" s="20">
        <v>31</v>
      </c>
      <c r="E87" s="21">
        <f t="shared" si="50"/>
        <v>144</v>
      </c>
      <c r="F87" s="4">
        <v>2</v>
      </c>
      <c r="G87" s="21" t="str">
        <f t="shared" si="54"/>
        <v>0</v>
      </c>
      <c r="H87" s="21" t="str">
        <f t="shared" si="55"/>
        <v>0</v>
      </c>
      <c r="I87" s="21">
        <f t="shared" si="56"/>
        <v>0</v>
      </c>
      <c r="J87" s="21">
        <f t="shared" si="57"/>
        <v>113</v>
      </c>
      <c r="K87" s="21">
        <f t="shared" si="58"/>
        <v>31</v>
      </c>
      <c r="L87" s="21">
        <f t="shared" si="59"/>
        <v>144</v>
      </c>
    </row>
    <row r="88" spans="1:12" ht="22.5" customHeight="1">
      <c r="A88" s="18"/>
      <c r="B88" s="19" t="s">
        <v>135</v>
      </c>
      <c r="C88" s="20">
        <v>1</v>
      </c>
      <c r="D88" s="20">
        <v>0</v>
      </c>
      <c r="E88" s="21">
        <f t="shared" si="50"/>
        <v>1</v>
      </c>
      <c r="F88" s="4">
        <v>2</v>
      </c>
      <c r="G88" s="21" t="str">
        <f t="shared" si="54"/>
        <v>0</v>
      </c>
      <c r="H88" s="21" t="str">
        <f t="shared" si="55"/>
        <v>0</v>
      </c>
      <c r="I88" s="21">
        <f t="shared" si="56"/>
        <v>0</v>
      </c>
      <c r="J88" s="21">
        <f t="shared" si="57"/>
        <v>1</v>
      </c>
      <c r="K88" s="21">
        <f t="shared" si="58"/>
        <v>0</v>
      </c>
      <c r="L88" s="21">
        <f t="shared" si="59"/>
        <v>1</v>
      </c>
    </row>
    <row r="89" spans="1:12" ht="22.5" customHeight="1">
      <c r="A89" s="18"/>
      <c r="B89" s="19" t="s">
        <v>10</v>
      </c>
      <c r="C89" s="20">
        <v>194</v>
      </c>
      <c r="D89" s="20">
        <v>39</v>
      </c>
      <c r="E89" s="21">
        <f t="shared" si="50"/>
        <v>233</v>
      </c>
      <c r="F89" s="4">
        <v>2</v>
      </c>
      <c r="G89" s="21" t="str">
        <f t="shared" si="54"/>
        <v>0</v>
      </c>
      <c r="H89" s="21" t="str">
        <f t="shared" si="55"/>
        <v>0</v>
      </c>
      <c r="I89" s="21">
        <f t="shared" si="56"/>
        <v>0</v>
      </c>
      <c r="J89" s="21">
        <f t="shared" si="57"/>
        <v>194</v>
      </c>
      <c r="K89" s="21">
        <f t="shared" si="58"/>
        <v>39</v>
      </c>
      <c r="L89" s="21">
        <f t="shared" si="59"/>
        <v>233</v>
      </c>
    </row>
    <row r="90" spans="1:12" ht="22.5" customHeight="1">
      <c r="A90" s="18"/>
      <c r="B90" s="19" t="s">
        <v>136</v>
      </c>
      <c r="C90" s="20">
        <v>42</v>
      </c>
      <c r="D90" s="20">
        <v>6</v>
      </c>
      <c r="E90" s="21">
        <f t="shared" si="50"/>
        <v>48</v>
      </c>
      <c r="F90" s="4">
        <v>2</v>
      </c>
      <c r="G90" s="21" t="str">
        <f t="shared" si="54"/>
        <v>0</v>
      </c>
      <c r="H90" s="21" t="str">
        <f t="shared" si="55"/>
        <v>0</v>
      </c>
      <c r="I90" s="21">
        <f t="shared" si="56"/>
        <v>0</v>
      </c>
      <c r="J90" s="21">
        <f t="shared" si="57"/>
        <v>42</v>
      </c>
      <c r="K90" s="21">
        <f t="shared" si="58"/>
        <v>6</v>
      </c>
      <c r="L90" s="21">
        <f t="shared" si="59"/>
        <v>48</v>
      </c>
    </row>
    <row r="91" spans="1:12" ht="22.5" customHeight="1">
      <c r="A91" s="18"/>
      <c r="B91" s="19" t="s">
        <v>20</v>
      </c>
      <c r="C91" s="20">
        <v>110</v>
      </c>
      <c r="D91" s="20">
        <v>44</v>
      </c>
      <c r="E91" s="21">
        <f t="shared" si="50"/>
        <v>154</v>
      </c>
      <c r="F91" s="4">
        <v>2</v>
      </c>
      <c r="G91" s="21" t="str">
        <f t="shared" si="54"/>
        <v>0</v>
      </c>
      <c r="H91" s="21" t="str">
        <f t="shared" si="55"/>
        <v>0</v>
      </c>
      <c r="I91" s="21">
        <f t="shared" si="56"/>
        <v>0</v>
      </c>
      <c r="J91" s="21">
        <f t="shared" si="57"/>
        <v>110</v>
      </c>
      <c r="K91" s="21">
        <f t="shared" si="58"/>
        <v>44</v>
      </c>
      <c r="L91" s="21">
        <f t="shared" si="59"/>
        <v>154</v>
      </c>
    </row>
    <row r="92" spans="1:12" ht="22.5" customHeight="1">
      <c r="A92" s="18"/>
      <c r="B92" s="19" t="s">
        <v>171</v>
      </c>
      <c r="C92" s="20">
        <v>12</v>
      </c>
      <c r="D92" s="20">
        <v>9</v>
      </c>
      <c r="E92" s="21">
        <f t="shared" ref="E92" si="81">C92+D92</f>
        <v>21</v>
      </c>
      <c r="F92" s="4">
        <v>2</v>
      </c>
      <c r="G92" s="21" t="str">
        <f t="shared" ref="G92" si="82">IF(F92=1,C92,"0")</f>
        <v>0</v>
      </c>
      <c r="H92" s="21" t="str">
        <f t="shared" ref="H92" si="83">IF(F92=1,D92,"0")</f>
        <v>0</v>
      </c>
      <c r="I92" s="21">
        <f t="shared" ref="I92" si="84">G92+H92</f>
        <v>0</v>
      </c>
      <c r="J92" s="21">
        <f t="shared" ref="J92" si="85">IF(F92=2,C92,"0")</f>
        <v>12</v>
      </c>
      <c r="K92" s="21">
        <f t="shared" ref="K92" si="86">IF(F92=2,D92,"0")</f>
        <v>9</v>
      </c>
      <c r="L92" s="21">
        <f t="shared" ref="L92" si="87">J92+K92</f>
        <v>21</v>
      </c>
    </row>
    <row r="93" spans="1:12" ht="22.5" customHeight="1">
      <c r="A93" s="18"/>
      <c r="B93" s="19" t="s">
        <v>137</v>
      </c>
      <c r="C93" s="20">
        <v>51</v>
      </c>
      <c r="D93" s="20">
        <v>68</v>
      </c>
      <c r="E93" s="21">
        <f t="shared" si="50"/>
        <v>119</v>
      </c>
      <c r="F93" s="4">
        <v>2</v>
      </c>
      <c r="G93" s="21" t="str">
        <f t="shared" si="54"/>
        <v>0</v>
      </c>
      <c r="H93" s="21" t="str">
        <f t="shared" si="55"/>
        <v>0</v>
      </c>
      <c r="I93" s="21">
        <f t="shared" si="56"/>
        <v>0</v>
      </c>
      <c r="J93" s="21">
        <f t="shared" si="57"/>
        <v>51</v>
      </c>
      <c r="K93" s="21">
        <f t="shared" si="58"/>
        <v>68</v>
      </c>
      <c r="L93" s="21">
        <f t="shared" si="59"/>
        <v>119</v>
      </c>
    </row>
    <row r="94" spans="1:12" ht="22.5" customHeight="1">
      <c r="A94" s="18"/>
      <c r="B94" s="19" t="s">
        <v>138</v>
      </c>
      <c r="C94" s="20">
        <v>51</v>
      </c>
      <c r="D94" s="20">
        <v>46</v>
      </c>
      <c r="E94" s="21">
        <f t="shared" si="50"/>
        <v>97</v>
      </c>
      <c r="F94" s="4">
        <v>2</v>
      </c>
      <c r="G94" s="21" t="str">
        <f t="shared" si="54"/>
        <v>0</v>
      </c>
      <c r="H94" s="21" t="str">
        <f t="shared" si="55"/>
        <v>0</v>
      </c>
      <c r="I94" s="21">
        <f t="shared" si="56"/>
        <v>0</v>
      </c>
      <c r="J94" s="21">
        <f t="shared" si="57"/>
        <v>51</v>
      </c>
      <c r="K94" s="21">
        <f t="shared" si="58"/>
        <v>46</v>
      </c>
      <c r="L94" s="21">
        <f t="shared" si="59"/>
        <v>97</v>
      </c>
    </row>
    <row r="95" spans="1:12" ht="22.5" customHeight="1">
      <c r="A95" s="18"/>
      <c r="B95" s="19" t="s">
        <v>58</v>
      </c>
      <c r="C95" s="20">
        <v>83</v>
      </c>
      <c r="D95" s="20">
        <v>38</v>
      </c>
      <c r="E95" s="21">
        <f t="shared" si="50"/>
        <v>121</v>
      </c>
      <c r="F95" s="4">
        <v>2</v>
      </c>
      <c r="G95" s="21" t="str">
        <f t="shared" si="54"/>
        <v>0</v>
      </c>
      <c r="H95" s="21" t="str">
        <f t="shared" si="55"/>
        <v>0</v>
      </c>
      <c r="I95" s="21">
        <f t="shared" si="56"/>
        <v>0</v>
      </c>
      <c r="J95" s="21">
        <f t="shared" si="57"/>
        <v>83</v>
      </c>
      <c r="K95" s="21">
        <f t="shared" si="58"/>
        <v>38</v>
      </c>
      <c r="L95" s="21">
        <f t="shared" si="59"/>
        <v>121</v>
      </c>
    </row>
    <row r="96" spans="1:12" ht="22.5" customHeight="1">
      <c r="A96" s="18"/>
      <c r="B96" s="19" t="s">
        <v>172</v>
      </c>
      <c r="C96" s="20">
        <v>27</v>
      </c>
      <c r="D96" s="20">
        <v>9</v>
      </c>
      <c r="E96" s="21">
        <f t="shared" ref="E96" si="88">C96+D96</f>
        <v>36</v>
      </c>
      <c r="F96" s="4">
        <v>2</v>
      </c>
      <c r="G96" s="21" t="str">
        <f t="shared" ref="G96" si="89">IF(F96=1,C96,"0")</f>
        <v>0</v>
      </c>
      <c r="H96" s="21" t="str">
        <f t="shared" ref="H96" si="90">IF(F96=1,D96,"0")</f>
        <v>0</v>
      </c>
      <c r="I96" s="21">
        <f t="shared" ref="I96" si="91">G96+H96</f>
        <v>0</v>
      </c>
      <c r="J96" s="21">
        <f t="shared" ref="J96" si="92">IF(F96=2,C96,"0")</f>
        <v>27</v>
      </c>
      <c r="K96" s="21">
        <f t="shared" ref="K96" si="93">IF(F96=2,D96,"0")</f>
        <v>9</v>
      </c>
      <c r="L96" s="21">
        <f t="shared" ref="L96" si="94">J96+K96</f>
        <v>36</v>
      </c>
    </row>
    <row r="97" spans="1:12" ht="22.5" customHeight="1">
      <c r="A97" s="18"/>
      <c r="B97" s="19" t="s">
        <v>59</v>
      </c>
      <c r="C97" s="20">
        <v>122</v>
      </c>
      <c r="D97" s="20">
        <v>19</v>
      </c>
      <c r="E97" s="21">
        <f t="shared" si="50"/>
        <v>141</v>
      </c>
      <c r="F97" s="4">
        <v>2</v>
      </c>
      <c r="G97" s="21" t="str">
        <f t="shared" si="54"/>
        <v>0</v>
      </c>
      <c r="H97" s="21" t="str">
        <f t="shared" si="55"/>
        <v>0</v>
      </c>
      <c r="I97" s="21">
        <f t="shared" si="56"/>
        <v>0</v>
      </c>
      <c r="J97" s="21">
        <f t="shared" si="57"/>
        <v>122</v>
      </c>
      <c r="K97" s="21">
        <f t="shared" si="58"/>
        <v>19</v>
      </c>
      <c r="L97" s="21">
        <f t="shared" si="59"/>
        <v>141</v>
      </c>
    </row>
    <row r="98" spans="1:12" ht="22.5" customHeight="1">
      <c r="A98" s="18"/>
      <c r="B98" s="19" t="s">
        <v>139</v>
      </c>
      <c r="C98" s="20">
        <v>79</v>
      </c>
      <c r="D98" s="20">
        <v>45</v>
      </c>
      <c r="E98" s="21">
        <f t="shared" si="50"/>
        <v>124</v>
      </c>
      <c r="F98" s="4">
        <v>2</v>
      </c>
      <c r="G98" s="21" t="str">
        <f t="shared" si="54"/>
        <v>0</v>
      </c>
      <c r="H98" s="21" t="str">
        <f t="shared" si="55"/>
        <v>0</v>
      </c>
      <c r="I98" s="21">
        <f t="shared" si="56"/>
        <v>0</v>
      </c>
      <c r="J98" s="21">
        <f t="shared" si="57"/>
        <v>79</v>
      </c>
      <c r="K98" s="21">
        <f t="shared" si="58"/>
        <v>45</v>
      </c>
      <c r="L98" s="21">
        <f t="shared" si="59"/>
        <v>124</v>
      </c>
    </row>
    <row r="99" spans="1:12" ht="22.5" customHeight="1">
      <c r="A99" s="18"/>
      <c r="B99" s="19" t="s">
        <v>140</v>
      </c>
      <c r="C99" s="20">
        <v>108</v>
      </c>
      <c r="D99" s="20">
        <v>34</v>
      </c>
      <c r="E99" s="21">
        <f t="shared" si="50"/>
        <v>142</v>
      </c>
      <c r="F99" s="4">
        <v>2</v>
      </c>
      <c r="G99" s="21" t="str">
        <f t="shared" si="54"/>
        <v>0</v>
      </c>
      <c r="H99" s="21" t="str">
        <f t="shared" si="55"/>
        <v>0</v>
      </c>
      <c r="I99" s="21">
        <f t="shared" si="56"/>
        <v>0</v>
      </c>
      <c r="J99" s="21">
        <f t="shared" si="57"/>
        <v>108</v>
      </c>
      <c r="K99" s="21">
        <f t="shared" si="58"/>
        <v>34</v>
      </c>
      <c r="L99" s="21">
        <f t="shared" si="59"/>
        <v>142</v>
      </c>
    </row>
    <row r="100" spans="1:12" s="26" customFormat="1" ht="22.5" customHeight="1">
      <c r="A100" s="22"/>
      <c r="B100" s="23" t="s">
        <v>3</v>
      </c>
      <c r="C100" s="24">
        <f t="shared" ref="C100:L100" si="95">SUM(C71:C99)</f>
        <v>2047</v>
      </c>
      <c r="D100" s="24">
        <f t="shared" si="95"/>
        <v>840</v>
      </c>
      <c r="E100" s="24">
        <f t="shared" si="95"/>
        <v>2887</v>
      </c>
      <c r="F100" s="25"/>
      <c r="G100" s="24">
        <f t="shared" si="95"/>
        <v>0</v>
      </c>
      <c r="H100" s="24">
        <f t="shared" si="95"/>
        <v>0</v>
      </c>
      <c r="I100" s="24">
        <f t="shared" si="95"/>
        <v>0</v>
      </c>
      <c r="J100" s="24">
        <f t="shared" si="95"/>
        <v>2047</v>
      </c>
      <c r="K100" s="24">
        <f t="shared" si="95"/>
        <v>840</v>
      </c>
      <c r="L100" s="24">
        <f t="shared" si="95"/>
        <v>2887</v>
      </c>
    </row>
    <row r="101" spans="1:12" ht="22.5" customHeight="1">
      <c r="A101" s="18"/>
      <c r="B101" s="33" t="s">
        <v>122</v>
      </c>
      <c r="C101" s="7"/>
      <c r="D101" s="8"/>
      <c r="E101" s="31"/>
      <c r="F101" s="54"/>
      <c r="G101" s="31"/>
      <c r="H101" s="31"/>
      <c r="I101" s="31"/>
      <c r="J101" s="31"/>
      <c r="K101" s="31"/>
      <c r="L101" s="32"/>
    </row>
    <row r="102" spans="1:12" ht="22.5" customHeight="1">
      <c r="A102" s="5"/>
      <c r="B102" s="19" t="s">
        <v>13</v>
      </c>
      <c r="C102" s="20">
        <v>85</v>
      </c>
      <c r="D102" s="20">
        <v>14</v>
      </c>
      <c r="E102" s="21">
        <f t="shared" si="50"/>
        <v>99</v>
      </c>
      <c r="F102" s="4">
        <v>2</v>
      </c>
      <c r="G102" s="21" t="str">
        <f t="shared" ref="G102:G116" si="96">IF(F102=1,C102,"0")</f>
        <v>0</v>
      </c>
      <c r="H102" s="21" t="str">
        <f t="shared" ref="H102:H116" si="97">IF(F102=1,D102,"0")</f>
        <v>0</v>
      </c>
      <c r="I102" s="21">
        <f t="shared" ref="I102:I116" si="98">G102+H102</f>
        <v>0</v>
      </c>
      <c r="J102" s="21">
        <f t="shared" ref="J102:J112" si="99">IF(F102=2,C102,"0")</f>
        <v>85</v>
      </c>
      <c r="K102" s="21">
        <f t="shared" ref="K102:K112" si="100">IF(F102=2,D102,"0")</f>
        <v>14</v>
      </c>
      <c r="L102" s="21">
        <f t="shared" ref="L102:L112" si="101">J102+K102</f>
        <v>99</v>
      </c>
    </row>
    <row r="103" spans="1:12" ht="22.5" customHeight="1">
      <c r="A103" s="18"/>
      <c r="B103" s="19" t="s">
        <v>11</v>
      </c>
      <c r="C103" s="20">
        <v>129</v>
      </c>
      <c r="D103" s="20">
        <v>0</v>
      </c>
      <c r="E103" s="21">
        <f t="shared" si="50"/>
        <v>129</v>
      </c>
      <c r="F103" s="4">
        <v>2</v>
      </c>
      <c r="G103" s="21" t="str">
        <f t="shared" si="96"/>
        <v>0</v>
      </c>
      <c r="H103" s="21" t="str">
        <f t="shared" si="97"/>
        <v>0</v>
      </c>
      <c r="I103" s="21">
        <f t="shared" si="98"/>
        <v>0</v>
      </c>
      <c r="J103" s="21">
        <f t="shared" si="99"/>
        <v>129</v>
      </c>
      <c r="K103" s="21">
        <f t="shared" si="100"/>
        <v>0</v>
      </c>
      <c r="L103" s="21">
        <f t="shared" si="101"/>
        <v>129</v>
      </c>
    </row>
    <row r="104" spans="1:12" ht="22.5" customHeight="1">
      <c r="A104" s="18"/>
      <c r="B104" s="19" t="s">
        <v>22</v>
      </c>
      <c r="C104" s="20">
        <v>71</v>
      </c>
      <c r="D104" s="20">
        <v>7</v>
      </c>
      <c r="E104" s="21">
        <f t="shared" si="50"/>
        <v>78</v>
      </c>
      <c r="F104" s="4">
        <v>2</v>
      </c>
      <c r="G104" s="21" t="str">
        <f t="shared" si="96"/>
        <v>0</v>
      </c>
      <c r="H104" s="21" t="str">
        <f t="shared" si="97"/>
        <v>0</v>
      </c>
      <c r="I104" s="21">
        <f t="shared" si="98"/>
        <v>0</v>
      </c>
      <c r="J104" s="21">
        <f t="shared" si="99"/>
        <v>71</v>
      </c>
      <c r="K104" s="21">
        <f t="shared" si="100"/>
        <v>7</v>
      </c>
      <c r="L104" s="21">
        <f t="shared" si="101"/>
        <v>78</v>
      </c>
    </row>
    <row r="105" spans="1:12" ht="22.5" customHeight="1">
      <c r="A105" s="18"/>
      <c r="B105" s="19" t="s">
        <v>23</v>
      </c>
      <c r="C105" s="20">
        <v>58</v>
      </c>
      <c r="D105" s="20">
        <v>11</v>
      </c>
      <c r="E105" s="21">
        <f t="shared" si="50"/>
        <v>69</v>
      </c>
      <c r="F105" s="4">
        <v>2</v>
      </c>
      <c r="G105" s="21" t="str">
        <f t="shared" si="96"/>
        <v>0</v>
      </c>
      <c r="H105" s="21" t="str">
        <f t="shared" si="97"/>
        <v>0</v>
      </c>
      <c r="I105" s="21">
        <f t="shared" si="98"/>
        <v>0</v>
      </c>
      <c r="J105" s="21">
        <f t="shared" si="99"/>
        <v>58</v>
      </c>
      <c r="K105" s="21">
        <f t="shared" si="100"/>
        <v>11</v>
      </c>
      <c r="L105" s="21">
        <f t="shared" si="101"/>
        <v>69</v>
      </c>
    </row>
    <row r="106" spans="1:12" ht="22.5" customHeight="1">
      <c r="A106" s="18"/>
      <c r="B106" s="19" t="s">
        <v>173</v>
      </c>
      <c r="C106" s="20">
        <v>164</v>
      </c>
      <c r="D106" s="20">
        <v>5</v>
      </c>
      <c r="E106" s="21">
        <f t="shared" ref="E106" si="102">C106+D106</f>
        <v>169</v>
      </c>
      <c r="F106" s="4">
        <v>2</v>
      </c>
      <c r="G106" s="21" t="str">
        <f t="shared" ref="G106" si="103">IF(F106=1,C106,"0")</f>
        <v>0</v>
      </c>
      <c r="H106" s="21" t="str">
        <f t="shared" ref="H106" si="104">IF(F106=1,D106,"0")</f>
        <v>0</v>
      </c>
      <c r="I106" s="21">
        <f t="shared" ref="I106" si="105">G106+H106</f>
        <v>0</v>
      </c>
      <c r="J106" s="21">
        <f t="shared" ref="J106" si="106">IF(F106=2,C106,"0")</f>
        <v>164</v>
      </c>
      <c r="K106" s="21">
        <f t="shared" ref="K106" si="107">IF(F106=2,D106,"0")</f>
        <v>5</v>
      </c>
      <c r="L106" s="21">
        <f t="shared" ref="L106" si="108">J106+K106</f>
        <v>169</v>
      </c>
    </row>
    <row r="107" spans="1:12" ht="22.5" customHeight="1">
      <c r="A107" s="18"/>
      <c r="B107" s="19" t="s">
        <v>97</v>
      </c>
      <c r="C107" s="20">
        <v>0</v>
      </c>
      <c r="D107" s="20">
        <v>0</v>
      </c>
      <c r="E107" s="21">
        <f t="shared" si="50"/>
        <v>0</v>
      </c>
      <c r="F107" s="4">
        <v>2</v>
      </c>
      <c r="G107" s="21" t="str">
        <f t="shared" si="96"/>
        <v>0</v>
      </c>
      <c r="H107" s="21" t="str">
        <f t="shared" si="97"/>
        <v>0</v>
      </c>
      <c r="I107" s="21">
        <f t="shared" si="98"/>
        <v>0</v>
      </c>
      <c r="J107" s="21">
        <f t="shared" si="99"/>
        <v>0</v>
      </c>
      <c r="K107" s="21">
        <f t="shared" si="100"/>
        <v>0</v>
      </c>
      <c r="L107" s="21">
        <f t="shared" si="101"/>
        <v>0</v>
      </c>
    </row>
    <row r="108" spans="1:12" ht="22.5" customHeight="1">
      <c r="A108" s="18"/>
      <c r="B108" s="35" t="s">
        <v>10</v>
      </c>
      <c r="C108" s="20">
        <v>132</v>
      </c>
      <c r="D108" s="20">
        <v>25</v>
      </c>
      <c r="E108" s="21">
        <f t="shared" si="50"/>
        <v>157</v>
      </c>
      <c r="F108" s="4">
        <v>2</v>
      </c>
      <c r="G108" s="21" t="str">
        <f t="shared" si="96"/>
        <v>0</v>
      </c>
      <c r="H108" s="21" t="str">
        <f t="shared" si="97"/>
        <v>0</v>
      </c>
      <c r="I108" s="21">
        <f t="shared" si="98"/>
        <v>0</v>
      </c>
      <c r="J108" s="21">
        <f t="shared" si="99"/>
        <v>132</v>
      </c>
      <c r="K108" s="21">
        <f t="shared" si="100"/>
        <v>25</v>
      </c>
      <c r="L108" s="21">
        <f t="shared" si="101"/>
        <v>157</v>
      </c>
    </row>
    <row r="109" spans="1:12" ht="22.5" customHeight="1">
      <c r="A109" s="18"/>
      <c r="B109" s="35" t="s">
        <v>174</v>
      </c>
      <c r="C109" s="20">
        <v>26</v>
      </c>
      <c r="D109" s="20">
        <v>2</v>
      </c>
      <c r="E109" s="21">
        <f t="shared" ref="E109:E110" si="109">C109+D109</f>
        <v>28</v>
      </c>
      <c r="F109" s="4">
        <v>2</v>
      </c>
      <c r="G109" s="21" t="str">
        <f t="shared" ref="G109:G110" si="110">IF(F109=1,C109,"0")</f>
        <v>0</v>
      </c>
      <c r="H109" s="21" t="str">
        <f t="shared" ref="H109:H110" si="111">IF(F109=1,D109,"0")</f>
        <v>0</v>
      </c>
      <c r="I109" s="21">
        <f t="shared" ref="I109:I110" si="112">G109+H109</f>
        <v>0</v>
      </c>
      <c r="J109" s="21">
        <f t="shared" ref="J109:J110" si="113">IF(F109=2,C109,"0")</f>
        <v>26</v>
      </c>
      <c r="K109" s="21">
        <f t="shared" ref="K109:K110" si="114">IF(F109=2,D109,"0")</f>
        <v>2</v>
      </c>
      <c r="L109" s="21">
        <f t="shared" ref="L109:L110" si="115">J109+K109</f>
        <v>28</v>
      </c>
    </row>
    <row r="110" spans="1:12" ht="22.5" customHeight="1">
      <c r="A110" s="18"/>
      <c r="B110" s="35" t="s">
        <v>175</v>
      </c>
      <c r="C110" s="20">
        <v>19</v>
      </c>
      <c r="D110" s="20">
        <v>3</v>
      </c>
      <c r="E110" s="21">
        <f t="shared" si="109"/>
        <v>22</v>
      </c>
      <c r="F110" s="4">
        <v>2</v>
      </c>
      <c r="G110" s="21" t="str">
        <f t="shared" si="110"/>
        <v>0</v>
      </c>
      <c r="H110" s="21" t="str">
        <f t="shared" si="111"/>
        <v>0</v>
      </c>
      <c r="I110" s="21">
        <f t="shared" si="112"/>
        <v>0</v>
      </c>
      <c r="J110" s="21">
        <f t="shared" si="113"/>
        <v>19</v>
      </c>
      <c r="K110" s="21">
        <f t="shared" si="114"/>
        <v>3</v>
      </c>
      <c r="L110" s="21">
        <f t="shared" si="115"/>
        <v>22</v>
      </c>
    </row>
    <row r="111" spans="1:12" ht="22.5" customHeight="1">
      <c r="A111" s="18"/>
      <c r="B111" s="19" t="s">
        <v>20</v>
      </c>
      <c r="C111" s="20">
        <v>34</v>
      </c>
      <c r="D111" s="20">
        <v>3</v>
      </c>
      <c r="E111" s="21">
        <f t="shared" si="50"/>
        <v>37</v>
      </c>
      <c r="F111" s="4">
        <v>2</v>
      </c>
      <c r="G111" s="21" t="str">
        <f t="shared" si="96"/>
        <v>0</v>
      </c>
      <c r="H111" s="21" t="str">
        <f t="shared" si="97"/>
        <v>0</v>
      </c>
      <c r="I111" s="21">
        <f t="shared" si="98"/>
        <v>0</v>
      </c>
      <c r="J111" s="21">
        <f t="shared" si="99"/>
        <v>34</v>
      </c>
      <c r="K111" s="21">
        <f t="shared" si="100"/>
        <v>3</v>
      </c>
      <c r="L111" s="21">
        <f t="shared" si="101"/>
        <v>37</v>
      </c>
    </row>
    <row r="112" spans="1:12" ht="22.5" customHeight="1">
      <c r="A112" s="18"/>
      <c r="B112" s="19" t="s">
        <v>58</v>
      </c>
      <c r="C112" s="20">
        <v>90</v>
      </c>
      <c r="D112" s="20">
        <v>7</v>
      </c>
      <c r="E112" s="21">
        <f t="shared" si="50"/>
        <v>97</v>
      </c>
      <c r="F112" s="4">
        <v>2</v>
      </c>
      <c r="G112" s="21" t="str">
        <f t="shared" si="96"/>
        <v>0</v>
      </c>
      <c r="H112" s="21" t="str">
        <f t="shared" si="97"/>
        <v>0</v>
      </c>
      <c r="I112" s="21">
        <f t="shared" si="98"/>
        <v>0</v>
      </c>
      <c r="J112" s="21">
        <f t="shared" si="99"/>
        <v>90</v>
      </c>
      <c r="K112" s="21">
        <f t="shared" si="100"/>
        <v>7</v>
      </c>
      <c r="L112" s="21">
        <f t="shared" si="101"/>
        <v>97</v>
      </c>
    </row>
    <row r="113" spans="1:12" s="39" customFormat="1" ht="22.5" customHeight="1">
      <c r="A113" s="18"/>
      <c r="B113" s="19" t="s">
        <v>59</v>
      </c>
      <c r="C113" s="20">
        <v>83</v>
      </c>
      <c r="D113" s="20">
        <v>7</v>
      </c>
      <c r="E113" s="21">
        <f t="shared" si="50"/>
        <v>90</v>
      </c>
      <c r="F113" s="4">
        <v>2</v>
      </c>
      <c r="G113" s="21" t="str">
        <f t="shared" ref="G113:G115" si="116">IF(F113=1,C113,"0")</f>
        <v>0</v>
      </c>
      <c r="H113" s="21" t="str">
        <f t="shared" ref="H113:H115" si="117">IF(F113=1,D113,"0")</f>
        <v>0</v>
      </c>
      <c r="I113" s="21">
        <f t="shared" ref="I113:I115" si="118">G113+H113</f>
        <v>0</v>
      </c>
      <c r="J113" s="21">
        <f t="shared" ref="J113:J116" si="119">IF(F113=2,C113,"0")</f>
        <v>83</v>
      </c>
      <c r="K113" s="21">
        <f t="shared" ref="K113:K116" si="120">IF(F113=2,D113,"0")</f>
        <v>7</v>
      </c>
      <c r="L113" s="21">
        <f t="shared" ref="L113:L116" si="121">J113+K113</f>
        <v>90</v>
      </c>
    </row>
    <row r="114" spans="1:12" s="39" customFormat="1" ht="22.5" customHeight="1">
      <c r="A114" s="18"/>
      <c r="B114" s="19" t="s">
        <v>12</v>
      </c>
      <c r="C114" s="20">
        <v>1</v>
      </c>
      <c r="D114" s="20">
        <v>0</v>
      </c>
      <c r="E114" s="21">
        <f t="shared" si="50"/>
        <v>1</v>
      </c>
      <c r="F114" s="4">
        <v>2</v>
      </c>
      <c r="G114" s="21" t="str">
        <f t="shared" si="116"/>
        <v>0</v>
      </c>
      <c r="H114" s="21" t="str">
        <f t="shared" si="117"/>
        <v>0</v>
      </c>
      <c r="I114" s="21">
        <f t="shared" si="118"/>
        <v>0</v>
      </c>
      <c r="J114" s="21">
        <f t="shared" si="119"/>
        <v>1</v>
      </c>
      <c r="K114" s="21">
        <f t="shared" si="120"/>
        <v>0</v>
      </c>
      <c r="L114" s="21">
        <f t="shared" si="121"/>
        <v>1</v>
      </c>
    </row>
    <row r="115" spans="1:12" ht="22.5" customHeight="1">
      <c r="A115" s="18"/>
      <c r="B115" s="19" t="s">
        <v>91</v>
      </c>
      <c r="C115" s="20">
        <v>119</v>
      </c>
      <c r="D115" s="20">
        <v>3</v>
      </c>
      <c r="E115" s="21">
        <f t="shared" si="50"/>
        <v>122</v>
      </c>
      <c r="F115" s="4">
        <v>2</v>
      </c>
      <c r="G115" s="21" t="str">
        <f t="shared" si="116"/>
        <v>0</v>
      </c>
      <c r="H115" s="21" t="str">
        <f t="shared" si="117"/>
        <v>0</v>
      </c>
      <c r="I115" s="21">
        <f t="shared" si="118"/>
        <v>0</v>
      </c>
      <c r="J115" s="21">
        <f t="shared" si="119"/>
        <v>119</v>
      </c>
      <c r="K115" s="21">
        <f t="shared" si="120"/>
        <v>3</v>
      </c>
      <c r="L115" s="21">
        <f t="shared" si="121"/>
        <v>122</v>
      </c>
    </row>
    <row r="116" spans="1:12" ht="22.5" customHeight="1">
      <c r="A116" s="18"/>
      <c r="B116" s="19" t="s">
        <v>140</v>
      </c>
      <c r="C116" s="20">
        <v>116</v>
      </c>
      <c r="D116" s="20">
        <v>2</v>
      </c>
      <c r="E116" s="21">
        <f t="shared" si="50"/>
        <v>118</v>
      </c>
      <c r="F116" s="4">
        <v>2</v>
      </c>
      <c r="G116" s="21" t="str">
        <f t="shared" si="96"/>
        <v>0</v>
      </c>
      <c r="H116" s="21" t="str">
        <f t="shared" si="97"/>
        <v>0</v>
      </c>
      <c r="I116" s="21">
        <f t="shared" si="98"/>
        <v>0</v>
      </c>
      <c r="J116" s="21">
        <f t="shared" si="119"/>
        <v>116</v>
      </c>
      <c r="K116" s="21">
        <f t="shared" si="120"/>
        <v>2</v>
      </c>
      <c r="L116" s="21">
        <f t="shared" si="121"/>
        <v>118</v>
      </c>
    </row>
    <row r="117" spans="1:12" s="26" customFormat="1" ht="22.5" customHeight="1">
      <c r="A117" s="22"/>
      <c r="B117" s="23" t="s">
        <v>3</v>
      </c>
      <c r="C117" s="24">
        <f t="shared" ref="C117:L117" si="122">SUM(C102:C116)</f>
        <v>1127</v>
      </c>
      <c r="D117" s="24">
        <f t="shared" si="122"/>
        <v>89</v>
      </c>
      <c r="E117" s="24">
        <f t="shared" si="122"/>
        <v>1216</v>
      </c>
      <c r="F117" s="25"/>
      <c r="G117" s="24">
        <f t="shared" si="122"/>
        <v>0</v>
      </c>
      <c r="H117" s="24">
        <f t="shared" si="122"/>
        <v>0</v>
      </c>
      <c r="I117" s="24">
        <f t="shared" si="122"/>
        <v>0</v>
      </c>
      <c r="J117" s="24">
        <f t="shared" si="122"/>
        <v>1127</v>
      </c>
      <c r="K117" s="24">
        <f t="shared" si="122"/>
        <v>89</v>
      </c>
      <c r="L117" s="24">
        <f t="shared" si="122"/>
        <v>1216</v>
      </c>
    </row>
    <row r="118" spans="1:12" s="26" customFormat="1" ht="22.5" customHeight="1">
      <c r="A118" s="22"/>
      <c r="B118" s="23" t="s">
        <v>77</v>
      </c>
      <c r="C118" s="24">
        <f t="shared" ref="C118:L118" si="123">C100+C117</f>
        <v>3174</v>
      </c>
      <c r="D118" s="24">
        <f t="shared" si="123"/>
        <v>929</v>
      </c>
      <c r="E118" s="24">
        <f t="shared" si="123"/>
        <v>4103</v>
      </c>
      <c r="F118" s="25"/>
      <c r="G118" s="24">
        <f t="shared" si="123"/>
        <v>0</v>
      </c>
      <c r="H118" s="24">
        <f t="shared" si="123"/>
        <v>0</v>
      </c>
      <c r="I118" s="24">
        <f t="shared" si="123"/>
        <v>0</v>
      </c>
      <c r="J118" s="24">
        <f t="shared" si="123"/>
        <v>3174</v>
      </c>
      <c r="K118" s="24">
        <f t="shared" si="123"/>
        <v>929</v>
      </c>
      <c r="L118" s="24">
        <f t="shared" si="123"/>
        <v>4103</v>
      </c>
    </row>
    <row r="119" spans="1:12" s="26" customFormat="1" ht="22.5" customHeight="1">
      <c r="A119" s="22"/>
      <c r="B119" s="23" t="s">
        <v>79</v>
      </c>
      <c r="C119" s="24">
        <f>C118</f>
        <v>3174</v>
      </c>
      <c r="D119" s="24">
        <f t="shared" ref="D119:L119" si="124">D118</f>
        <v>929</v>
      </c>
      <c r="E119" s="24">
        <f t="shared" si="124"/>
        <v>4103</v>
      </c>
      <c r="F119" s="25"/>
      <c r="G119" s="24">
        <f t="shared" si="124"/>
        <v>0</v>
      </c>
      <c r="H119" s="24">
        <f t="shared" si="124"/>
        <v>0</v>
      </c>
      <c r="I119" s="24">
        <f t="shared" si="124"/>
        <v>0</v>
      </c>
      <c r="J119" s="24">
        <f t="shared" si="124"/>
        <v>3174</v>
      </c>
      <c r="K119" s="24">
        <f t="shared" si="124"/>
        <v>929</v>
      </c>
      <c r="L119" s="24">
        <f t="shared" si="124"/>
        <v>4103</v>
      </c>
    </row>
    <row r="120" spans="1:12" ht="22.5" customHeight="1">
      <c r="A120" s="18"/>
      <c r="B120" s="46" t="s">
        <v>107</v>
      </c>
      <c r="C120" s="7"/>
      <c r="D120" s="8"/>
      <c r="E120" s="31"/>
      <c r="F120" s="9"/>
      <c r="G120" s="31"/>
      <c r="H120" s="31"/>
      <c r="I120" s="31"/>
      <c r="J120" s="31"/>
      <c r="K120" s="31"/>
      <c r="L120" s="32"/>
    </row>
    <row r="121" spans="1:12" ht="22.5" customHeight="1">
      <c r="A121" s="18"/>
      <c r="B121" s="33" t="s">
        <v>122</v>
      </c>
      <c r="C121" s="7"/>
      <c r="D121" s="8"/>
      <c r="E121" s="31"/>
      <c r="F121" s="9"/>
      <c r="G121" s="31"/>
      <c r="H121" s="31"/>
      <c r="I121" s="31"/>
      <c r="J121" s="31"/>
      <c r="K121" s="31"/>
      <c r="L121" s="32"/>
    </row>
    <row r="122" spans="1:12" ht="22.5" customHeight="1">
      <c r="A122" s="18"/>
      <c r="B122" s="19" t="s">
        <v>13</v>
      </c>
      <c r="C122" s="20">
        <v>48</v>
      </c>
      <c r="D122" s="20">
        <v>6</v>
      </c>
      <c r="E122" s="21">
        <f t="shared" ref="E122:E179" si="125">C122+D122</f>
        <v>54</v>
      </c>
      <c r="F122" s="4">
        <v>2</v>
      </c>
      <c r="G122" s="21" t="str">
        <f>IF(F122=1,C122,"0")</f>
        <v>0</v>
      </c>
      <c r="H122" s="21" t="str">
        <f>IF(F122=1,D122,"0")</f>
        <v>0</v>
      </c>
      <c r="I122" s="21">
        <f>G122+H122</f>
        <v>0</v>
      </c>
      <c r="J122" s="21">
        <f>IF(F122=2,C122,"0")</f>
        <v>48</v>
      </c>
      <c r="K122" s="21">
        <f>IF(F122=2,D122,"0")</f>
        <v>6</v>
      </c>
      <c r="L122" s="21">
        <f>J122+K122</f>
        <v>54</v>
      </c>
    </row>
    <row r="123" spans="1:12" ht="22.5" customHeight="1">
      <c r="A123" s="18"/>
      <c r="B123" s="19" t="s">
        <v>11</v>
      </c>
      <c r="C123" s="20">
        <v>105</v>
      </c>
      <c r="D123" s="20">
        <v>0</v>
      </c>
      <c r="E123" s="21">
        <f t="shared" si="125"/>
        <v>105</v>
      </c>
      <c r="F123" s="4">
        <v>2</v>
      </c>
      <c r="G123" s="21" t="str">
        <f t="shared" ref="G123:G129" si="126">IF(F123=1,C123,"0")</f>
        <v>0</v>
      </c>
      <c r="H123" s="21" t="str">
        <f t="shared" ref="H123:H129" si="127">IF(F123=1,D123,"0")</f>
        <v>0</v>
      </c>
      <c r="I123" s="21">
        <f t="shared" ref="I123:I129" si="128">G123+H123</f>
        <v>0</v>
      </c>
      <c r="J123" s="21">
        <f t="shared" ref="J123:J129" si="129">IF(F123=2,C123,"0")</f>
        <v>105</v>
      </c>
      <c r="K123" s="21">
        <f t="shared" ref="K123:K129" si="130">IF(F123=2,D123,"0")</f>
        <v>0</v>
      </c>
      <c r="L123" s="21">
        <f t="shared" ref="L123:L129" si="131">J123+K123</f>
        <v>105</v>
      </c>
    </row>
    <row r="124" spans="1:12" ht="22.5" customHeight="1">
      <c r="A124" s="18"/>
      <c r="B124" s="19" t="s">
        <v>22</v>
      </c>
      <c r="C124" s="20">
        <v>1</v>
      </c>
      <c r="D124" s="20">
        <v>0</v>
      </c>
      <c r="E124" s="21">
        <f t="shared" si="125"/>
        <v>1</v>
      </c>
      <c r="F124" s="4">
        <v>2</v>
      </c>
      <c r="G124" s="21" t="str">
        <f t="shared" si="126"/>
        <v>0</v>
      </c>
      <c r="H124" s="21" t="str">
        <f t="shared" si="127"/>
        <v>0</v>
      </c>
      <c r="I124" s="21">
        <f t="shared" si="128"/>
        <v>0</v>
      </c>
      <c r="J124" s="21">
        <f t="shared" si="129"/>
        <v>1</v>
      </c>
      <c r="K124" s="21">
        <f t="shared" si="130"/>
        <v>0</v>
      </c>
      <c r="L124" s="21">
        <f t="shared" si="131"/>
        <v>1</v>
      </c>
    </row>
    <row r="125" spans="1:12" ht="22.5" customHeight="1">
      <c r="A125" s="18"/>
      <c r="B125" s="19" t="s">
        <v>173</v>
      </c>
      <c r="C125" s="20">
        <v>129</v>
      </c>
      <c r="D125" s="20">
        <v>3</v>
      </c>
      <c r="E125" s="21">
        <f t="shared" ref="E125" si="132">C125+D125</f>
        <v>132</v>
      </c>
      <c r="F125" s="4">
        <v>2</v>
      </c>
      <c r="G125" s="21" t="str">
        <f t="shared" ref="G125" si="133">IF(F125=1,C125,"0")</f>
        <v>0</v>
      </c>
      <c r="H125" s="21" t="str">
        <f t="shared" ref="H125" si="134">IF(F125=1,D125,"0")</f>
        <v>0</v>
      </c>
      <c r="I125" s="21">
        <f t="shared" ref="I125" si="135">G125+H125</f>
        <v>0</v>
      </c>
      <c r="J125" s="21">
        <f t="shared" ref="J125" si="136">IF(F125=2,C125,"0")</f>
        <v>129</v>
      </c>
      <c r="K125" s="21">
        <f t="shared" ref="K125" si="137">IF(F125=2,D125,"0")</f>
        <v>3</v>
      </c>
      <c r="L125" s="21">
        <f t="shared" ref="L125" si="138">J125+K125</f>
        <v>132</v>
      </c>
    </row>
    <row r="126" spans="1:12" ht="22.5" customHeight="1">
      <c r="A126" s="18"/>
      <c r="B126" s="19" t="s">
        <v>97</v>
      </c>
      <c r="C126" s="20">
        <v>3</v>
      </c>
      <c r="D126" s="20">
        <v>0</v>
      </c>
      <c r="E126" s="21">
        <f t="shared" si="125"/>
        <v>3</v>
      </c>
      <c r="F126" s="4">
        <v>2</v>
      </c>
      <c r="G126" s="21" t="str">
        <f t="shared" si="126"/>
        <v>0</v>
      </c>
      <c r="H126" s="21" t="str">
        <f t="shared" si="127"/>
        <v>0</v>
      </c>
      <c r="I126" s="21">
        <f t="shared" si="128"/>
        <v>0</v>
      </c>
      <c r="J126" s="21">
        <f t="shared" si="129"/>
        <v>3</v>
      </c>
      <c r="K126" s="21">
        <f t="shared" si="130"/>
        <v>0</v>
      </c>
      <c r="L126" s="21">
        <f t="shared" si="131"/>
        <v>3</v>
      </c>
    </row>
    <row r="127" spans="1:12" ht="22.5" customHeight="1">
      <c r="A127" s="18"/>
      <c r="B127" s="19" t="s">
        <v>10</v>
      </c>
      <c r="C127" s="20">
        <v>106</v>
      </c>
      <c r="D127" s="20">
        <v>11</v>
      </c>
      <c r="E127" s="21">
        <f t="shared" si="125"/>
        <v>117</v>
      </c>
      <c r="F127" s="4">
        <v>2</v>
      </c>
      <c r="G127" s="21" t="str">
        <f t="shared" si="126"/>
        <v>0</v>
      </c>
      <c r="H127" s="21" t="str">
        <f t="shared" si="127"/>
        <v>0</v>
      </c>
      <c r="I127" s="21">
        <f t="shared" si="128"/>
        <v>0</v>
      </c>
      <c r="J127" s="21">
        <f t="shared" si="129"/>
        <v>106</v>
      </c>
      <c r="K127" s="21">
        <f t="shared" si="130"/>
        <v>11</v>
      </c>
      <c r="L127" s="21">
        <f t="shared" si="131"/>
        <v>117</v>
      </c>
    </row>
    <row r="128" spans="1:12" ht="22.5" customHeight="1">
      <c r="A128" s="18"/>
      <c r="B128" s="19" t="s">
        <v>58</v>
      </c>
      <c r="C128" s="20">
        <v>109</v>
      </c>
      <c r="D128" s="20">
        <v>7</v>
      </c>
      <c r="E128" s="21">
        <f t="shared" si="125"/>
        <v>116</v>
      </c>
      <c r="F128" s="4">
        <v>2</v>
      </c>
      <c r="G128" s="21" t="str">
        <f t="shared" si="126"/>
        <v>0</v>
      </c>
      <c r="H128" s="21" t="str">
        <f t="shared" si="127"/>
        <v>0</v>
      </c>
      <c r="I128" s="21">
        <f t="shared" si="128"/>
        <v>0</v>
      </c>
      <c r="J128" s="21">
        <f t="shared" si="129"/>
        <v>109</v>
      </c>
      <c r="K128" s="21">
        <f t="shared" si="130"/>
        <v>7</v>
      </c>
      <c r="L128" s="21">
        <f t="shared" si="131"/>
        <v>116</v>
      </c>
    </row>
    <row r="129" spans="1:12" ht="22.5" customHeight="1">
      <c r="A129" s="18"/>
      <c r="B129" s="19" t="s">
        <v>91</v>
      </c>
      <c r="C129" s="20">
        <v>99</v>
      </c>
      <c r="D129" s="20">
        <v>1</v>
      </c>
      <c r="E129" s="21">
        <f t="shared" si="125"/>
        <v>100</v>
      </c>
      <c r="F129" s="4">
        <v>2</v>
      </c>
      <c r="G129" s="21" t="str">
        <f t="shared" si="126"/>
        <v>0</v>
      </c>
      <c r="H129" s="21" t="str">
        <f t="shared" si="127"/>
        <v>0</v>
      </c>
      <c r="I129" s="21">
        <f t="shared" si="128"/>
        <v>0</v>
      </c>
      <c r="J129" s="21">
        <f t="shared" si="129"/>
        <v>99</v>
      </c>
      <c r="K129" s="21">
        <f t="shared" si="130"/>
        <v>1</v>
      </c>
      <c r="L129" s="21">
        <f t="shared" si="131"/>
        <v>100</v>
      </c>
    </row>
    <row r="130" spans="1:12" s="26" customFormat="1" ht="22.5" customHeight="1">
      <c r="A130" s="22"/>
      <c r="B130" s="23" t="s">
        <v>77</v>
      </c>
      <c r="C130" s="24">
        <f t="shared" ref="C130:L130" si="139">SUM(C122:C129)</f>
        <v>600</v>
      </c>
      <c r="D130" s="24">
        <f t="shared" si="139"/>
        <v>28</v>
      </c>
      <c r="E130" s="24">
        <f t="shared" si="139"/>
        <v>628</v>
      </c>
      <c r="F130" s="25"/>
      <c r="G130" s="24">
        <f t="shared" si="139"/>
        <v>0</v>
      </c>
      <c r="H130" s="24">
        <f t="shared" si="139"/>
        <v>0</v>
      </c>
      <c r="I130" s="24">
        <f t="shared" si="139"/>
        <v>0</v>
      </c>
      <c r="J130" s="24">
        <f t="shared" si="139"/>
        <v>600</v>
      </c>
      <c r="K130" s="24">
        <f t="shared" si="139"/>
        <v>28</v>
      </c>
      <c r="L130" s="24">
        <f t="shared" si="139"/>
        <v>628</v>
      </c>
    </row>
    <row r="131" spans="1:12" s="26" customFormat="1" ht="22.5" customHeight="1">
      <c r="A131" s="22"/>
      <c r="B131" s="23" t="s">
        <v>108</v>
      </c>
      <c r="C131" s="24">
        <f>C130</f>
        <v>600</v>
      </c>
      <c r="D131" s="24">
        <f t="shared" ref="D131:L131" si="140">D130</f>
        <v>28</v>
      </c>
      <c r="E131" s="24">
        <f t="shared" si="140"/>
        <v>628</v>
      </c>
      <c r="F131" s="25"/>
      <c r="G131" s="24">
        <f t="shared" si="140"/>
        <v>0</v>
      </c>
      <c r="H131" s="24">
        <f t="shared" si="140"/>
        <v>0</v>
      </c>
      <c r="I131" s="24">
        <f t="shared" si="140"/>
        <v>0</v>
      </c>
      <c r="J131" s="24">
        <f t="shared" si="140"/>
        <v>600</v>
      </c>
      <c r="K131" s="24">
        <f t="shared" si="140"/>
        <v>28</v>
      </c>
      <c r="L131" s="24">
        <f t="shared" si="140"/>
        <v>628</v>
      </c>
    </row>
    <row r="132" spans="1:12" s="26" customFormat="1" ht="22.5" customHeight="1">
      <c r="A132" s="27"/>
      <c r="B132" s="28" t="s">
        <v>56</v>
      </c>
      <c r="C132" s="29">
        <f t="shared" ref="C132:L132" si="141">C119+C131</f>
        <v>3774</v>
      </c>
      <c r="D132" s="29">
        <f t="shared" si="141"/>
        <v>957</v>
      </c>
      <c r="E132" s="29">
        <f t="shared" si="141"/>
        <v>4731</v>
      </c>
      <c r="F132" s="30"/>
      <c r="G132" s="29">
        <f t="shared" si="141"/>
        <v>0</v>
      </c>
      <c r="H132" s="29">
        <f t="shared" si="141"/>
        <v>0</v>
      </c>
      <c r="I132" s="29">
        <f t="shared" si="141"/>
        <v>0</v>
      </c>
      <c r="J132" s="29">
        <f t="shared" si="141"/>
        <v>3774</v>
      </c>
      <c r="K132" s="29">
        <f t="shared" si="141"/>
        <v>957</v>
      </c>
      <c r="L132" s="29">
        <f t="shared" si="141"/>
        <v>4731</v>
      </c>
    </row>
    <row r="133" spans="1:12" ht="22.5" customHeight="1">
      <c r="A133" s="22" t="s">
        <v>60</v>
      </c>
      <c r="B133" s="33"/>
      <c r="C133" s="7"/>
      <c r="D133" s="8"/>
      <c r="E133" s="31"/>
      <c r="F133" s="9"/>
      <c r="G133" s="31"/>
      <c r="H133" s="31"/>
      <c r="I133" s="31"/>
      <c r="J133" s="31"/>
      <c r="K133" s="31"/>
      <c r="L133" s="32"/>
    </row>
    <row r="134" spans="1:12" ht="22.5" customHeight="1">
      <c r="A134" s="22"/>
      <c r="B134" s="46" t="s">
        <v>78</v>
      </c>
      <c r="C134" s="7"/>
      <c r="D134" s="8"/>
      <c r="E134" s="31"/>
      <c r="F134" s="9"/>
      <c r="G134" s="31"/>
      <c r="H134" s="31"/>
      <c r="I134" s="31"/>
      <c r="J134" s="31"/>
      <c r="K134" s="31"/>
      <c r="L134" s="32"/>
    </row>
    <row r="135" spans="1:12" ht="22.5" customHeight="1">
      <c r="A135" s="18"/>
      <c r="B135" s="33" t="s">
        <v>81</v>
      </c>
      <c r="C135" s="7"/>
      <c r="D135" s="8"/>
      <c r="E135" s="31"/>
      <c r="F135" s="9"/>
      <c r="G135" s="31"/>
      <c r="H135" s="31"/>
      <c r="I135" s="31"/>
      <c r="J135" s="31"/>
      <c r="K135" s="31"/>
      <c r="L135" s="32"/>
    </row>
    <row r="136" spans="1:12" ht="22.5" customHeight="1">
      <c r="A136" s="18"/>
      <c r="B136" s="19" t="s">
        <v>26</v>
      </c>
      <c r="C136" s="20">
        <v>89</v>
      </c>
      <c r="D136" s="20">
        <v>390</v>
      </c>
      <c r="E136" s="21">
        <f t="shared" si="125"/>
        <v>479</v>
      </c>
      <c r="F136" s="4">
        <v>2</v>
      </c>
      <c r="G136" s="21" t="str">
        <f t="shared" ref="G136" si="142">IF(F136=1,C136,"0")</f>
        <v>0</v>
      </c>
      <c r="H136" s="21" t="str">
        <f t="shared" ref="H136" si="143">IF(F136=1,D136,"0")</f>
        <v>0</v>
      </c>
      <c r="I136" s="21">
        <f t="shared" ref="I136" si="144">G136+H136</f>
        <v>0</v>
      </c>
      <c r="J136" s="21">
        <f t="shared" ref="J136" si="145">IF(F136=2,C136,"0")</f>
        <v>89</v>
      </c>
      <c r="K136" s="21">
        <f t="shared" ref="K136" si="146">IF(F136=2,D136,"0")</f>
        <v>390</v>
      </c>
      <c r="L136" s="21">
        <f t="shared" ref="L136" si="147">J136+K136</f>
        <v>479</v>
      </c>
    </row>
    <row r="137" spans="1:12" ht="22.5" customHeight="1">
      <c r="A137" s="18"/>
      <c r="B137" s="19" t="s">
        <v>62</v>
      </c>
      <c r="C137" s="20">
        <v>82</v>
      </c>
      <c r="D137" s="20">
        <v>183</v>
      </c>
      <c r="E137" s="21">
        <f t="shared" si="125"/>
        <v>265</v>
      </c>
      <c r="F137" s="4">
        <v>1</v>
      </c>
      <c r="G137" s="21">
        <f t="shared" ref="G137:G143" si="148">IF(F137=1,C137,"0")</f>
        <v>82</v>
      </c>
      <c r="H137" s="21">
        <f t="shared" ref="H137:H143" si="149">IF(F137=1,D137,"0")</f>
        <v>183</v>
      </c>
      <c r="I137" s="21">
        <f t="shared" ref="I137:I143" si="150">G137+H137</f>
        <v>265</v>
      </c>
      <c r="J137" s="21" t="str">
        <f t="shared" ref="J137:J143" si="151">IF(F137=2,C137,"0")</f>
        <v>0</v>
      </c>
      <c r="K137" s="21" t="str">
        <f t="shared" ref="K137:K143" si="152">IF(F137=2,D137,"0")</f>
        <v>0</v>
      </c>
      <c r="L137" s="21">
        <f t="shared" ref="L137:L143" si="153">J137+K137</f>
        <v>0</v>
      </c>
    </row>
    <row r="138" spans="1:12" ht="22.5" customHeight="1">
      <c r="A138" s="18"/>
      <c r="B138" s="19" t="s">
        <v>61</v>
      </c>
      <c r="C138" s="20">
        <v>93</v>
      </c>
      <c r="D138" s="20">
        <v>173</v>
      </c>
      <c r="E138" s="21">
        <f t="shared" si="125"/>
        <v>266</v>
      </c>
      <c r="F138" s="4">
        <v>1</v>
      </c>
      <c r="G138" s="21">
        <f t="shared" si="148"/>
        <v>93</v>
      </c>
      <c r="H138" s="21">
        <f t="shared" si="149"/>
        <v>173</v>
      </c>
      <c r="I138" s="21">
        <f t="shared" si="150"/>
        <v>266</v>
      </c>
      <c r="J138" s="21" t="str">
        <f t="shared" si="151"/>
        <v>0</v>
      </c>
      <c r="K138" s="21" t="str">
        <f t="shared" si="152"/>
        <v>0</v>
      </c>
      <c r="L138" s="21">
        <f t="shared" si="153"/>
        <v>0</v>
      </c>
    </row>
    <row r="139" spans="1:12" ht="22.5" customHeight="1">
      <c r="A139" s="18"/>
      <c r="B139" s="19" t="s">
        <v>63</v>
      </c>
      <c r="C139" s="20">
        <v>46</v>
      </c>
      <c r="D139" s="20">
        <v>160</v>
      </c>
      <c r="E139" s="21">
        <f t="shared" si="125"/>
        <v>206</v>
      </c>
      <c r="F139" s="4">
        <v>1</v>
      </c>
      <c r="G139" s="21">
        <f t="shared" si="148"/>
        <v>46</v>
      </c>
      <c r="H139" s="21">
        <f t="shared" si="149"/>
        <v>160</v>
      </c>
      <c r="I139" s="21">
        <f t="shared" si="150"/>
        <v>206</v>
      </c>
      <c r="J139" s="21" t="str">
        <f t="shared" si="151"/>
        <v>0</v>
      </c>
      <c r="K139" s="21" t="str">
        <f t="shared" si="152"/>
        <v>0</v>
      </c>
      <c r="L139" s="21">
        <f t="shared" si="153"/>
        <v>0</v>
      </c>
    </row>
    <row r="140" spans="1:12" ht="22.5" customHeight="1">
      <c r="A140" s="18"/>
      <c r="B140" s="19" t="s">
        <v>24</v>
      </c>
      <c r="C140" s="20">
        <v>226</v>
      </c>
      <c r="D140" s="20">
        <v>382</v>
      </c>
      <c r="E140" s="21">
        <f t="shared" si="125"/>
        <v>608</v>
      </c>
      <c r="F140" s="4">
        <v>1</v>
      </c>
      <c r="G140" s="21">
        <f t="shared" si="148"/>
        <v>226</v>
      </c>
      <c r="H140" s="21">
        <f t="shared" si="149"/>
        <v>382</v>
      </c>
      <c r="I140" s="21">
        <f t="shared" si="150"/>
        <v>608</v>
      </c>
      <c r="J140" s="21" t="str">
        <f t="shared" si="151"/>
        <v>0</v>
      </c>
      <c r="K140" s="21" t="str">
        <f t="shared" si="152"/>
        <v>0</v>
      </c>
      <c r="L140" s="21">
        <f t="shared" si="153"/>
        <v>0</v>
      </c>
    </row>
    <row r="141" spans="1:12" ht="22.5" customHeight="1">
      <c r="A141" s="18"/>
      <c r="B141" s="19" t="s">
        <v>27</v>
      </c>
      <c r="C141" s="20">
        <v>124</v>
      </c>
      <c r="D141" s="20">
        <v>435</v>
      </c>
      <c r="E141" s="21">
        <f t="shared" si="125"/>
        <v>559</v>
      </c>
      <c r="F141" s="4">
        <v>2</v>
      </c>
      <c r="G141" s="21" t="str">
        <f t="shared" si="148"/>
        <v>0</v>
      </c>
      <c r="H141" s="21" t="str">
        <f t="shared" si="149"/>
        <v>0</v>
      </c>
      <c r="I141" s="21">
        <f t="shared" si="150"/>
        <v>0</v>
      </c>
      <c r="J141" s="21">
        <f t="shared" si="151"/>
        <v>124</v>
      </c>
      <c r="K141" s="21">
        <f t="shared" si="152"/>
        <v>435</v>
      </c>
      <c r="L141" s="21">
        <f t="shared" si="153"/>
        <v>559</v>
      </c>
    </row>
    <row r="142" spans="1:12" ht="22.5" customHeight="1">
      <c r="A142" s="18"/>
      <c r="B142" s="19" t="s">
        <v>25</v>
      </c>
      <c r="C142" s="20">
        <v>0</v>
      </c>
      <c r="D142" s="20">
        <v>1</v>
      </c>
      <c r="E142" s="21">
        <f t="shared" si="125"/>
        <v>1</v>
      </c>
      <c r="F142" s="4">
        <v>2</v>
      </c>
      <c r="G142" s="21" t="str">
        <f t="shared" si="148"/>
        <v>0</v>
      </c>
      <c r="H142" s="21" t="str">
        <f t="shared" si="149"/>
        <v>0</v>
      </c>
      <c r="I142" s="21">
        <f t="shared" si="150"/>
        <v>0</v>
      </c>
      <c r="J142" s="21">
        <f t="shared" si="151"/>
        <v>0</v>
      </c>
      <c r="K142" s="21">
        <f t="shared" si="152"/>
        <v>1</v>
      </c>
      <c r="L142" s="21">
        <f t="shared" si="153"/>
        <v>1</v>
      </c>
    </row>
    <row r="143" spans="1:12" ht="22.5" customHeight="1">
      <c r="A143" s="18"/>
      <c r="B143" s="19" t="s">
        <v>95</v>
      </c>
      <c r="C143" s="20">
        <v>271</v>
      </c>
      <c r="D143" s="20">
        <v>262</v>
      </c>
      <c r="E143" s="21">
        <f t="shared" si="125"/>
        <v>533</v>
      </c>
      <c r="F143" s="4">
        <v>2</v>
      </c>
      <c r="G143" s="21" t="str">
        <f t="shared" si="148"/>
        <v>0</v>
      </c>
      <c r="H143" s="21" t="str">
        <f t="shared" si="149"/>
        <v>0</v>
      </c>
      <c r="I143" s="21">
        <f t="shared" si="150"/>
        <v>0</v>
      </c>
      <c r="J143" s="21">
        <f t="shared" si="151"/>
        <v>271</v>
      </c>
      <c r="K143" s="21">
        <f t="shared" si="152"/>
        <v>262</v>
      </c>
      <c r="L143" s="21">
        <f t="shared" si="153"/>
        <v>533</v>
      </c>
    </row>
    <row r="144" spans="1:12" s="26" customFormat="1" ht="22.5" customHeight="1">
      <c r="A144" s="22"/>
      <c r="B144" s="23" t="s">
        <v>3</v>
      </c>
      <c r="C144" s="24">
        <f>SUM(C136:C143)</f>
        <v>931</v>
      </c>
      <c r="D144" s="24">
        <f>SUM(D136:D143)</f>
        <v>1986</v>
      </c>
      <c r="E144" s="24">
        <f>SUM(E136:E143)</f>
        <v>2917</v>
      </c>
      <c r="F144" s="25"/>
      <c r="G144" s="24">
        <f t="shared" ref="G144:L144" si="154">SUM(G136:G143)</f>
        <v>447</v>
      </c>
      <c r="H144" s="24">
        <f t="shared" si="154"/>
        <v>898</v>
      </c>
      <c r="I144" s="24">
        <f t="shared" si="154"/>
        <v>1345</v>
      </c>
      <c r="J144" s="24">
        <f t="shared" si="154"/>
        <v>484</v>
      </c>
      <c r="K144" s="24">
        <f t="shared" si="154"/>
        <v>1088</v>
      </c>
      <c r="L144" s="24">
        <f t="shared" si="154"/>
        <v>1572</v>
      </c>
    </row>
    <row r="145" spans="1:12" ht="22.5" customHeight="1">
      <c r="A145" s="18"/>
      <c r="B145" s="33" t="s">
        <v>121</v>
      </c>
      <c r="C145" s="7"/>
      <c r="D145" s="8"/>
      <c r="E145" s="31"/>
      <c r="F145" s="9"/>
      <c r="G145" s="31"/>
      <c r="H145" s="31"/>
      <c r="I145" s="31"/>
      <c r="J145" s="31"/>
      <c r="K145" s="31"/>
      <c r="L145" s="32"/>
    </row>
    <row r="146" spans="1:12" ht="22.5" customHeight="1">
      <c r="A146" s="18"/>
      <c r="B146" s="19" t="s">
        <v>62</v>
      </c>
      <c r="C146" s="20">
        <v>5</v>
      </c>
      <c r="D146" s="20">
        <v>74</v>
      </c>
      <c r="E146" s="21">
        <f t="shared" si="125"/>
        <v>79</v>
      </c>
      <c r="F146" s="4">
        <v>1</v>
      </c>
      <c r="G146" s="21">
        <f t="shared" ref="G146:G151" si="155">IF(F146=1,C146,"0")</f>
        <v>5</v>
      </c>
      <c r="H146" s="21">
        <f t="shared" ref="H146:H151" si="156">IF(F146=1,D146,"0")</f>
        <v>74</v>
      </c>
      <c r="I146" s="21">
        <f t="shared" ref="I146:I151" si="157">G146+H146</f>
        <v>79</v>
      </c>
      <c r="J146" s="21" t="str">
        <f t="shared" ref="J146:J151" si="158">IF(F146=2,C146,"0")</f>
        <v>0</v>
      </c>
      <c r="K146" s="21" t="str">
        <f t="shared" ref="K146:K151" si="159">IF(F146=2,D146,"0")</f>
        <v>0</v>
      </c>
      <c r="L146" s="21">
        <f t="shared" ref="L146:L151" si="160">J146+K146</f>
        <v>0</v>
      </c>
    </row>
    <row r="147" spans="1:12" ht="22.5" customHeight="1">
      <c r="A147" s="18"/>
      <c r="B147" s="19" t="s">
        <v>61</v>
      </c>
      <c r="C147" s="20">
        <v>5</v>
      </c>
      <c r="D147" s="20">
        <v>72</v>
      </c>
      <c r="E147" s="21">
        <f t="shared" si="125"/>
        <v>77</v>
      </c>
      <c r="F147" s="4">
        <v>1</v>
      </c>
      <c r="G147" s="21">
        <f t="shared" si="155"/>
        <v>5</v>
      </c>
      <c r="H147" s="21">
        <f t="shared" si="156"/>
        <v>72</v>
      </c>
      <c r="I147" s="21">
        <f t="shared" si="157"/>
        <v>77</v>
      </c>
      <c r="J147" s="21" t="str">
        <f t="shared" si="158"/>
        <v>0</v>
      </c>
      <c r="K147" s="21" t="str">
        <f t="shared" si="159"/>
        <v>0</v>
      </c>
      <c r="L147" s="21">
        <f t="shared" si="160"/>
        <v>0</v>
      </c>
    </row>
    <row r="148" spans="1:12" ht="22.5" customHeight="1">
      <c r="A148" s="18"/>
      <c r="B148" s="35" t="s">
        <v>101</v>
      </c>
      <c r="C148" s="20">
        <v>5</v>
      </c>
      <c r="D148" s="20">
        <v>23</v>
      </c>
      <c r="E148" s="21">
        <f t="shared" si="125"/>
        <v>28</v>
      </c>
      <c r="F148" s="4">
        <v>2</v>
      </c>
      <c r="G148" s="21" t="str">
        <f t="shared" si="155"/>
        <v>0</v>
      </c>
      <c r="H148" s="21" t="str">
        <f t="shared" si="156"/>
        <v>0</v>
      </c>
      <c r="I148" s="21">
        <f t="shared" si="157"/>
        <v>0</v>
      </c>
      <c r="J148" s="21">
        <f t="shared" si="158"/>
        <v>5</v>
      </c>
      <c r="K148" s="21">
        <f t="shared" si="159"/>
        <v>23</v>
      </c>
      <c r="L148" s="21">
        <f t="shared" si="160"/>
        <v>28</v>
      </c>
    </row>
    <row r="149" spans="1:12" ht="22.5" customHeight="1">
      <c r="A149" s="18"/>
      <c r="B149" s="35" t="s">
        <v>66</v>
      </c>
      <c r="C149" s="20">
        <v>11</v>
      </c>
      <c r="D149" s="20">
        <v>9</v>
      </c>
      <c r="E149" s="21">
        <f t="shared" si="125"/>
        <v>20</v>
      </c>
      <c r="F149" s="4">
        <v>2</v>
      </c>
      <c r="G149" s="21" t="str">
        <f t="shared" si="155"/>
        <v>0</v>
      </c>
      <c r="H149" s="21" t="str">
        <f t="shared" si="156"/>
        <v>0</v>
      </c>
      <c r="I149" s="21">
        <f t="shared" si="157"/>
        <v>0</v>
      </c>
      <c r="J149" s="21">
        <f t="shared" si="158"/>
        <v>11</v>
      </c>
      <c r="K149" s="21">
        <f t="shared" si="159"/>
        <v>9</v>
      </c>
      <c r="L149" s="21">
        <f t="shared" si="160"/>
        <v>20</v>
      </c>
    </row>
    <row r="150" spans="1:12" ht="22.5" customHeight="1">
      <c r="A150" s="18"/>
      <c r="B150" s="35" t="s">
        <v>24</v>
      </c>
      <c r="C150" s="20">
        <v>16</v>
      </c>
      <c r="D150" s="20">
        <v>121</v>
      </c>
      <c r="E150" s="21">
        <f t="shared" si="125"/>
        <v>137</v>
      </c>
      <c r="F150" s="4">
        <v>1</v>
      </c>
      <c r="G150" s="21">
        <f t="shared" si="155"/>
        <v>16</v>
      </c>
      <c r="H150" s="21">
        <f t="shared" si="156"/>
        <v>121</v>
      </c>
      <c r="I150" s="21">
        <f t="shared" si="157"/>
        <v>137</v>
      </c>
      <c r="J150" s="21" t="str">
        <f t="shared" si="158"/>
        <v>0</v>
      </c>
      <c r="K150" s="21" t="str">
        <f t="shared" si="159"/>
        <v>0</v>
      </c>
      <c r="L150" s="21">
        <f t="shared" si="160"/>
        <v>0</v>
      </c>
    </row>
    <row r="151" spans="1:12" ht="22.5" customHeight="1">
      <c r="A151" s="18"/>
      <c r="B151" s="19" t="s">
        <v>95</v>
      </c>
      <c r="C151" s="20">
        <v>39</v>
      </c>
      <c r="D151" s="20">
        <f>1+122</f>
        <v>123</v>
      </c>
      <c r="E151" s="21">
        <f t="shared" si="125"/>
        <v>162</v>
      </c>
      <c r="F151" s="4">
        <v>2</v>
      </c>
      <c r="G151" s="21" t="str">
        <f t="shared" si="155"/>
        <v>0</v>
      </c>
      <c r="H151" s="21" t="str">
        <f t="shared" si="156"/>
        <v>0</v>
      </c>
      <c r="I151" s="21">
        <f t="shared" si="157"/>
        <v>0</v>
      </c>
      <c r="J151" s="21">
        <f t="shared" si="158"/>
        <v>39</v>
      </c>
      <c r="K151" s="21">
        <f t="shared" si="159"/>
        <v>123</v>
      </c>
      <c r="L151" s="21">
        <f t="shared" si="160"/>
        <v>162</v>
      </c>
    </row>
    <row r="152" spans="1:12" s="26" customFormat="1" ht="22.5" customHeight="1">
      <c r="A152" s="22"/>
      <c r="B152" s="23" t="s">
        <v>3</v>
      </c>
      <c r="C152" s="24">
        <f>SUM(C146:C151)</f>
        <v>81</v>
      </c>
      <c r="D152" s="24">
        <f t="shared" ref="D152:L152" si="161">SUM(D146:D151)</f>
        <v>422</v>
      </c>
      <c r="E152" s="24">
        <f t="shared" si="161"/>
        <v>503</v>
      </c>
      <c r="F152" s="25"/>
      <c r="G152" s="24">
        <f t="shared" si="161"/>
        <v>26</v>
      </c>
      <c r="H152" s="24">
        <f t="shared" si="161"/>
        <v>267</v>
      </c>
      <c r="I152" s="24">
        <f t="shared" si="161"/>
        <v>293</v>
      </c>
      <c r="J152" s="24">
        <f t="shared" si="161"/>
        <v>55</v>
      </c>
      <c r="K152" s="24">
        <f t="shared" si="161"/>
        <v>155</v>
      </c>
      <c r="L152" s="24">
        <f t="shared" si="161"/>
        <v>210</v>
      </c>
    </row>
    <row r="153" spans="1:12" s="26" customFormat="1" ht="22.5" customHeight="1">
      <c r="A153" s="22"/>
      <c r="B153" s="23" t="s">
        <v>77</v>
      </c>
      <c r="C153" s="24">
        <f>C144+C152</f>
        <v>1012</v>
      </c>
      <c r="D153" s="24">
        <f t="shared" ref="D153:L153" si="162">D144+D152</f>
        <v>2408</v>
      </c>
      <c r="E153" s="24">
        <f t="shared" si="162"/>
        <v>3420</v>
      </c>
      <c r="F153" s="25"/>
      <c r="G153" s="24">
        <f t="shared" si="162"/>
        <v>473</v>
      </c>
      <c r="H153" s="24">
        <f t="shared" si="162"/>
        <v>1165</v>
      </c>
      <c r="I153" s="24">
        <f t="shared" si="162"/>
        <v>1638</v>
      </c>
      <c r="J153" s="24">
        <f t="shared" si="162"/>
        <v>539</v>
      </c>
      <c r="K153" s="24">
        <f t="shared" si="162"/>
        <v>1243</v>
      </c>
      <c r="L153" s="24">
        <f t="shared" si="162"/>
        <v>1782</v>
      </c>
    </row>
    <row r="154" spans="1:12" ht="22.5" customHeight="1">
      <c r="A154" s="18"/>
      <c r="B154" s="33" t="s">
        <v>109</v>
      </c>
      <c r="C154" s="7"/>
      <c r="D154" s="8"/>
      <c r="E154" s="31"/>
      <c r="F154" s="54"/>
      <c r="G154" s="31"/>
      <c r="H154" s="31"/>
      <c r="I154" s="31"/>
      <c r="J154" s="31"/>
      <c r="K154" s="31"/>
      <c r="L154" s="32"/>
    </row>
    <row r="155" spans="1:12" ht="22.5" customHeight="1">
      <c r="A155" s="18"/>
      <c r="B155" s="35" t="s">
        <v>110</v>
      </c>
      <c r="C155" s="20">
        <v>110</v>
      </c>
      <c r="D155" s="20">
        <v>535</v>
      </c>
      <c r="E155" s="21">
        <f t="shared" si="125"/>
        <v>645</v>
      </c>
      <c r="F155" s="4">
        <v>2</v>
      </c>
      <c r="G155" s="21" t="str">
        <f t="shared" ref="G155:G178" si="163">IF(F155=1,C155,"0")</f>
        <v>0</v>
      </c>
      <c r="H155" s="21" t="str">
        <f t="shared" ref="H155:H178" si="164">IF(F155=1,D155,"0")</f>
        <v>0</v>
      </c>
      <c r="I155" s="21">
        <f t="shared" ref="I155:I178" si="165">G155+H155</f>
        <v>0</v>
      </c>
      <c r="J155" s="21">
        <f t="shared" ref="J155:J178" si="166">IF(F155=2,C155,"0")</f>
        <v>110</v>
      </c>
      <c r="K155" s="21">
        <f t="shared" ref="K155:K178" si="167">IF(F155=2,D155,"0")</f>
        <v>535</v>
      </c>
      <c r="L155" s="21">
        <f t="shared" ref="L155:L178" si="168">J155+K155</f>
        <v>645</v>
      </c>
    </row>
    <row r="156" spans="1:12" s="26" customFormat="1" ht="22.5" customHeight="1">
      <c r="A156" s="22"/>
      <c r="B156" s="36" t="s">
        <v>3</v>
      </c>
      <c r="C156" s="24">
        <f>C155</f>
        <v>110</v>
      </c>
      <c r="D156" s="24">
        <f t="shared" ref="D156:L156" si="169">D155</f>
        <v>535</v>
      </c>
      <c r="E156" s="24">
        <f t="shared" si="169"/>
        <v>645</v>
      </c>
      <c r="F156" s="25"/>
      <c r="G156" s="24" t="str">
        <f t="shared" si="169"/>
        <v>0</v>
      </c>
      <c r="H156" s="24" t="str">
        <f t="shared" si="169"/>
        <v>0</v>
      </c>
      <c r="I156" s="24">
        <f t="shared" si="169"/>
        <v>0</v>
      </c>
      <c r="J156" s="24">
        <f t="shared" si="169"/>
        <v>110</v>
      </c>
      <c r="K156" s="24">
        <f t="shared" si="169"/>
        <v>535</v>
      </c>
      <c r="L156" s="24">
        <f t="shared" si="169"/>
        <v>645</v>
      </c>
    </row>
    <row r="157" spans="1:12" ht="22.5" customHeight="1">
      <c r="A157" s="18"/>
      <c r="B157" s="33" t="s">
        <v>120</v>
      </c>
      <c r="C157" s="7"/>
      <c r="D157" s="8"/>
      <c r="E157" s="31"/>
      <c r="F157" s="9"/>
      <c r="G157" s="31"/>
      <c r="H157" s="31"/>
      <c r="I157" s="31"/>
      <c r="J157" s="31"/>
      <c r="K157" s="31"/>
      <c r="L157" s="32"/>
    </row>
    <row r="158" spans="1:12" ht="22.5" customHeight="1">
      <c r="A158" s="18"/>
      <c r="B158" s="19" t="s">
        <v>110</v>
      </c>
      <c r="C158" s="20">
        <v>18</v>
      </c>
      <c r="D158" s="20">
        <v>151</v>
      </c>
      <c r="E158" s="21">
        <f t="shared" si="125"/>
        <v>169</v>
      </c>
      <c r="F158" s="4">
        <v>2</v>
      </c>
      <c r="G158" s="21" t="str">
        <f t="shared" ref="G158" si="170">IF(F158=1,C158,"0")</f>
        <v>0</v>
      </c>
      <c r="H158" s="21" t="str">
        <f t="shared" ref="H158" si="171">IF(F158=1,D158,"0")</f>
        <v>0</v>
      </c>
      <c r="I158" s="21">
        <f t="shared" ref="I158" si="172">G158+H158</f>
        <v>0</v>
      </c>
      <c r="J158" s="21">
        <f t="shared" ref="J158" si="173">IF(F158=2,C158,"0")</f>
        <v>18</v>
      </c>
      <c r="K158" s="21">
        <f t="shared" ref="K158" si="174">IF(F158=2,D158,"0")</f>
        <v>151</v>
      </c>
      <c r="L158" s="21">
        <f t="shared" ref="L158" si="175">J158+K158</f>
        <v>169</v>
      </c>
    </row>
    <row r="159" spans="1:12" s="26" customFormat="1" ht="22.5" customHeight="1">
      <c r="A159" s="22"/>
      <c r="B159" s="36" t="s">
        <v>3</v>
      </c>
      <c r="C159" s="24">
        <f>C158</f>
        <v>18</v>
      </c>
      <c r="D159" s="24">
        <f t="shared" ref="D159:L159" si="176">D158</f>
        <v>151</v>
      </c>
      <c r="E159" s="24">
        <f t="shared" si="176"/>
        <v>169</v>
      </c>
      <c r="F159" s="25"/>
      <c r="G159" s="24" t="str">
        <f t="shared" si="176"/>
        <v>0</v>
      </c>
      <c r="H159" s="24" t="str">
        <f t="shared" si="176"/>
        <v>0</v>
      </c>
      <c r="I159" s="24">
        <f t="shared" si="176"/>
        <v>0</v>
      </c>
      <c r="J159" s="24">
        <f t="shared" si="176"/>
        <v>18</v>
      </c>
      <c r="K159" s="24">
        <f t="shared" si="176"/>
        <v>151</v>
      </c>
      <c r="L159" s="24">
        <f t="shared" si="176"/>
        <v>169</v>
      </c>
    </row>
    <row r="160" spans="1:12" s="26" customFormat="1" ht="22.5" customHeight="1">
      <c r="A160" s="22"/>
      <c r="B160" s="36" t="s">
        <v>77</v>
      </c>
      <c r="C160" s="24">
        <f>C156+C159</f>
        <v>128</v>
      </c>
      <c r="D160" s="24">
        <f t="shared" ref="D160:L160" si="177">D156+D159</f>
        <v>686</v>
      </c>
      <c r="E160" s="24">
        <f t="shared" si="177"/>
        <v>814</v>
      </c>
      <c r="F160" s="25"/>
      <c r="G160" s="24">
        <f t="shared" si="177"/>
        <v>0</v>
      </c>
      <c r="H160" s="24">
        <f t="shared" si="177"/>
        <v>0</v>
      </c>
      <c r="I160" s="24">
        <f t="shared" si="177"/>
        <v>0</v>
      </c>
      <c r="J160" s="24">
        <f t="shared" si="177"/>
        <v>128</v>
      </c>
      <c r="K160" s="24">
        <f t="shared" si="177"/>
        <v>686</v>
      </c>
      <c r="L160" s="24">
        <f t="shared" si="177"/>
        <v>814</v>
      </c>
    </row>
    <row r="161" spans="1:12" ht="22.5" customHeight="1">
      <c r="A161" s="18"/>
      <c r="B161" s="33" t="s">
        <v>82</v>
      </c>
      <c r="C161" s="7"/>
      <c r="D161" s="8"/>
      <c r="E161" s="31"/>
      <c r="F161" s="34"/>
      <c r="G161" s="31"/>
      <c r="H161" s="31"/>
      <c r="I161" s="31"/>
      <c r="J161" s="31"/>
      <c r="K161" s="31"/>
      <c r="L161" s="32"/>
    </row>
    <row r="162" spans="1:12" s="39" customFormat="1" ht="22.5" customHeight="1">
      <c r="A162" s="5"/>
      <c r="B162" s="37" t="s">
        <v>64</v>
      </c>
      <c r="C162" s="20">
        <v>123</v>
      </c>
      <c r="D162" s="20">
        <v>205</v>
      </c>
      <c r="E162" s="21">
        <f t="shared" si="125"/>
        <v>328</v>
      </c>
      <c r="F162" s="4">
        <v>2</v>
      </c>
      <c r="G162" s="21" t="str">
        <f t="shared" ref="G162:G163" si="178">IF(F162=1,C162,"0")</f>
        <v>0</v>
      </c>
      <c r="H162" s="21" t="str">
        <f t="shared" ref="H162:H163" si="179">IF(F162=1,D162,"0")</f>
        <v>0</v>
      </c>
      <c r="I162" s="21">
        <f t="shared" ref="I162:I163" si="180">G162+H162</f>
        <v>0</v>
      </c>
      <c r="J162" s="21">
        <f t="shared" ref="J162:J163" si="181">IF(F162=2,C162,"0")</f>
        <v>123</v>
      </c>
      <c r="K162" s="21">
        <f t="shared" ref="K162:K163" si="182">IF(F162=2,D162,"0")</f>
        <v>205</v>
      </c>
      <c r="L162" s="21">
        <f t="shared" ref="L162:L163" si="183">J162+K162</f>
        <v>328</v>
      </c>
    </row>
    <row r="163" spans="1:12" s="39" customFormat="1" ht="22.5" customHeight="1">
      <c r="A163" s="5"/>
      <c r="B163" s="37" t="s">
        <v>65</v>
      </c>
      <c r="C163" s="20">
        <v>42</v>
      </c>
      <c r="D163" s="20">
        <v>130</v>
      </c>
      <c r="E163" s="21">
        <f t="shared" si="125"/>
        <v>172</v>
      </c>
      <c r="F163" s="4">
        <v>2</v>
      </c>
      <c r="G163" s="21" t="str">
        <f t="shared" si="178"/>
        <v>0</v>
      </c>
      <c r="H163" s="21" t="str">
        <f t="shared" si="179"/>
        <v>0</v>
      </c>
      <c r="I163" s="21">
        <f t="shared" si="180"/>
        <v>0</v>
      </c>
      <c r="J163" s="21">
        <f t="shared" si="181"/>
        <v>42</v>
      </c>
      <c r="K163" s="21">
        <f t="shared" si="182"/>
        <v>130</v>
      </c>
      <c r="L163" s="21">
        <f t="shared" si="183"/>
        <v>172</v>
      </c>
    </row>
    <row r="164" spans="1:12" s="39" customFormat="1" ht="22.5" customHeight="1">
      <c r="A164" s="5"/>
      <c r="B164" s="36" t="s">
        <v>77</v>
      </c>
      <c r="C164" s="24">
        <f>SUM(C162:C163)</f>
        <v>165</v>
      </c>
      <c r="D164" s="24">
        <f>SUM(D162:D163)</f>
        <v>335</v>
      </c>
      <c r="E164" s="24">
        <f>SUM(E162:E163)</f>
        <v>500</v>
      </c>
      <c r="F164" s="25"/>
      <c r="G164" s="24">
        <f t="shared" ref="G164:L164" si="184">SUM(G162:G163)</f>
        <v>0</v>
      </c>
      <c r="H164" s="24">
        <f t="shared" si="184"/>
        <v>0</v>
      </c>
      <c r="I164" s="24">
        <f t="shared" si="184"/>
        <v>0</v>
      </c>
      <c r="J164" s="24">
        <f t="shared" si="184"/>
        <v>165</v>
      </c>
      <c r="K164" s="24">
        <f t="shared" si="184"/>
        <v>335</v>
      </c>
      <c r="L164" s="24">
        <f t="shared" si="184"/>
        <v>500</v>
      </c>
    </row>
    <row r="165" spans="1:12" ht="22.5" customHeight="1">
      <c r="A165" s="5"/>
      <c r="B165" s="6" t="s">
        <v>83</v>
      </c>
      <c r="C165" s="7"/>
      <c r="D165" s="8"/>
      <c r="E165" s="31"/>
      <c r="F165" s="34"/>
      <c r="G165" s="31"/>
      <c r="H165" s="31"/>
      <c r="I165" s="31"/>
      <c r="J165" s="31"/>
      <c r="K165" s="31"/>
      <c r="L165" s="32"/>
    </row>
    <row r="166" spans="1:12" ht="22.5" customHeight="1">
      <c r="A166" s="12"/>
      <c r="B166" s="37" t="s">
        <v>176</v>
      </c>
      <c r="C166" s="20">
        <v>15</v>
      </c>
      <c r="D166" s="20">
        <v>9</v>
      </c>
      <c r="E166" s="21">
        <f>C166+D166</f>
        <v>24</v>
      </c>
      <c r="F166" s="4">
        <v>2</v>
      </c>
      <c r="G166" s="21" t="str">
        <f t="shared" ref="G166:G173" si="185">IF(F166=1,C166,"0")</f>
        <v>0</v>
      </c>
      <c r="H166" s="21" t="str">
        <f t="shared" ref="H166:H173" si="186">IF(F166=1,D166,"0")</f>
        <v>0</v>
      </c>
      <c r="I166" s="21">
        <f t="shared" ref="I166:I173" si="187">G166+H166</f>
        <v>0</v>
      </c>
      <c r="J166" s="21">
        <f t="shared" ref="J166:J173" si="188">IF(F166=2,C166,"0")</f>
        <v>15</v>
      </c>
      <c r="K166" s="21">
        <f t="shared" ref="K166:K173" si="189">IF(F166=2,D166,"0")</f>
        <v>9</v>
      </c>
      <c r="L166" s="21">
        <f t="shared" ref="L166:L173" si="190">J166+K166</f>
        <v>24</v>
      </c>
    </row>
    <row r="167" spans="1:12" ht="22.5" customHeight="1">
      <c r="A167" s="12"/>
      <c r="B167" s="37" t="s">
        <v>141</v>
      </c>
      <c r="C167" s="20">
        <v>31</v>
      </c>
      <c r="D167" s="20">
        <v>105</v>
      </c>
      <c r="E167" s="21">
        <f t="shared" si="125"/>
        <v>136</v>
      </c>
      <c r="F167" s="4">
        <v>1</v>
      </c>
      <c r="G167" s="21">
        <f t="shared" si="185"/>
        <v>31</v>
      </c>
      <c r="H167" s="21">
        <f t="shared" si="186"/>
        <v>105</v>
      </c>
      <c r="I167" s="21">
        <f t="shared" si="187"/>
        <v>136</v>
      </c>
      <c r="J167" s="21" t="str">
        <f t="shared" si="188"/>
        <v>0</v>
      </c>
      <c r="K167" s="21" t="str">
        <f t="shared" si="189"/>
        <v>0</v>
      </c>
      <c r="L167" s="21">
        <f t="shared" si="190"/>
        <v>0</v>
      </c>
    </row>
    <row r="168" spans="1:12" ht="22.5" customHeight="1">
      <c r="A168" s="12"/>
      <c r="B168" s="37" t="s">
        <v>142</v>
      </c>
      <c r="C168" s="20">
        <v>78</v>
      </c>
      <c r="D168" s="20">
        <v>175</v>
      </c>
      <c r="E168" s="21">
        <f>C168+D168</f>
        <v>253</v>
      </c>
      <c r="F168" s="4">
        <v>2</v>
      </c>
      <c r="G168" s="21" t="str">
        <f t="shared" ref="G168:G169" si="191">IF(F168=1,C168,"0")</f>
        <v>0</v>
      </c>
      <c r="H168" s="21" t="str">
        <f t="shared" ref="H168:H169" si="192">IF(F168=1,D168,"0")</f>
        <v>0</v>
      </c>
      <c r="I168" s="21">
        <f t="shared" ref="I168:I169" si="193">G168+H168</f>
        <v>0</v>
      </c>
      <c r="J168" s="21">
        <f t="shared" ref="J168:J169" si="194">IF(F168=2,C168,"0")</f>
        <v>78</v>
      </c>
      <c r="K168" s="21">
        <f t="shared" ref="K168:K169" si="195">IF(F168=2,D168,"0")</f>
        <v>175</v>
      </c>
      <c r="L168" s="21">
        <f t="shared" ref="L168:L169" si="196">J168+K168</f>
        <v>253</v>
      </c>
    </row>
    <row r="169" spans="1:12" ht="22.5" customHeight="1">
      <c r="A169" s="12"/>
      <c r="B169" s="37" t="s">
        <v>143</v>
      </c>
      <c r="C169" s="20">
        <v>27</v>
      </c>
      <c r="D169" s="20">
        <v>74</v>
      </c>
      <c r="E169" s="21">
        <v>101</v>
      </c>
      <c r="F169" s="4">
        <v>1</v>
      </c>
      <c r="G169" s="21">
        <f t="shared" si="191"/>
        <v>27</v>
      </c>
      <c r="H169" s="21">
        <f t="shared" si="192"/>
        <v>74</v>
      </c>
      <c r="I169" s="21">
        <f t="shared" si="193"/>
        <v>101</v>
      </c>
      <c r="J169" s="21" t="str">
        <f t="shared" si="194"/>
        <v>0</v>
      </c>
      <c r="K169" s="21" t="str">
        <f t="shared" si="195"/>
        <v>0</v>
      </c>
      <c r="L169" s="21">
        <f t="shared" si="196"/>
        <v>0</v>
      </c>
    </row>
    <row r="170" spans="1:12" ht="22.5" customHeight="1">
      <c r="A170" s="18"/>
      <c r="B170" s="19" t="s">
        <v>99</v>
      </c>
      <c r="C170" s="20">
        <v>0</v>
      </c>
      <c r="D170" s="20">
        <v>0</v>
      </c>
      <c r="E170" s="21">
        <f>C170+D170</f>
        <v>0</v>
      </c>
      <c r="F170" s="4">
        <v>1</v>
      </c>
      <c r="G170" s="21">
        <f t="shared" si="185"/>
        <v>0</v>
      </c>
      <c r="H170" s="21">
        <f t="shared" si="186"/>
        <v>0</v>
      </c>
      <c r="I170" s="21">
        <f t="shared" si="187"/>
        <v>0</v>
      </c>
      <c r="J170" s="21" t="str">
        <f t="shared" si="188"/>
        <v>0</v>
      </c>
      <c r="K170" s="21" t="str">
        <f t="shared" si="189"/>
        <v>0</v>
      </c>
      <c r="L170" s="21">
        <f t="shared" si="190"/>
        <v>0</v>
      </c>
    </row>
    <row r="171" spans="1:12" ht="22.5" customHeight="1">
      <c r="A171" s="12"/>
      <c r="B171" s="37" t="s">
        <v>177</v>
      </c>
      <c r="C171" s="20">
        <v>0</v>
      </c>
      <c r="D171" s="20">
        <v>0</v>
      </c>
      <c r="E171" s="21">
        <f t="shared" si="125"/>
        <v>0</v>
      </c>
      <c r="F171" s="4">
        <v>2</v>
      </c>
      <c r="G171" s="21" t="str">
        <f t="shared" si="185"/>
        <v>0</v>
      </c>
      <c r="H171" s="21" t="str">
        <f t="shared" si="186"/>
        <v>0</v>
      </c>
      <c r="I171" s="21">
        <f t="shared" si="187"/>
        <v>0</v>
      </c>
      <c r="J171" s="21">
        <f t="shared" si="188"/>
        <v>0</v>
      </c>
      <c r="K171" s="21">
        <f t="shared" si="189"/>
        <v>0</v>
      </c>
      <c r="L171" s="21">
        <f t="shared" si="190"/>
        <v>0</v>
      </c>
    </row>
    <row r="172" spans="1:12" ht="22.5" customHeight="1">
      <c r="A172" s="18"/>
      <c r="B172" s="19" t="s">
        <v>186</v>
      </c>
      <c r="C172" s="20">
        <v>0</v>
      </c>
      <c r="D172" s="20">
        <v>0</v>
      </c>
      <c r="E172" s="21">
        <f t="shared" si="125"/>
        <v>0</v>
      </c>
      <c r="F172" s="4">
        <v>2</v>
      </c>
      <c r="G172" s="21" t="str">
        <f t="shared" si="185"/>
        <v>0</v>
      </c>
      <c r="H172" s="21" t="str">
        <f t="shared" si="186"/>
        <v>0</v>
      </c>
      <c r="I172" s="21">
        <f t="shared" si="187"/>
        <v>0</v>
      </c>
      <c r="J172" s="21">
        <f t="shared" si="188"/>
        <v>0</v>
      </c>
      <c r="K172" s="21">
        <f t="shared" si="189"/>
        <v>0</v>
      </c>
      <c r="L172" s="21">
        <f t="shared" si="190"/>
        <v>0</v>
      </c>
    </row>
    <row r="173" spans="1:12" ht="22.5" customHeight="1">
      <c r="A173" s="18"/>
      <c r="B173" s="19" t="s">
        <v>98</v>
      </c>
      <c r="C173" s="20">
        <v>0</v>
      </c>
      <c r="D173" s="20">
        <v>0</v>
      </c>
      <c r="E173" s="21">
        <f t="shared" si="125"/>
        <v>0</v>
      </c>
      <c r="F173" s="4">
        <v>1</v>
      </c>
      <c r="G173" s="21">
        <f t="shared" si="185"/>
        <v>0</v>
      </c>
      <c r="H173" s="21">
        <f t="shared" si="186"/>
        <v>0</v>
      </c>
      <c r="I173" s="21">
        <f t="shared" si="187"/>
        <v>0</v>
      </c>
      <c r="J173" s="21" t="str">
        <f t="shared" si="188"/>
        <v>0</v>
      </c>
      <c r="K173" s="21" t="str">
        <f t="shared" si="189"/>
        <v>0</v>
      </c>
      <c r="L173" s="21">
        <f t="shared" si="190"/>
        <v>0</v>
      </c>
    </row>
    <row r="174" spans="1:12" s="26" customFormat="1" ht="22.5" customHeight="1">
      <c r="A174" s="22"/>
      <c r="B174" s="23" t="s">
        <v>77</v>
      </c>
      <c r="C174" s="24">
        <f t="shared" ref="C174:L174" si="197">SUM(C166:C173)</f>
        <v>151</v>
      </c>
      <c r="D174" s="24">
        <f t="shared" si="197"/>
        <v>363</v>
      </c>
      <c r="E174" s="24">
        <f t="shared" si="197"/>
        <v>514</v>
      </c>
      <c r="F174" s="25"/>
      <c r="G174" s="24">
        <f t="shared" si="197"/>
        <v>58</v>
      </c>
      <c r="H174" s="24">
        <f t="shared" si="197"/>
        <v>179</v>
      </c>
      <c r="I174" s="24">
        <f t="shared" si="197"/>
        <v>237</v>
      </c>
      <c r="J174" s="24">
        <f t="shared" si="197"/>
        <v>93</v>
      </c>
      <c r="K174" s="24">
        <f t="shared" si="197"/>
        <v>184</v>
      </c>
      <c r="L174" s="24">
        <f t="shared" si="197"/>
        <v>277</v>
      </c>
    </row>
    <row r="175" spans="1:12" s="26" customFormat="1" ht="22.5" customHeight="1">
      <c r="A175" s="22"/>
      <c r="B175" s="23" t="s">
        <v>79</v>
      </c>
      <c r="C175" s="24">
        <f>C153+C160+C164+C174</f>
        <v>1456</v>
      </c>
      <c r="D175" s="24">
        <f>D153+D160+D164+D174</f>
        <v>3792</v>
      </c>
      <c r="E175" s="24">
        <f>E153+E160+E164+E174</f>
        <v>5248</v>
      </c>
      <c r="F175" s="25"/>
      <c r="G175" s="24">
        <f t="shared" ref="G175:L175" si="198">G153+G160+G164+G174</f>
        <v>531</v>
      </c>
      <c r="H175" s="24">
        <f t="shared" si="198"/>
        <v>1344</v>
      </c>
      <c r="I175" s="24">
        <f t="shared" si="198"/>
        <v>1875</v>
      </c>
      <c r="J175" s="24">
        <f t="shared" si="198"/>
        <v>925</v>
      </c>
      <c r="K175" s="24">
        <f t="shared" si="198"/>
        <v>2448</v>
      </c>
      <c r="L175" s="24">
        <f t="shared" si="198"/>
        <v>3373</v>
      </c>
    </row>
    <row r="176" spans="1:12" ht="22.5" customHeight="1">
      <c r="A176" s="18"/>
      <c r="B176" s="38" t="s">
        <v>107</v>
      </c>
      <c r="C176" s="7"/>
      <c r="D176" s="8"/>
      <c r="E176" s="31"/>
      <c r="F176" s="9"/>
      <c r="G176" s="31"/>
      <c r="H176" s="31"/>
      <c r="I176" s="31"/>
      <c r="J176" s="31"/>
      <c r="K176" s="31"/>
      <c r="L176" s="32"/>
    </row>
    <row r="177" spans="1:12" ht="22.5" customHeight="1">
      <c r="A177" s="18"/>
      <c r="B177" s="55" t="s">
        <v>81</v>
      </c>
      <c r="C177" s="7"/>
      <c r="D177" s="8"/>
      <c r="E177" s="31"/>
      <c r="F177" s="9"/>
      <c r="G177" s="31"/>
      <c r="H177" s="31"/>
      <c r="I177" s="31"/>
      <c r="J177" s="31"/>
      <c r="K177" s="31"/>
      <c r="L177" s="32"/>
    </row>
    <row r="178" spans="1:12" ht="22.5" customHeight="1">
      <c r="A178" s="18"/>
      <c r="B178" s="40" t="s">
        <v>179</v>
      </c>
      <c r="C178" s="20">
        <v>12</v>
      </c>
      <c r="D178" s="20">
        <v>13</v>
      </c>
      <c r="E178" s="21">
        <f t="shared" si="125"/>
        <v>25</v>
      </c>
      <c r="F178" s="4">
        <v>1</v>
      </c>
      <c r="G178" s="21">
        <f t="shared" si="163"/>
        <v>12</v>
      </c>
      <c r="H178" s="21">
        <f t="shared" si="164"/>
        <v>13</v>
      </c>
      <c r="I178" s="21">
        <f t="shared" si="165"/>
        <v>25</v>
      </c>
      <c r="J178" s="21" t="str">
        <f t="shared" si="166"/>
        <v>0</v>
      </c>
      <c r="K178" s="21" t="str">
        <f t="shared" si="167"/>
        <v>0</v>
      </c>
      <c r="L178" s="21">
        <f t="shared" si="168"/>
        <v>0</v>
      </c>
    </row>
    <row r="179" spans="1:12" ht="22.5" customHeight="1">
      <c r="A179" s="18"/>
      <c r="B179" s="40" t="s">
        <v>24</v>
      </c>
      <c r="C179" s="20">
        <v>65</v>
      </c>
      <c r="D179" s="20">
        <v>149</v>
      </c>
      <c r="E179" s="21">
        <f t="shared" si="125"/>
        <v>214</v>
      </c>
      <c r="F179" s="4">
        <v>1</v>
      </c>
      <c r="G179" s="21">
        <f t="shared" ref="G179" si="199">IF(F179=1,C179,"0")</f>
        <v>65</v>
      </c>
      <c r="H179" s="21">
        <f t="shared" ref="H179" si="200">IF(F179=1,D179,"0")</f>
        <v>149</v>
      </c>
      <c r="I179" s="21">
        <f t="shared" ref="I179" si="201">G179+H179</f>
        <v>214</v>
      </c>
      <c r="J179" s="21" t="str">
        <f t="shared" ref="J179" si="202">IF(F179=2,C179,"0")</f>
        <v>0</v>
      </c>
      <c r="K179" s="21" t="str">
        <f t="shared" ref="K179" si="203">IF(F179=2,D179,"0")</f>
        <v>0</v>
      </c>
      <c r="L179" s="21">
        <f t="shared" ref="L179" si="204">J179+K179</f>
        <v>0</v>
      </c>
    </row>
    <row r="180" spans="1:12" s="26" customFormat="1" ht="22.5" customHeight="1">
      <c r="A180" s="22"/>
      <c r="B180" s="23" t="s">
        <v>3</v>
      </c>
      <c r="C180" s="24">
        <f>SUM(C178:C179)</f>
        <v>77</v>
      </c>
      <c r="D180" s="24">
        <f>SUM(D178:D179)</f>
        <v>162</v>
      </c>
      <c r="E180" s="24">
        <f>SUM(E178:E179)</f>
        <v>239</v>
      </c>
      <c r="F180" s="25"/>
      <c r="G180" s="24">
        <f t="shared" ref="G180:L180" si="205">SUM(G178:G179)</f>
        <v>77</v>
      </c>
      <c r="H180" s="24">
        <f t="shared" si="205"/>
        <v>162</v>
      </c>
      <c r="I180" s="24">
        <f t="shared" si="205"/>
        <v>239</v>
      </c>
      <c r="J180" s="24">
        <f t="shared" si="205"/>
        <v>0</v>
      </c>
      <c r="K180" s="24">
        <f t="shared" si="205"/>
        <v>0</v>
      </c>
      <c r="L180" s="24">
        <f t="shared" si="205"/>
        <v>0</v>
      </c>
    </row>
    <row r="181" spans="1:12" s="26" customFormat="1" ht="22.5" customHeight="1">
      <c r="A181" s="22"/>
      <c r="B181" s="33" t="s">
        <v>109</v>
      </c>
      <c r="C181" s="56"/>
      <c r="D181" s="56"/>
      <c r="E181" s="56"/>
      <c r="F181" s="57"/>
      <c r="G181" s="56"/>
      <c r="H181" s="56"/>
      <c r="I181" s="56"/>
      <c r="J181" s="56"/>
      <c r="K181" s="56"/>
      <c r="L181" s="56"/>
    </row>
    <row r="182" spans="1:12" s="26" customFormat="1" ht="22.5" customHeight="1">
      <c r="A182" s="22"/>
      <c r="B182" s="35" t="s">
        <v>110</v>
      </c>
      <c r="C182" s="20">
        <v>5</v>
      </c>
      <c r="D182" s="20">
        <v>22</v>
      </c>
      <c r="E182" s="20">
        <f t="shared" ref="E182" si="206">C182+D182</f>
        <v>27</v>
      </c>
      <c r="F182" s="25">
        <v>2</v>
      </c>
      <c r="G182" s="24" t="str">
        <f t="shared" ref="G182" si="207">IF(F182=1,C182,"0")</f>
        <v>0</v>
      </c>
      <c r="H182" s="24" t="str">
        <f t="shared" ref="H182" si="208">IF(F182=1,D182,"0")</f>
        <v>0</v>
      </c>
      <c r="I182" s="24">
        <f t="shared" ref="I182" si="209">G182+H182</f>
        <v>0</v>
      </c>
      <c r="J182" s="24">
        <f t="shared" ref="J182" si="210">IF(F182=2,C182,"0")</f>
        <v>5</v>
      </c>
      <c r="K182" s="24">
        <f t="shared" ref="K182" si="211">IF(F182=2,D182,"0")</f>
        <v>22</v>
      </c>
      <c r="L182" s="24">
        <f t="shared" ref="L182" si="212">J182+K182</f>
        <v>27</v>
      </c>
    </row>
    <row r="183" spans="1:12" s="26" customFormat="1" ht="22.5" customHeight="1">
      <c r="A183" s="22"/>
      <c r="B183" s="36" t="s">
        <v>3</v>
      </c>
      <c r="C183" s="24">
        <f>C182</f>
        <v>5</v>
      </c>
      <c r="D183" s="24">
        <f t="shared" ref="D183:L183" si="213">D182</f>
        <v>22</v>
      </c>
      <c r="E183" s="24">
        <f t="shared" si="213"/>
        <v>27</v>
      </c>
      <c r="F183" s="25"/>
      <c r="G183" s="24" t="str">
        <f t="shared" si="213"/>
        <v>0</v>
      </c>
      <c r="H183" s="24" t="str">
        <f t="shared" si="213"/>
        <v>0</v>
      </c>
      <c r="I183" s="24">
        <f t="shared" si="213"/>
        <v>0</v>
      </c>
      <c r="J183" s="24">
        <f t="shared" si="213"/>
        <v>5</v>
      </c>
      <c r="K183" s="24">
        <f t="shared" si="213"/>
        <v>22</v>
      </c>
      <c r="L183" s="24">
        <f t="shared" si="213"/>
        <v>27</v>
      </c>
    </row>
    <row r="184" spans="1:12" ht="22.5" customHeight="1">
      <c r="A184" s="18"/>
      <c r="B184" s="33" t="s">
        <v>119</v>
      </c>
      <c r="C184" s="58"/>
      <c r="D184" s="58"/>
      <c r="E184" s="59"/>
      <c r="F184" s="60"/>
      <c r="G184" s="59"/>
      <c r="H184" s="59"/>
      <c r="I184" s="59"/>
      <c r="J184" s="59"/>
      <c r="K184" s="59"/>
      <c r="L184" s="59"/>
    </row>
    <row r="185" spans="1:12" ht="22.5" customHeight="1">
      <c r="A185" s="18"/>
      <c r="B185" s="19" t="s">
        <v>61</v>
      </c>
      <c r="C185" s="20">
        <v>10</v>
      </c>
      <c r="D185" s="20">
        <v>38</v>
      </c>
      <c r="E185" s="21">
        <f t="shared" ref="E185" si="214">C185+D185</f>
        <v>48</v>
      </c>
      <c r="F185" s="4">
        <v>1</v>
      </c>
      <c r="G185" s="21">
        <f>IF(F185=1,C185,"0")</f>
        <v>10</v>
      </c>
      <c r="H185" s="21">
        <f>IF(F185=1,D185,"0")</f>
        <v>38</v>
      </c>
      <c r="I185" s="21">
        <f>G185+H185</f>
        <v>48</v>
      </c>
      <c r="J185" s="21" t="str">
        <f>IF(F185=2,C185,"0")</f>
        <v>0</v>
      </c>
      <c r="K185" s="21" t="str">
        <f>IF(F185=2,D185,"0")</f>
        <v>0</v>
      </c>
      <c r="L185" s="21">
        <f>J185+K185</f>
        <v>0</v>
      </c>
    </row>
    <row r="186" spans="1:12" ht="22.5" customHeight="1">
      <c r="A186" s="18"/>
      <c r="B186" s="35" t="s">
        <v>101</v>
      </c>
      <c r="C186" s="20">
        <v>0</v>
      </c>
      <c r="D186" s="20">
        <v>21</v>
      </c>
      <c r="E186" s="21">
        <f t="shared" ref="E186:E244" si="215">C186+D186</f>
        <v>21</v>
      </c>
      <c r="F186" s="4">
        <v>2</v>
      </c>
      <c r="G186" s="21" t="str">
        <f>IF(F186=1,C186,"0")</f>
        <v>0</v>
      </c>
      <c r="H186" s="21" t="str">
        <f>IF(F186=1,D186,"0")</f>
        <v>0</v>
      </c>
      <c r="I186" s="21">
        <f>G186+H186</f>
        <v>0</v>
      </c>
      <c r="J186" s="21">
        <f>IF(F186=2,C186,"0")</f>
        <v>0</v>
      </c>
      <c r="K186" s="21">
        <f>IF(F186=2,D186,"0")</f>
        <v>21</v>
      </c>
      <c r="L186" s="21">
        <f>J186+K186</f>
        <v>21</v>
      </c>
    </row>
    <row r="187" spans="1:12" ht="22.5" customHeight="1">
      <c r="A187" s="18"/>
      <c r="B187" s="35" t="s">
        <v>66</v>
      </c>
      <c r="C187" s="20">
        <v>20</v>
      </c>
      <c r="D187" s="20">
        <v>5</v>
      </c>
      <c r="E187" s="21">
        <f t="shared" si="215"/>
        <v>25</v>
      </c>
      <c r="F187" s="4">
        <v>2</v>
      </c>
      <c r="G187" s="21" t="str">
        <f>IF(F187=1,C187,"0")</f>
        <v>0</v>
      </c>
      <c r="H187" s="21" t="str">
        <f>IF(F187=1,D187,"0")</f>
        <v>0</v>
      </c>
      <c r="I187" s="21">
        <f>G187+H187</f>
        <v>0</v>
      </c>
      <c r="J187" s="21">
        <f>IF(F187=2,C187,"0")</f>
        <v>20</v>
      </c>
      <c r="K187" s="21">
        <f>IF(F187=2,D187,"0")</f>
        <v>5</v>
      </c>
      <c r="L187" s="21">
        <f>J187+K187</f>
        <v>25</v>
      </c>
    </row>
    <row r="188" spans="1:12" ht="22.5" customHeight="1">
      <c r="A188" s="18"/>
      <c r="B188" s="19" t="s">
        <v>24</v>
      </c>
      <c r="C188" s="20">
        <v>2</v>
      </c>
      <c r="D188" s="20">
        <v>17</v>
      </c>
      <c r="E188" s="21">
        <f t="shared" si="215"/>
        <v>19</v>
      </c>
      <c r="F188" s="4">
        <v>1</v>
      </c>
      <c r="G188" s="21">
        <f>IF(F188=1,C188,"0")</f>
        <v>2</v>
      </c>
      <c r="H188" s="21">
        <f>IF(F188=1,D188,"0")</f>
        <v>17</v>
      </c>
      <c r="I188" s="21">
        <f>G188+H188</f>
        <v>19</v>
      </c>
      <c r="J188" s="21" t="str">
        <f>IF(F188=2,C188,"0")</f>
        <v>0</v>
      </c>
      <c r="K188" s="21" t="str">
        <f>IF(F188=2,D188,"0")</f>
        <v>0</v>
      </c>
      <c r="L188" s="21">
        <f>J188+K188</f>
        <v>0</v>
      </c>
    </row>
    <row r="189" spans="1:12" ht="22.5" customHeight="1">
      <c r="A189" s="18"/>
      <c r="B189" s="35" t="s">
        <v>95</v>
      </c>
      <c r="C189" s="20">
        <v>7</v>
      </c>
      <c r="D189" s="20">
        <v>25</v>
      </c>
      <c r="E189" s="21">
        <f t="shared" si="215"/>
        <v>32</v>
      </c>
      <c r="F189" s="4">
        <v>2</v>
      </c>
      <c r="G189" s="21" t="str">
        <f>IF(F189=1,C189,"0")</f>
        <v>0</v>
      </c>
      <c r="H189" s="21" t="str">
        <f>IF(F189=1,D189,"0")</f>
        <v>0</v>
      </c>
      <c r="I189" s="21">
        <f>G189+H189</f>
        <v>0</v>
      </c>
      <c r="J189" s="21">
        <f>IF(F189=2,C189,"0")</f>
        <v>7</v>
      </c>
      <c r="K189" s="21">
        <f>IF(F189=2,D189,"0")</f>
        <v>25</v>
      </c>
      <c r="L189" s="21">
        <f>J189+K189</f>
        <v>32</v>
      </c>
    </row>
    <row r="190" spans="1:12" s="26" customFormat="1" ht="22.5" customHeight="1">
      <c r="A190" s="22"/>
      <c r="B190" s="36" t="s">
        <v>3</v>
      </c>
      <c r="C190" s="24">
        <f>SUM(C185:C189)</f>
        <v>39</v>
      </c>
      <c r="D190" s="24">
        <f t="shared" ref="D190:L190" si="216">SUM(D185:D189)</f>
        <v>106</v>
      </c>
      <c r="E190" s="24">
        <f t="shared" si="216"/>
        <v>145</v>
      </c>
      <c r="F190" s="25"/>
      <c r="G190" s="24">
        <f t="shared" si="216"/>
        <v>12</v>
      </c>
      <c r="H190" s="24">
        <f t="shared" si="216"/>
        <v>55</v>
      </c>
      <c r="I190" s="24">
        <f t="shared" si="216"/>
        <v>67</v>
      </c>
      <c r="J190" s="24">
        <f t="shared" si="216"/>
        <v>27</v>
      </c>
      <c r="K190" s="24">
        <f t="shared" si="216"/>
        <v>51</v>
      </c>
      <c r="L190" s="24">
        <f t="shared" si="216"/>
        <v>78</v>
      </c>
    </row>
    <row r="191" spans="1:12" s="26" customFormat="1" ht="22.5" customHeight="1">
      <c r="A191" s="22"/>
      <c r="B191" s="36" t="s">
        <v>77</v>
      </c>
      <c r="C191" s="24">
        <f>C180+C190+C183</f>
        <v>121</v>
      </c>
      <c r="D191" s="24">
        <f t="shared" ref="D191:L191" si="217">D180+D190+D183</f>
        <v>290</v>
      </c>
      <c r="E191" s="24">
        <f t="shared" si="217"/>
        <v>411</v>
      </c>
      <c r="F191" s="25"/>
      <c r="G191" s="24">
        <f t="shared" si="217"/>
        <v>89</v>
      </c>
      <c r="H191" s="24">
        <f t="shared" si="217"/>
        <v>217</v>
      </c>
      <c r="I191" s="24">
        <f t="shared" si="217"/>
        <v>306</v>
      </c>
      <c r="J191" s="24">
        <f t="shared" si="217"/>
        <v>32</v>
      </c>
      <c r="K191" s="24">
        <f t="shared" si="217"/>
        <v>73</v>
      </c>
      <c r="L191" s="24">
        <f t="shared" si="217"/>
        <v>105</v>
      </c>
    </row>
    <row r="192" spans="1:12" s="26" customFormat="1" ht="22.5" customHeight="1">
      <c r="A192" s="22"/>
      <c r="B192" s="36" t="s">
        <v>108</v>
      </c>
      <c r="C192" s="24">
        <f>C191</f>
        <v>121</v>
      </c>
      <c r="D192" s="24">
        <f t="shared" ref="D192:L192" si="218">D191</f>
        <v>290</v>
      </c>
      <c r="E192" s="24">
        <f t="shared" si="218"/>
        <v>411</v>
      </c>
      <c r="F192" s="25"/>
      <c r="G192" s="24">
        <f t="shared" si="218"/>
        <v>89</v>
      </c>
      <c r="H192" s="24">
        <f t="shared" si="218"/>
        <v>217</v>
      </c>
      <c r="I192" s="24">
        <f t="shared" si="218"/>
        <v>306</v>
      </c>
      <c r="J192" s="24">
        <f t="shared" si="218"/>
        <v>32</v>
      </c>
      <c r="K192" s="24">
        <f t="shared" si="218"/>
        <v>73</v>
      </c>
      <c r="L192" s="24">
        <f t="shared" si="218"/>
        <v>105</v>
      </c>
    </row>
    <row r="193" spans="1:12" s="26" customFormat="1" ht="22.5" customHeight="1">
      <c r="A193" s="27"/>
      <c r="B193" s="51" t="s">
        <v>56</v>
      </c>
      <c r="C193" s="29">
        <f>C175+C192</f>
        <v>1577</v>
      </c>
      <c r="D193" s="29">
        <f>D175+D192</f>
        <v>4082</v>
      </c>
      <c r="E193" s="29">
        <f>E175+E192</f>
        <v>5659</v>
      </c>
      <c r="F193" s="30"/>
      <c r="G193" s="29">
        <f t="shared" ref="G193:L193" si="219">G175+G192</f>
        <v>620</v>
      </c>
      <c r="H193" s="29">
        <f t="shared" si="219"/>
        <v>1561</v>
      </c>
      <c r="I193" s="29">
        <f t="shared" si="219"/>
        <v>2181</v>
      </c>
      <c r="J193" s="29">
        <f t="shared" si="219"/>
        <v>957</v>
      </c>
      <c r="K193" s="29">
        <f t="shared" si="219"/>
        <v>2521</v>
      </c>
      <c r="L193" s="29">
        <f t="shared" si="219"/>
        <v>3478</v>
      </c>
    </row>
    <row r="194" spans="1:12" ht="22.5" customHeight="1">
      <c r="A194" s="22" t="s">
        <v>67</v>
      </c>
      <c r="B194" s="33"/>
      <c r="C194" s="7"/>
      <c r="D194" s="8"/>
      <c r="E194" s="31"/>
      <c r="F194" s="9"/>
      <c r="G194" s="31"/>
      <c r="H194" s="31"/>
      <c r="I194" s="31"/>
      <c r="J194" s="31"/>
      <c r="K194" s="31"/>
      <c r="L194" s="32"/>
    </row>
    <row r="195" spans="1:12" ht="22.5" customHeight="1">
      <c r="A195" s="22"/>
      <c r="B195" s="46" t="s">
        <v>78</v>
      </c>
      <c r="C195" s="7"/>
      <c r="D195" s="8"/>
      <c r="E195" s="31"/>
      <c r="F195" s="9"/>
      <c r="G195" s="31"/>
      <c r="H195" s="31"/>
      <c r="I195" s="31"/>
      <c r="J195" s="31"/>
      <c r="K195" s="31"/>
      <c r="L195" s="32"/>
    </row>
    <row r="196" spans="1:12" ht="22.5" customHeight="1">
      <c r="A196" s="18"/>
      <c r="B196" s="33" t="s">
        <v>84</v>
      </c>
      <c r="C196" s="7"/>
      <c r="D196" s="8"/>
      <c r="E196" s="31"/>
      <c r="F196" s="34"/>
      <c r="G196" s="31"/>
      <c r="H196" s="31"/>
      <c r="I196" s="31"/>
      <c r="J196" s="31"/>
      <c r="K196" s="31"/>
      <c r="L196" s="32"/>
    </row>
    <row r="197" spans="1:12" ht="22.5" customHeight="1">
      <c r="A197" s="18"/>
      <c r="B197" s="19" t="s">
        <v>180</v>
      </c>
      <c r="C197" s="20">
        <v>13</v>
      </c>
      <c r="D197" s="20">
        <v>55</v>
      </c>
      <c r="E197" s="21">
        <f t="shared" ref="E197" si="220">C197+D197</f>
        <v>68</v>
      </c>
      <c r="F197" s="61">
        <v>2</v>
      </c>
      <c r="G197" s="21" t="str">
        <f>IF(F197=1,C197,"0")</f>
        <v>0</v>
      </c>
      <c r="H197" s="21" t="str">
        <f>IF(F197=1,D197,"0")</f>
        <v>0</v>
      </c>
      <c r="I197" s="21">
        <f>G197+H197</f>
        <v>0</v>
      </c>
      <c r="J197" s="21">
        <f>IF(F197=2,C197,"0")</f>
        <v>13</v>
      </c>
      <c r="K197" s="21">
        <f>IF(F197=2,D197,"0")</f>
        <v>55</v>
      </c>
      <c r="L197" s="21">
        <f>J197+K197</f>
        <v>68</v>
      </c>
    </row>
    <row r="198" spans="1:12" ht="22.5" customHeight="1">
      <c r="A198" s="18"/>
      <c r="B198" s="19" t="s">
        <v>31</v>
      </c>
      <c r="C198" s="20">
        <v>47</v>
      </c>
      <c r="D198" s="20">
        <v>127</v>
      </c>
      <c r="E198" s="21">
        <f t="shared" si="215"/>
        <v>174</v>
      </c>
      <c r="F198" s="4">
        <v>2</v>
      </c>
      <c r="G198" s="21" t="str">
        <f>IF(F198=1,C198,"0")</f>
        <v>0</v>
      </c>
      <c r="H198" s="21" t="str">
        <f>IF(F198=1,D198,"0")</f>
        <v>0</v>
      </c>
      <c r="I198" s="21">
        <f>G198+H198</f>
        <v>0</v>
      </c>
      <c r="J198" s="21">
        <f>IF(F198=2,C198,"0")</f>
        <v>47</v>
      </c>
      <c r="K198" s="21">
        <f>IF(F198=2,D198,"0")</f>
        <v>127</v>
      </c>
      <c r="L198" s="21">
        <f>J198+K198</f>
        <v>174</v>
      </c>
    </row>
    <row r="199" spans="1:12" ht="22.5" customHeight="1">
      <c r="A199" s="18"/>
      <c r="B199" s="35" t="s">
        <v>28</v>
      </c>
      <c r="C199" s="20">
        <v>29</v>
      </c>
      <c r="D199" s="20">
        <v>93</v>
      </c>
      <c r="E199" s="21">
        <f t="shared" si="215"/>
        <v>122</v>
      </c>
      <c r="F199" s="4">
        <v>2</v>
      </c>
      <c r="G199" s="21" t="str">
        <f t="shared" ref="G199:G204" si="221">IF(F199=1,C199,"0")</f>
        <v>0</v>
      </c>
      <c r="H199" s="21" t="str">
        <f t="shared" ref="H199:H204" si="222">IF(F199=1,D199,"0")</f>
        <v>0</v>
      </c>
      <c r="I199" s="21">
        <f t="shared" ref="I199:I204" si="223">G199+H199</f>
        <v>0</v>
      </c>
      <c r="J199" s="21">
        <f t="shared" ref="J199:J204" si="224">IF(F199=2,C199,"0")</f>
        <v>29</v>
      </c>
      <c r="K199" s="21">
        <f t="shared" ref="K199:K204" si="225">IF(F199=2,D199,"0")</f>
        <v>93</v>
      </c>
      <c r="L199" s="21">
        <f t="shared" ref="L199:L204" si="226">J199+K199</f>
        <v>122</v>
      </c>
    </row>
    <row r="200" spans="1:12" ht="22.5" customHeight="1">
      <c r="A200" s="18"/>
      <c r="B200" s="35" t="s">
        <v>144</v>
      </c>
      <c r="C200" s="20">
        <v>0</v>
      </c>
      <c r="D200" s="20">
        <v>1</v>
      </c>
      <c r="E200" s="21">
        <f t="shared" si="215"/>
        <v>1</v>
      </c>
      <c r="F200" s="4">
        <v>2</v>
      </c>
      <c r="G200" s="21" t="str">
        <f t="shared" si="221"/>
        <v>0</v>
      </c>
      <c r="H200" s="21" t="str">
        <f t="shared" si="222"/>
        <v>0</v>
      </c>
      <c r="I200" s="21">
        <f t="shared" si="223"/>
        <v>0</v>
      </c>
      <c r="J200" s="21">
        <f t="shared" si="224"/>
        <v>0</v>
      </c>
      <c r="K200" s="21">
        <f t="shared" si="225"/>
        <v>1</v>
      </c>
      <c r="L200" s="21">
        <f t="shared" si="226"/>
        <v>1</v>
      </c>
    </row>
    <row r="201" spans="1:12" ht="22.5" customHeight="1">
      <c r="A201" s="18"/>
      <c r="B201" s="19" t="s">
        <v>92</v>
      </c>
      <c r="C201" s="20">
        <v>24</v>
      </c>
      <c r="D201" s="20">
        <v>61</v>
      </c>
      <c r="E201" s="21">
        <f t="shared" si="215"/>
        <v>85</v>
      </c>
      <c r="F201" s="4">
        <v>2</v>
      </c>
      <c r="G201" s="21" t="str">
        <f t="shared" si="221"/>
        <v>0</v>
      </c>
      <c r="H201" s="21" t="str">
        <f t="shared" si="222"/>
        <v>0</v>
      </c>
      <c r="I201" s="21">
        <f t="shared" si="223"/>
        <v>0</v>
      </c>
      <c r="J201" s="21">
        <f t="shared" si="224"/>
        <v>24</v>
      </c>
      <c r="K201" s="21">
        <f t="shared" si="225"/>
        <v>61</v>
      </c>
      <c r="L201" s="21">
        <f t="shared" si="226"/>
        <v>85</v>
      </c>
    </row>
    <row r="202" spans="1:12" ht="22.5" customHeight="1">
      <c r="A202" s="18"/>
      <c r="B202" s="19" t="s">
        <v>29</v>
      </c>
      <c r="C202" s="20">
        <v>93</v>
      </c>
      <c r="D202" s="20">
        <v>248</v>
      </c>
      <c r="E202" s="21">
        <f t="shared" si="215"/>
        <v>341</v>
      </c>
      <c r="F202" s="4">
        <v>2</v>
      </c>
      <c r="G202" s="21" t="str">
        <f t="shared" si="221"/>
        <v>0</v>
      </c>
      <c r="H202" s="21" t="str">
        <f t="shared" si="222"/>
        <v>0</v>
      </c>
      <c r="I202" s="21">
        <f t="shared" si="223"/>
        <v>0</v>
      </c>
      <c r="J202" s="21">
        <f t="shared" si="224"/>
        <v>93</v>
      </c>
      <c r="K202" s="21">
        <f t="shared" si="225"/>
        <v>248</v>
      </c>
      <c r="L202" s="21">
        <f t="shared" si="226"/>
        <v>341</v>
      </c>
    </row>
    <row r="203" spans="1:12" ht="22.5" customHeight="1">
      <c r="A203" s="18"/>
      <c r="B203" s="19" t="s">
        <v>30</v>
      </c>
      <c r="C203" s="20">
        <v>65</v>
      </c>
      <c r="D203" s="20">
        <v>110</v>
      </c>
      <c r="E203" s="21">
        <f t="shared" ref="E203" si="227">C203+D203</f>
        <v>175</v>
      </c>
      <c r="F203" s="4">
        <v>2</v>
      </c>
      <c r="G203" s="21" t="str">
        <f t="shared" ref="G203" si="228">IF(F203=1,C203,"0")</f>
        <v>0</v>
      </c>
      <c r="H203" s="21" t="str">
        <f t="shared" ref="H203" si="229">IF(F203=1,D203,"0")</f>
        <v>0</v>
      </c>
      <c r="I203" s="21">
        <f t="shared" ref="I203" si="230">G203+H203</f>
        <v>0</v>
      </c>
      <c r="J203" s="21">
        <f t="shared" ref="J203" si="231">IF(F203=2,C203,"0")</f>
        <v>65</v>
      </c>
      <c r="K203" s="21">
        <f t="shared" ref="K203" si="232">IF(F203=2,D203,"0")</f>
        <v>110</v>
      </c>
      <c r="L203" s="21">
        <f t="shared" ref="L203" si="233">J203+K203</f>
        <v>175</v>
      </c>
    </row>
    <row r="204" spans="1:12" ht="22.5" customHeight="1">
      <c r="A204" s="18"/>
      <c r="B204" s="19" t="s">
        <v>181</v>
      </c>
      <c r="C204" s="20">
        <v>23</v>
      </c>
      <c r="D204" s="20">
        <v>41</v>
      </c>
      <c r="E204" s="21">
        <f t="shared" si="215"/>
        <v>64</v>
      </c>
      <c r="F204" s="4">
        <v>2</v>
      </c>
      <c r="G204" s="21" t="str">
        <f t="shared" si="221"/>
        <v>0</v>
      </c>
      <c r="H204" s="21" t="str">
        <f t="shared" si="222"/>
        <v>0</v>
      </c>
      <c r="I204" s="21">
        <f t="shared" si="223"/>
        <v>0</v>
      </c>
      <c r="J204" s="21">
        <f t="shared" si="224"/>
        <v>23</v>
      </c>
      <c r="K204" s="21">
        <f t="shared" si="225"/>
        <v>41</v>
      </c>
      <c r="L204" s="21">
        <f t="shared" si="226"/>
        <v>64</v>
      </c>
    </row>
    <row r="205" spans="1:12" s="26" customFormat="1" ht="22.5" customHeight="1">
      <c r="A205" s="22"/>
      <c r="B205" s="23" t="s">
        <v>3</v>
      </c>
      <c r="C205" s="24">
        <f>SUM(C197:C204)</f>
        <v>294</v>
      </c>
      <c r="D205" s="24">
        <f t="shared" ref="D205:L205" si="234">SUM(D197:D204)</f>
        <v>736</v>
      </c>
      <c r="E205" s="24">
        <f t="shared" si="234"/>
        <v>1030</v>
      </c>
      <c r="F205" s="25"/>
      <c r="G205" s="24">
        <f t="shared" si="234"/>
        <v>0</v>
      </c>
      <c r="H205" s="24">
        <f t="shared" si="234"/>
        <v>0</v>
      </c>
      <c r="I205" s="24">
        <f t="shared" si="234"/>
        <v>0</v>
      </c>
      <c r="J205" s="24">
        <f t="shared" si="234"/>
        <v>294</v>
      </c>
      <c r="K205" s="24">
        <f t="shared" si="234"/>
        <v>736</v>
      </c>
      <c r="L205" s="24">
        <f t="shared" si="234"/>
        <v>1030</v>
      </c>
    </row>
    <row r="206" spans="1:12" ht="22.5" customHeight="1">
      <c r="A206" s="5"/>
      <c r="B206" s="6" t="s">
        <v>85</v>
      </c>
      <c r="C206" s="7"/>
      <c r="D206" s="8"/>
      <c r="E206" s="21"/>
      <c r="F206" s="54"/>
      <c r="G206" s="31"/>
      <c r="H206" s="31"/>
      <c r="I206" s="31"/>
      <c r="J206" s="31"/>
      <c r="K206" s="31"/>
      <c r="L206" s="32"/>
    </row>
    <row r="207" spans="1:12" ht="22.5" customHeight="1">
      <c r="A207" s="5"/>
      <c r="B207" s="35" t="s">
        <v>180</v>
      </c>
      <c r="C207" s="20">
        <v>1</v>
      </c>
      <c r="D207" s="20">
        <v>19</v>
      </c>
      <c r="E207" s="21">
        <f t="shared" ref="E207" si="235">C207+D207</f>
        <v>20</v>
      </c>
      <c r="F207" s="62">
        <v>2</v>
      </c>
      <c r="G207" s="21" t="str">
        <f>IF(F207=1,C207,"0")</f>
        <v>0</v>
      </c>
      <c r="H207" s="21" t="str">
        <f>IF(F207=1,D207,"0")</f>
        <v>0</v>
      </c>
      <c r="I207" s="21">
        <f>G207+H207</f>
        <v>0</v>
      </c>
      <c r="J207" s="21">
        <f>IF(F207=2,C207,"0")</f>
        <v>1</v>
      </c>
      <c r="K207" s="21">
        <f>IF(F207=2,D207,"0")</f>
        <v>19</v>
      </c>
      <c r="L207" s="21">
        <f>J207+K207</f>
        <v>20</v>
      </c>
    </row>
    <row r="208" spans="1:12" ht="22.5" customHeight="1">
      <c r="A208" s="18"/>
      <c r="B208" s="19" t="s">
        <v>31</v>
      </c>
      <c r="C208" s="20">
        <v>18</v>
      </c>
      <c r="D208" s="20">
        <v>42</v>
      </c>
      <c r="E208" s="21">
        <f t="shared" si="215"/>
        <v>60</v>
      </c>
      <c r="F208" s="4">
        <v>2</v>
      </c>
      <c r="G208" s="21" t="str">
        <f>IF(F208=1,C208,"0")</f>
        <v>0</v>
      </c>
      <c r="H208" s="21" t="str">
        <f>IF(F208=1,D208,"0")</f>
        <v>0</v>
      </c>
      <c r="I208" s="21">
        <f>G208+H208</f>
        <v>0</v>
      </c>
      <c r="J208" s="21">
        <f>IF(F208=2,C208,"0")</f>
        <v>18</v>
      </c>
      <c r="K208" s="21">
        <f>IF(F208=2,D208,"0")</f>
        <v>42</v>
      </c>
      <c r="L208" s="21">
        <f>J208+K208</f>
        <v>60</v>
      </c>
    </row>
    <row r="209" spans="1:12" ht="22.5" customHeight="1">
      <c r="A209" s="12"/>
      <c r="B209" s="35" t="s">
        <v>28</v>
      </c>
      <c r="C209" s="20">
        <v>4</v>
      </c>
      <c r="D209" s="20">
        <v>27</v>
      </c>
      <c r="E209" s="21">
        <f t="shared" si="215"/>
        <v>31</v>
      </c>
      <c r="F209" s="4">
        <v>2</v>
      </c>
      <c r="G209" s="21" t="str">
        <f>IF(F209=1,C209,"0")</f>
        <v>0</v>
      </c>
      <c r="H209" s="21" t="str">
        <f>IF(F209=1,D209,"0")</f>
        <v>0</v>
      </c>
      <c r="I209" s="21">
        <f>G209+H209</f>
        <v>0</v>
      </c>
      <c r="J209" s="21">
        <f>IF(F209=2,C209,"0")</f>
        <v>4</v>
      </c>
      <c r="K209" s="21">
        <f>IF(F209=2,D209,"0")</f>
        <v>27</v>
      </c>
      <c r="L209" s="21">
        <f>J209+K209</f>
        <v>31</v>
      </c>
    </row>
    <row r="210" spans="1:12" ht="22.5" customHeight="1">
      <c r="A210" s="18"/>
      <c r="B210" s="19" t="s">
        <v>29</v>
      </c>
      <c r="C210" s="20">
        <v>33</v>
      </c>
      <c r="D210" s="20">
        <v>95</v>
      </c>
      <c r="E210" s="21">
        <f t="shared" si="215"/>
        <v>128</v>
      </c>
      <c r="F210" s="4">
        <v>2</v>
      </c>
      <c r="G210" s="21" t="str">
        <f>IF(F210=1,C210,"0")</f>
        <v>0</v>
      </c>
      <c r="H210" s="21" t="str">
        <f>IF(F210=1,D210,"0")</f>
        <v>0</v>
      </c>
      <c r="I210" s="21">
        <f>G210+H210</f>
        <v>0</v>
      </c>
      <c r="J210" s="21">
        <f>IF(F210=2,C210,"0")</f>
        <v>33</v>
      </c>
      <c r="K210" s="21">
        <f>IF(F210=2,D210,"0")</f>
        <v>95</v>
      </c>
      <c r="L210" s="21">
        <f>J210+K210</f>
        <v>128</v>
      </c>
    </row>
    <row r="211" spans="1:12" s="26" customFormat="1" ht="22.5" customHeight="1">
      <c r="A211" s="22"/>
      <c r="B211" s="23" t="s">
        <v>3</v>
      </c>
      <c r="C211" s="24">
        <f>SUM(C207:C210)</f>
        <v>56</v>
      </c>
      <c r="D211" s="24">
        <f t="shared" ref="D211:L211" si="236">SUM(D207:D210)</f>
        <v>183</v>
      </c>
      <c r="E211" s="24">
        <f t="shared" si="236"/>
        <v>239</v>
      </c>
      <c r="F211" s="25"/>
      <c r="G211" s="24">
        <f t="shared" si="236"/>
        <v>0</v>
      </c>
      <c r="H211" s="24">
        <f t="shared" si="236"/>
        <v>0</v>
      </c>
      <c r="I211" s="24">
        <f t="shared" si="236"/>
        <v>0</v>
      </c>
      <c r="J211" s="24">
        <f t="shared" si="236"/>
        <v>56</v>
      </c>
      <c r="K211" s="24">
        <f t="shared" si="236"/>
        <v>183</v>
      </c>
      <c r="L211" s="24">
        <f t="shared" si="236"/>
        <v>239</v>
      </c>
    </row>
    <row r="212" spans="1:12" s="26" customFormat="1" ht="22.5" customHeight="1">
      <c r="A212" s="22"/>
      <c r="B212" s="23" t="s">
        <v>77</v>
      </c>
      <c r="C212" s="24">
        <f>C205+C211</f>
        <v>350</v>
      </c>
      <c r="D212" s="24">
        <f t="shared" ref="D212:L212" si="237">D205+D211</f>
        <v>919</v>
      </c>
      <c r="E212" s="24">
        <f t="shared" si="237"/>
        <v>1269</v>
      </c>
      <c r="F212" s="25"/>
      <c r="G212" s="24">
        <f t="shared" si="237"/>
        <v>0</v>
      </c>
      <c r="H212" s="24">
        <f t="shared" si="237"/>
        <v>0</v>
      </c>
      <c r="I212" s="24">
        <f t="shared" si="237"/>
        <v>0</v>
      </c>
      <c r="J212" s="24">
        <f t="shared" si="237"/>
        <v>350</v>
      </c>
      <c r="K212" s="24">
        <f t="shared" si="237"/>
        <v>919</v>
      </c>
      <c r="L212" s="24">
        <f t="shared" si="237"/>
        <v>1269</v>
      </c>
    </row>
    <row r="213" spans="1:12" ht="22.5" customHeight="1">
      <c r="A213" s="18"/>
      <c r="B213" s="33" t="s">
        <v>80</v>
      </c>
      <c r="C213" s="58"/>
      <c r="D213" s="58"/>
      <c r="E213" s="59"/>
      <c r="F213" s="63"/>
      <c r="G213" s="59"/>
      <c r="H213" s="31"/>
      <c r="I213" s="31"/>
      <c r="J213" s="31"/>
      <c r="K213" s="31"/>
      <c r="L213" s="32"/>
    </row>
    <row r="214" spans="1:12" s="39" customFormat="1" ht="22.5" customHeight="1">
      <c r="A214" s="5"/>
      <c r="B214" s="37" t="s">
        <v>68</v>
      </c>
      <c r="C214" s="20">
        <v>7</v>
      </c>
      <c r="D214" s="20">
        <v>256</v>
      </c>
      <c r="E214" s="21">
        <f t="shared" si="215"/>
        <v>263</v>
      </c>
      <c r="F214" s="4">
        <v>1</v>
      </c>
      <c r="G214" s="21">
        <f t="shared" ref="G214" si="238">IF(F214=1,C214,"0")</f>
        <v>7</v>
      </c>
      <c r="H214" s="21">
        <f t="shared" ref="H214" si="239">IF(F214=1,D214,"0")</f>
        <v>256</v>
      </c>
      <c r="I214" s="21">
        <f t="shared" ref="I214" si="240">G214+H214</f>
        <v>263</v>
      </c>
      <c r="J214" s="21" t="str">
        <f t="shared" ref="J214" si="241">IF(F214=2,C214,"0")</f>
        <v>0</v>
      </c>
      <c r="K214" s="21" t="str">
        <f t="shared" ref="K214" si="242">IF(F214=2,D214,"0")</f>
        <v>0</v>
      </c>
      <c r="L214" s="21">
        <f t="shared" ref="L214" si="243">J214+K214</f>
        <v>0</v>
      </c>
    </row>
    <row r="215" spans="1:12" s="39" customFormat="1" ht="22.5" customHeight="1">
      <c r="A215" s="5"/>
      <c r="B215" s="36" t="s">
        <v>77</v>
      </c>
      <c r="C215" s="24">
        <f>C214</f>
        <v>7</v>
      </c>
      <c r="D215" s="24">
        <f t="shared" ref="D215:L215" si="244">D214</f>
        <v>256</v>
      </c>
      <c r="E215" s="24">
        <f t="shared" si="244"/>
        <v>263</v>
      </c>
      <c r="F215" s="25"/>
      <c r="G215" s="24">
        <f t="shared" si="244"/>
        <v>7</v>
      </c>
      <c r="H215" s="24">
        <f t="shared" si="244"/>
        <v>256</v>
      </c>
      <c r="I215" s="24">
        <f t="shared" si="244"/>
        <v>263</v>
      </c>
      <c r="J215" s="24" t="str">
        <f t="shared" si="244"/>
        <v>0</v>
      </c>
      <c r="K215" s="24" t="str">
        <f t="shared" si="244"/>
        <v>0</v>
      </c>
      <c r="L215" s="24">
        <f t="shared" si="244"/>
        <v>0</v>
      </c>
    </row>
    <row r="216" spans="1:12" s="39" customFormat="1" ht="22.5" customHeight="1">
      <c r="A216" s="5"/>
      <c r="B216" s="36" t="s">
        <v>79</v>
      </c>
      <c r="C216" s="24">
        <f>C212+C215</f>
        <v>357</v>
      </c>
      <c r="D216" s="24">
        <f t="shared" ref="D216:L216" si="245">D212+D215</f>
        <v>1175</v>
      </c>
      <c r="E216" s="24">
        <f t="shared" si="245"/>
        <v>1532</v>
      </c>
      <c r="F216" s="25"/>
      <c r="G216" s="24">
        <f t="shared" si="245"/>
        <v>7</v>
      </c>
      <c r="H216" s="24">
        <f t="shared" si="245"/>
        <v>256</v>
      </c>
      <c r="I216" s="24">
        <f t="shared" si="245"/>
        <v>263</v>
      </c>
      <c r="J216" s="24">
        <f t="shared" si="245"/>
        <v>350</v>
      </c>
      <c r="K216" s="24">
        <f t="shared" si="245"/>
        <v>919</v>
      </c>
      <c r="L216" s="24">
        <f t="shared" si="245"/>
        <v>1269</v>
      </c>
    </row>
    <row r="217" spans="1:12" s="26" customFormat="1" ht="22.5" customHeight="1">
      <c r="A217" s="27"/>
      <c r="B217" s="28" t="s">
        <v>56</v>
      </c>
      <c r="C217" s="29">
        <f>C216</f>
        <v>357</v>
      </c>
      <c r="D217" s="29">
        <f t="shared" ref="D217:L217" si="246">D216</f>
        <v>1175</v>
      </c>
      <c r="E217" s="29">
        <f t="shared" si="246"/>
        <v>1532</v>
      </c>
      <c r="F217" s="30"/>
      <c r="G217" s="29">
        <f t="shared" si="246"/>
        <v>7</v>
      </c>
      <c r="H217" s="29">
        <f t="shared" si="246"/>
        <v>256</v>
      </c>
      <c r="I217" s="29">
        <f t="shared" si="246"/>
        <v>263</v>
      </c>
      <c r="J217" s="29">
        <f t="shared" si="246"/>
        <v>350</v>
      </c>
      <c r="K217" s="29">
        <f t="shared" si="246"/>
        <v>919</v>
      </c>
      <c r="L217" s="29">
        <f t="shared" si="246"/>
        <v>1269</v>
      </c>
    </row>
    <row r="218" spans="1:12" ht="22.5" customHeight="1">
      <c r="A218" s="22" t="s">
        <v>69</v>
      </c>
      <c r="B218" s="55"/>
      <c r="C218" s="7"/>
      <c r="D218" s="8"/>
      <c r="E218" s="31"/>
      <c r="F218" s="9"/>
      <c r="G218" s="31"/>
      <c r="H218" s="31"/>
      <c r="I218" s="31"/>
      <c r="J218" s="31"/>
      <c r="K218" s="31"/>
      <c r="L218" s="32"/>
    </row>
    <row r="219" spans="1:12" ht="22.5" customHeight="1">
      <c r="A219" s="22"/>
      <c r="B219" s="38" t="s">
        <v>78</v>
      </c>
      <c r="C219" s="7"/>
      <c r="D219" s="8"/>
      <c r="E219" s="31"/>
      <c r="F219" s="9"/>
      <c r="G219" s="31"/>
      <c r="H219" s="31"/>
      <c r="I219" s="31"/>
      <c r="J219" s="31"/>
      <c r="K219" s="31"/>
      <c r="L219" s="32"/>
    </row>
    <row r="220" spans="1:12" s="39" customFormat="1" ht="22.5" customHeight="1">
      <c r="A220" s="5"/>
      <c r="B220" s="6" t="s">
        <v>86</v>
      </c>
      <c r="C220" s="7"/>
      <c r="D220" s="8"/>
      <c r="E220" s="31"/>
      <c r="F220" s="54"/>
      <c r="G220" s="31"/>
      <c r="H220" s="31"/>
      <c r="I220" s="31"/>
      <c r="J220" s="31"/>
      <c r="K220" s="31"/>
      <c r="L220" s="32"/>
    </row>
    <row r="221" spans="1:12" ht="22.5" customHeight="1">
      <c r="A221" s="18"/>
      <c r="B221" s="19" t="s">
        <v>145</v>
      </c>
      <c r="C221" s="20">
        <v>21</v>
      </c>
      <c r="D221" s="20">
        <v>44</v>
      </c>
      <c r="E221" s="21">
        <f t="shared" si="215"/>
        <v>65</v>
      </c>
      <c r="F221" s="4">
        <v>2</v>
      </c>
      <c r="G221" s="21" t="str">
        <f t="shared" ref="G221:G233" si="247">IF(F221=1,C221,"0")</f>
        <v>0</v>
      </c>
      <c r="H221" s="21" t="str">
        <f t="shared" ref="H221:H233" si="248">IF(F221=1,D221,"0")</f>
        <v>0</v>
      </c>
      <c r="I221" s="21">
        <f t="shared" ref="I221:I233" si="249">G221+H221</f>
        <v>0</v>
      </c>
      <c r="J221" s="21">
        <f t="shared" ref="J221:J233" si="250">IF(F221=2,C221,"0")</f>
        <v>21</v>
      </c>
      <c r="K221" s="21">
        <f t="shared" ref="K221:K233" si="251">IF(F221=2,D221,"0")</f>
        <v>44</v>
      </c>
      <c r="L221" s="21">
        <f t="shared" ref="L221:L233" si="252">J221+K221</f>
        <v>65</v>
      </c>
    </row>
    <row r="222" spans="1:12" ht="22.5" customHeight="1">
      <c r="A222" s="18"/>
      <c r="B222" s="19" t="s">
        <v>37</v>
      </c>
      <c r="C222" s="20">
        <v>23</v>
      </c>
      <c r="D222" s="20">
        <v>20</v>
      </c>
      <c r="E222" s="21">
        <f t="shared" si="215"/>
        <v>43</v>
      </c>
      <c r="F222" s="4">
        <v>2</v>
      </c>
      <c r="G222" s="21" t="str">
        <f t="shared" si="247"/>
        <v>0</v>
      </c>
      <c r="H222" s="21" t="str">
        <f t="shared" si="248"/>
        <v>0</v>
      </c>
      <c r="I222" s="21">
        <f t="shared" si="249"/>
        <v>0</v>
      </c>
      <c r="J222" s="21">
        <f t="shared" si="250"/>
        <v>23</v>
      </c>
      <c r="K222" s="21">
        <f t="shared" si="251"/>
        <v>20</v>
      </c>
      <c r="L222" s="21">
        <f t="shared" si="252"/>
        <v>43</v>
      </c>
    </row>
    <row r="223" spans="1:12" ht="22.5" customHeight="1">
      <c r="A223" s="18"/>
      <c r="B223" s="19" t="s">
        <v>33</v>
      </c>
      <c r="C223" s="20">
        <v>27</v>
      </c>
      <c r="D223" s="20">
        <v>29</v>
      </c>
      <c r="E223" s="21">
        <f t="shared" si="215"/>
        <v>56</v>
      </c>
      <c r="F223" s="4">
        <v>2</v>
      </c>
      <c r="G223" s="21" t="str">
        <f t="shared" si="247"/>
        <v>0</v>
      </c>
      <c r="H223" s="21" t="str">
        <f t="shared" si="248"/>
        <v>0</v>
      </c>
      <c r="I223" s="21">
        <f t="shared" si="249"/>
        <v>0</v>
      </c>
      <c r="J223" s="21">
        <f t="shared" si="250"/>
        <v>27</v>
      </c>
      <c r="K223" s="21">
        <f t="shared" si="251"/>
        <v>29</v>
      </c>
      <c r="L223" s="21">
        <f t="shared" si="252"/>
        <v>56</v>
      </c>
    </row>
    <row r="224" spans="1:12" ht="22.5" customHeight="1">
      <c r="A224" s="5"/>
      <c r="B224" s="35" t="s">
        <v>32</v>
      </c>
      <c r="C224" s="20">
        <v>51</v>
      </c>
      <c r="D224" s="20">
        <v>38</v>
      </c>
      <c r="E224" s="21">
        <f t="shared" si="215"/>
        <v>89</v>
      </c>
      <c r="F224" s="4">
        <v>1</v>
      </c>
      <c r="G224" s="21">
        <f t="shared" si="247"/>
        <v>51</v>
      </c>
      <c r="H224" s="21">
        <f t="shared" si="248"/>
        <v>38</v>
      </c>
      <c r="I224" s="21">
        <f t="shared" si="249"/>
        <v>89</v>
      </c>
      <c r="J224" s="21" t="str">
        <f t="shared" si="250"/>
        <v>0</v>
      </c>
      <c r="K224" s="21" t="str">
        <f t="shared" si="251"/>
        <v>0</v>
      </c>
      <c r="L224" s="21">
        <f t="shared" si="252"/>
        <v>0</v>
      </c>
    </row>
    <row r="225" spans="1:12" ht="22.5" customHeight="1">
      <c r="A225" s="18"/>
      <c r="B225" s="19" t="s">
        <v>42</v>
      </c>
      <c r="C225" s="20">
        <v>118</v>
      </c>
      <c r="D225" s="20">
        <v>10</v>
      </c>
      <c r="E225" s="21">
        <f t="shared" si="215"/>
        <v>128</v>
      </c>
      <c r="F225" s="4">
        <v>1</v>
      </c>
      <c r="G225" s="21">
        <f t="shared" si="247"/>
        <v>118</v>
      </c>
      <c r="H225" s="21">
        <f t="shared" si="248"/>
        <v>10</v>
      </c>
      <c r="I225" s="21">
        <f t="shared" si="249"/>
        <v>128</v>
      </c>
      <c r="J225" s="21" t="str">
        <f t="shared" si="250"/>
        <v>0</v>
      </c>
      <c r="K225" s="21" t="str">
        <f t="shared" si="251"/>
        <v>0</v>
      </c>
      <c r="L225" s="21">
        <f t="shared" si="252"/>
        <v>0</v>
      </c>
    </row>
    <row r="226" spans="1:12" ht="22.5" customHeight="1">
      <c r="A226" s="18"/>
      <c r="B226" s="19" t="s">
        <v>182</v>
      </c>
      <c r="C226" s="20">
        <v>42</v>
      </c>
      <c r="D226" s="20">
        <v>35</v>
      </c>
      <c r="E226" s="21">
        <f t="shared" ref="E226" si="253">C226+D226</f>
        <v>77</v>
      </c>
      <c r="F226" s="4">
        <v>2</v>
      </c>
      <c r="G226" s="21" t="str">
        <f t="shared" ref="G226" si="254">IF(F226=1,C226,"0")</f>
        <v>0</v>
      </c>
      <c r="H226" s="21" t="str">
        <f t="shared" ref="H226" si="255">IF(F226=1,D226,"0")</f>
        <v>0</v>
      </c>
      <c r="I226" s="21">
        <f t="shared" ref="I226" si="256">G226+H226</f>
        <v>0</v>
      </c>
      <c r="J226" s="21">
        <f t="shared" ref="J226" si="257">IF(F226=2,C226,"0")</f>
        <v>42</v>
      </c>
      <c r="K226" s="21">
        <f t="shared" ref="K226" si="258">IF(F226=2,D226,"0")</f>
        <v>35</v>
      </c>
      <c r="L226" s="21">
        <f t="shared" ref="L226" si="259">J226+K226</f>
        <v>77</v>
      </c>
    </row>
    <row r="227" spans="1:12" ht="22.5" customHeight="1">
      <c r="A227" s="12"/>
      <c r="B227" s="37" t="s">
        <v>35</v>
      </c>
      <c r="C227" s="20">
        <v>51</v>
      </c>
      <c r="D227" s="20">
        <v>25</v>
      </c>
      <c r="E227" s="21">
        <f t="shared" si="215"/>
        <v>76</v>
      </c>
      <c r="F227" s="4">
        <v>1</v>
      </c>
      <c r="G227" s="21">
        <f t="shared" si="247"/>
        <v>51</v>
      </c>
      <c r="H227" s="21">
        <f t="shared" si="248"/>
        <v>25</v>
      </c>
      <c r="I227" s="21">
        <f t="shared" si="249"/>
        <v>76</v>
      </c>
      <c r="J227" s="21" t="str">
        <f t="shared" si="250"/>
        <v>0</v>
      </c>
      <c r="K227" s="21" t="str">
        <f t="shared" si="251"/>
        <v>0</v>
      </c>
      <c r="L227" s="21">
        <f t="shared" si="252"/>
        <v>0</v>
      </c>
    </row>
    <row r="228" spans="1:12" ht="22.5" customHeight="1">
      <c r="A228" s="18"/>
      <c r="B228" s="19" t="s">
        <v>36</v>
      </c>
      <c r="C228" s="20">
        <v>46</v>
      </c>
      <c r="D228" s="20">
        <v>28</v>
      </c>
      <c r="E228" s="21">
        <f t="shared" si="215"/>
        <v>74</v>
      </c>
      <c r="F228" s="4">
        <v>1</v>
      </c>
      <c r="G228" s="21">
        <f t="shared" si="247"/>
        <v>46</v>
      </c>
      <c r="H228" s="21">
        <f t="shared" si="248"/>
        <v>28</v>
      </c>
      <c r="I228" s="21">
        <f t="shared" si="249"/>
        <v>74</v>
      </c>
      <c r="J228" s="21" t="str">
        <f t="shared" si="250"/>
        <v>0</v>
      </c>
      <c r="K228" s="21" t="str">
        <f t="shared" si="251"/>
        <v>0</v>
      </c>
      <c r="L228" s="21">
        <f t="shared" si="252"/>
        <v>0</v>
      </c>
    </row>
    <row r="229" spans="1:12" ht="22.5" customHeight="1">
      <c r="A229" s="18"/>
      <c r="B229" s="19" t="s">
        <v>34</v>
      </c>
      <c r="C229" s="20">
        <v>43</v>
      </c>
      <c r="D229" s="20">
        <v>38</v>
      </c>
      <c r="E229" s="21">
        <f t="shared" si="215"/>
        <v>81</v>
      </c>
      <c r="F229" s="4">
        <v>1</v>
      </c>
      <c r="G229" s="21">
        <f t="shared" si="247"/>
        <v>43</v>
      </c>
      <c r="H229" s="21">
        <f t="shared" si="248"/>
        <v>38</v>
      </c>
      <c r="I229" s="21">
        <f t="shared" si="249"/>
        <v>81</v>
      </c>
      <c r="J229" s="21" t="str">
        <f t="shared" si="250"/>
        <v>0</v>
      </c>
      <c r="K229" s="21" t="str">
        <f t="shared" si="251"/>
        <v>0</v>
      </c>
      <c r="L229" s="21">
        <f t="shared" si="252"/>
        <v>0</v>
      </c>
    </row>
    <row r="230" spans="1:12" ht="22.5" customHeight="1">
      <c r="A230" s="18"/>
      <c r="B230" s="19" t="s">
        <v>40</v>
      </c>
      <c r="C230" s="20">
        <v>32</v>
      </c>
      <c r="D230" s="20">
        <v>18</v>
      </c>
      <c r="E230" s="21">
        <f t="shared" si="215"/>
        <v>50</v>
      </c>
      <c r="F230" s="4">
        <v>2</v>
      </c>
      <c r="G230" s="21" t="str">
        <f t="shared" si="247"/>
        <v>0</v>
      </c>
      <c r="H230" s="21" t="str">
        <f t="shared" si="248"/>
        <v>0</v>
      </c>
      <c r="I230" s="21">
        <f t="shared" si="249"/>
        <v>0</v>
      </c>
      <c r="J230" s="21">
        <f t="shared" si="250"/>
        <v>32</v>
      </c>
      <c r="K230" s="21">
        <f t="shared" si="251"/>
        <v>18</v>
      </c>
      <c r="L230" s="21">
        <f t="shared" si="252"/>
        <v>50</v>
      </c>
    </row>
    <row r="231" spans="1:12" ht="22.5" customHeight="1">
      <c r="A231" s="18"/>
      <c r="B231" s="19" t="s">
        <v>41</v>
      </c>
      <c r="C231" s="20">
        <v>31</v>
      </c>
      <c r="D231" s="20">
        <v>98</v>
      </c>
      <c r="E231" s="21">
        <f t="shared" si="215"/>
        <v>129</v>
      </c>
      <c r="F231" s="4">
        <v>2</v>
      </c>
      <c r="G231" s="21" t="str">
        <f t="shared" si="247"/>
        <v>0</v>
      </c>
      <c r="H231" s="21" t="str">
        <f t="shared" si="248"/>
        <v>0</v>
      </c>
      <c r="I231" s="21">
        <f t="shared" si="249"/>
        <v>0</v>
      </c>
      <c r="J231" s="21">
        <f t="shared" si="250"/>
        <v>31</v>
      </c>
      <c r="K231" s="21">
        <f t="shared" si="251"/>
        <v>98</v>
      </c>
      <c r="L231" s="21">
        <f t="shared" si="252"/>
        <v>129</v>
      </c>
    </row>
    <row r="232" spans="1:12" ht="22.5" customHeight="1">
      <c r="A232" s="18"/>
      <c r="B232" s="19" t="s">
        <v>39</v>
      </c>
      <c r="C232" s="20">
        <v>46</v>
      </c>
      <c r="D232" s="20">
        <v>46</v>
      </c>
      <c r="E232" s="21">
        <f t="shared" si="215"/>
        <v>92</v>
      </c>
      <c r="F232" s="4">
        <v>2</v>
      </c>
      <c r="G232" s="21" t="str">
        <f t="shared" si="247"/>
        <v>0</v>
      </c>
      <c r="H232" s="21" t="str">
        <f t="shared" si="248"/>
        <v>0</v>
      </c>
      <c r="I232" s="21">
        <f t="shared" si="249"/>
        <v>0</v>
      </c>
      <c r="J232" s="21">
        <f t="shared" si="250"/>
        <v>46</v>
      </c>
      <c r="K232" s="21">
        <f t="shared" si="251"/>
        <v>46</v>
      </c>
      <c r="L232" s="21">
        <f t="shared" si="252"/>
        <v>92</v>
      </c>
    </row>
    <row r="233" spans="1:12" ht="22.5" customHeight="1">
      <c r="A233" s="18"/>
      <c r="B233" s="19" t="s">
        <v>38</v>
      </c>
      <c r="C233" s="20">
        <v>31</v>
      </c>
      <c r="D233" s="20">
        <v>65</v>
      </c>
      <c r="E233" s="21">
        <f t="shared" si="215"/>
        <v>96</v>
      </c>
      <c r="F233" s="4">
        <v>2</v>
      </c>
      <c r="G233" s="21" t="str">
        <f t="shared" si="247"/>
        <v>0</v>
      </c>
      <c r="H233" s="21" t="str">
        <f t="shared" si="248"/>
        <v>0</v>
      </c>
      <c r="I233" s="21">
        <f t="shared" si="249"/>
        <v>0</v>
      </c>
      <c r="J233" s="21">
        <f t="shared" si="250"/>
        <v>31</v>
      </c>
      <c r="K233" s="21">
        <f t="shared" si="251"/>
        <v>65</v>
      </c>
      <c r="L233" s="21">
        <f t="shared" si="252"/>
        <v>96</v>
      </c>
    </row>
    <row r="234" spans="1:12" s="26" customFormat="1" ht="22.5" customHeight="1">
      <c r="A234" s="22"/>
      <c r="B234" s="23" t="s">
        <v>77</v>
      </c>
      <c r="C234" s="24">
        <f>SUM(C221:C233)</f>
        <v>562</v>
      </c>
      <c r="D234" s="24">
        <f t="shared" ref="D234:L234" si="260">SUM(D221:D233)</f>
        <v>494</v>
      </c>
      <c r="E234" s="24">
        <f t="shared" si="260"/>
        <v>1056</v>
      </c>
      <c r="F234" s="25"/>
      <c r="G234" s="24">
        <f t="shared" si="260"/>
        <v>309</v>
      </c>
      <c r="H234" s="24">
        <f t="shared" si="260"/>
        <v>139</v>
      </c>
      <c r="I234" s="24">
        <f t="shared" si="260"/>
        <v>448</v>
      </c>
      <c r="J234" s="24">
        <f t="shared" si="260"/>
        <v>253</v>
      </c>
      <c r="K234" s="24">
        <f t="shared" si="260"/>
        <v>355</v>
      </c>
      <c r="L234" s="24">
        <f t="shared" si="260"/>
        <v>608</v>
      </c>
    </row>
    <row r="235" spans="1:12" ht="22.5" customHeight="1">
      <c r="A235" s="18"/>
      <c r="B235" s="33" t="s">
        <v>80</v>
      </c>
      <c r="C235" s="7"/>
      <c r="D235" s="8"/>
      <c r="E235" s="31"/>
      <c r="F235" s="34"/>
      <c r="G235" s="31"/>
      <c r="H235" s="31"/>
      <c r="I235" s="31"/>
      <c r="J235" s="31"/>
      <c r="K235" s="31"/>
      <c r="L235" s="32"/>
    </row>
    <row r="236" spans="1:12" ht="22.5" customHeight="1">
      <c r="A236" s="18"/>
      <c r="B236" s="19" t="s">
        <v>146</v>
      </c>
      <c r="C236" s="20">
        <v>1</v>
      </c>
      <c r="D236" s="20">
        <v>4</v>
      </c>
      <c r="E236" s="21">
        <f t="shared" si="215"/>
        <v>5</v>
      </c>
      <c r="F236" s="4">
        <v>1</v>
      </c>
      <c r="G236" s="21">
        <f t="shared" ref="G236:G244" si="261">IF(F236=1,C236,"0")</f>
        <v>1</v>
      </c>
      <c r="H236" s="21">
        <f t="shared" ref="H236:H244" si="262">IF(F236=1,D236,"0")</f>
        <v>4</v>
      </c>
      <c r="I236" s="21">
        <f t="shared" ref="I236:I244" si="263">G236+H236</f>
        <v>5</v>
      </c>
      <c r="J236" s="21" t="str">
        <f t="shared" ref="J236:J244" si="264">IF(F236=2,C236,"0")</f>
        <v>0</v>
      </c>
      <c r="K236" s="21" t="str">
        <f t="shared" ref="K236:K244" si="265">IF(F236=2,D236,"0")</f>
        <v>0</v>
      </c>
      <c r="L236" s="21">
        <f t="shared" ref="L236:L244" si="266">J236+K236</f>
        <v>0</v>
      </c>
    </row>
    <row r="237" spans="1:12" ht="22.5" customHeight="1">
      <c r="A237" s="18"/>
      <c r="B237" s="19" t="s">
        <v>147</v>
      </c>
      <c r="C237" s="20">
        <v>0</v>
      </c>
      <c r="D237" s="20">
        <v>0</v>
      </c>
      <c r="E237" s="21">
        <f t="shared" si="215"/>
        <v>0</v>
      </c>
      <c r="F237" s="4">
        <v>1</v>
      </c>
      <c r="G237" s="21">
        <f t="shared" si="261"/>
        <v>0</v>
      </c>
      <c r="H237" s="21">
        <f t="shared" si="262"/>
        <v>0</v>
      </c>
      <c r="I237" s="21">
        <f t="shared" si="263"/>
        <v>0</v>
      </c>
      <c r="J237" s="21" t="str">
        <f t="shared" si="264"/>
        <v>0</v>
      </c>
      <c r="K237" s="21" t="str">
        <f t="shared" si="265"/>
        <v>0</v>
      </c>
      <c r="L237" s="21">
        <f t="shared" si="266"/>
        <v>0</v>
      </c>
    </row>
    <row r="238" spans="1:12" ht="22.5" customHeight="1">
      <c r="A238" s="18"/>
      <c r="B238" s="19" t="s">
        <v>113</v>
      </c>
      <c r="C238" s="20">
        <v>38</v>
      </c>
      <c r="D238" s="20">
        <v>29</v>
      </c>
      <c r="E238" s="21">
        <f t="shared" si="215"/>
        <v>67</v>
      </c>
      <c r="F238" s="4">
        <v>1</v>
      </c>
      <c r="G238" s="21">
        <f t="shared" si="261"/>
        <v>38</v>
      </c>
      <c r="H238" s="21">
        <f t="shared" si="262"/>
        <v>29</v>
      </c>
      <c r="I238" s="21">
        <f t="shared" si="263"/>
        <v>67</v>
      </c>
      <c r="J238" s="21" t="str">
        <f t="shared" si="264"/>
        <v>0</v>
      </c>
      <c r="K238" s="21" t="str">
        <f t="shared" si="265"/>
        <v>0</v>
      </c>
      <c r="L238" s="21">
        <f t="shared" si="266"/>
        <v>0</v>
      </c>
    </row>
    <row r="239" spans="1:12" ht="22.5" customHeight="1">
      <c r="A239" s="18"/>
      <c r="B239" s="19" t="s">
        <v>114</v>
      </c>
      <c r="C239" s="20">
        <v>78</v>
      </c>
      <c r="D239" s="20">
        <v>27</v>
      </c>
      <c r="E239" s="21">
        <f t="shared" si="215"/>
        <v>105</v>
      </c>
      <c r="F239" s="4">
        <v>1</v>
      </c>
      <c r="G239" s="21">
        <f t="shared" si="261"/>
        <v>78</v>
      </c>
      <c r="H239" s="21">
        <f t="shared" si="262"/>
        <v>27</v>
      </c>
      <c r="I239" s="21">
        <f t="shared" si="263"/>
        <v>105</v>
      </c>
      <c r="J239" s="21" t="str">
        <f t="shared" si="264"/>
        <v>0</v>
      </c>
      <c r="K239" s="21" t="str">
        <f t="shared" si="265"/>
        <v>0</v>
      </c>
      <c r="L239" s="21">
        <f t="shared" si="266"/>
        <v>0</v>
      </c>
    </row>
    <row r="240" spans="1:12" ht="22.5" customHeight="1">
      <c r="A240" s="18"/>
      <c r="B240" s="19" t="s">
        <v>148</v>
      </c>
      <c r="C240" s="20">
        <v>14</v>
      </c>
      <c r="D240" s="20">
        <v>17</v>
      </c>
      <c r="E240" s="21">
        <f t="shared" si="215"/>
        <v>31</v>
      </c>
      <c r="F240" s="4">
        <v>1</v>
      </c>
      <c r="G240" s="21">
        <f t="shared" si="261"/>
        <v>14</v>
      </c>
      <c r="H240" s="21">
        <f t="shared" si="262"/>
        <v>17</v>
      </c>
      <c r="I240" s="21">
        <f t="shared" si="263"/>
        <v>31</v>
      </c>
      <c r="J240" s="21" t="str">
        <f t="shared" si="264"/>
        <v>0</v>
      </c>
      <c r="K240" s="21" t="str">
        <f t="shared" si="265"/>
        <v>0</v>
      </c>
      <c r="L240" s="21">
        <f t="shared" si="266"/>
        <v>0</v>
      </c>
    </row>
    <row r="241" spans="1:12" ht="22.5" customHeight="1">
      <c r="A241" s="18"/>
      <c r="B241" s="19" t="s">
        <v>149</v>
      </c>
      <c r="C241" s="20">
        <v>25</v>
      </c>
      <c r="D241" s="20">
        <v>5</v>
      </c>
      <c r="E241" s="21">
        <f t="shared" si="215"/>
        <v>30</v>
      </c>
      <c r="F241" s="4">
        <v>1</v>
      </c>
      <c r="G241" s="21">
        <f t="shared" si="261"/>
        <v>25</v>
      </c>
      <c r="H241" s="21">
        <f t="shared" si="262"/>
        <v>5</v>
      </c>
      <c r="I241" s="21">
        <f t="shared" si="263"/>
        <v>30</v>
      </c>
      <c r="J241" s="21" t="str">
        <f t="shared" si="264"/>
        <v>0</v>
      </c>
      <c r="K241" s="21" t="str">
        <f t="shared" si="265"/>
        <v>0</v>
      </c>
      <c r="L241" s="21">
        <f t="shared" si="266"/>
        <v>0</v>
      </c>
    </row>
    <row r="242" spans="1:12" ht="22.5" customHeight="1">
      <c r="A242" s="18"/>
      <c r="B242" s="19" t="s">
        <v>150</v>
      </c>
      <c r="C242" s="20">
        <v>33</v>
      </c>
      <c r="D242" s="20">
        <v>107</v>
      </c>
      <c r="E242" s="21">
        <f t="shared" si="215"/>
        <v>140</v>
      </c>
      <c r="F242" s="4">
        <v>1</v>
      </c>
      <c r="G242" s="21">
        <f t="shared" si="261"/>
        <v>33</v>
      </c>
      <c r="H242" s="21">
        <f t="shared" si="262"/>
        <v>107</v>
      </c>
      <c r="I242" s="21">
        <f t="shared" si="263"/>
        <v>140</v>
      </c>
      <c r="J242" s="21" t="str">
        <f t="shared" si="264"/>
        <v>0</v>
      </c>
      <c r="K242" s="21" t="str">
        <f t="shared" si="265"/>
        <v>0</v>
      </c>
      <c r="L242" s="21">
        <f t="shared" si="266"/>
        <v>0</v>
      </c>
    </row>
    <row r="243" spans="1:12" ht="22.5" customHeight="1">
      <c r="A243" s="18"/>
      <c r="B243" s="19" t="s">
        <v>152</v>
      </c>
      <c r="C243" s="20">
        <v>48</v>
      </c>
      <c r="D243" s="20">
        <v>153</v>
      </c>
      <c r="E243" s="21">
        <f t="shared" si="215"/>
        <v>201</v>
      </c>
      <c r="F243" s="4">
        <v>1</v>
      </c>
      <c r="G243" s="21">
        <f t="shared" si="261"/>
        <v>48</v>
      </c>
      <c r="H243" s="21">
        <f t="shared" si="262"/>
        <v>153</v>
      </c>
      <c r="I243" s="21">
        <f t="shared" si="263"/>
        <v>201</v>
      </c>
      <c r="J243" s="21" t="str">
        <f t="shared" si="264"/>
        <v>0</v>
      </c>
      <c r="K243" s="21" t="str">
        <f t="shared" si="265"/>
        <v>0</v>
      </c>
      <c r="L243" s="21">
        <f t="shared" si="266"/>
        <v>0</v>
      </c>
    </row>
    <row r="244" spans="1:12" ht="22.5" customHeight="1">
      <c r="A244" s="18"/>
      <c r="B244" s="19" t="s">
        <v>151</v>
      </c>
      <c r="C244" s="20">
        <v>4</v>
      </c>
      <c r="D244" s="20">
        <v>7</v>
      </c>
      <c r="E244" s="21">
        <f t="shared" si="215"/>
        <v>11</v>
      </c>
      <c r="F244" s="4">
        <v>1</v>
      </c>
      <c r="G244" s="21">
        <f t="shared" si="261"/>
        <v>4</v>
      </c>
      <c r="H244" s="21">
        <f t="shared" si="262"/>
        <v>7</v>
      </c>
      <c r="I244" s="21">
        <f t="shared" si="263"/>
        <v>11</v>
      </c>
      <c r="J244" s="21" t="str">
        <f t="shared" si="264"/>
        <v>0</v>
      </c>
      <c r="K244" s="21" t="str">
        <f t="shared" si="265"/>
        <v>0</v>
      </c>
      <c r="L244" s="21">
        <f t="shared" si="266"/>
        <v>0</v>
      </c>
    </row>
    <row r="245" spans="1:12" s="26" customFormat="1" ht="22.5" customHeight="1">
      <c r="A245" s="22"/>
      <c r="B245" s="23" t="s">
        <v>77</v>
      </c>
      <c r="C245" s="24">
        <f>SUM(C236:C244)</f>
        <v>241</v>
      </c>
      <c r="D245" s="24">
        <f t="shared" ref="D245:L245" si="267">SUM(D236:D244)</f>
        <v>349</v>
      </c>
      <c r="E245" s="24">
        <f t="shared" si="267"/>
        <v>590</v>
      </c>
      <c r="F245" s="25"/>
      <c r="G245" s="24">
        <f t="shared" si="267"/>
        <v>241</v>
      </c>
      <c r="H245" s="24">
        <f t="shared" si="267"/>
        <v>349</v>
      </c>
      <c r="I245" s="24">
        <f t="shared" si="267"/>
        <v>590</v>
      </c>
      <c r="J245" s="24">
        <f t="shared" si="267"/>
        <v>0</v>
      </c>
      <c r="K245" s="24">
        <f t="shared" si="267"/>
        <v>0</v>
      </c>
      <c r="L245" s="24">
        <f t="shared" si="267"/>
        <v>0</v>
      </c>
    </row>
    <row r="246" spans="1:12" s="26" customFormat="1" ht="22.5" customHeight="1">
      <c r="A246" s="22"/>
      <c r="B246" s="23" t="s">
        <v>79</v>
      </c>
      <c r="C246" s="24">
        <f>C234+C245</f>
        <v>803</v>
      </c>
      <c r="D246" s="24">
        <f t="shared" ref="D246:L246" si="268">D234+D245</f>
        <v>843</v>
      </c>
      <c r="E246" s="24">
        <f t="shared" si="268"/>
        <v>1646</v>
      </c>
      <c r="F246" s="25"/>
      <c r="G246" s="24">
        <f t="shared" si="268"/>
        <v>550</v>
      </c>
      <c r="H246" s="24">
        <f t="shared" si="268"/>
        <v>488</v>
      </c>
      <c r="I246" s="24">
        <f t="shared" si="268"/>
        <v>1038</v>
      </c>
      <c r="J246" s="24">
        <f t="shared" si="268"/>
        <v>253</v>
      </c>
      <c r="K246" s="24">
        <f t="shared" si="268"/>
        <v>355</v>
      </c>
      <c r="L246" s="24">
        <f t="shared" si="268"/>
        <v>608</v>
      </c>
    </row>
    <row r="247" spans="1:12" s="26" customFormat="1" ht="22.5" customHeight="1">
      <c r="A247" s="27"/>
      <c r="B247" s="28" t="s">
        <v>56</v>
      </c>
      <c r="C247" s="29">
        <f>C246</f>
        <v>803</v>
      </c>
      <c r="D247" s="29">
        <f t="shared" ref="D247:L247" si="269">D246</f>
        <v>843</v>
      </c>
      <c r="E247" s="29">
        <f t="shared" si="269"/>
        <v>1646</v>
      </c>
      <c r="F247" s="30"/>
      <c r="G247" s="29">
        <f t="shared" si="269"/>
        <v>550</v>
      </c>
      <c r="H247" s="29">
        <f t="shared" si="269"/>
        <v>488</v>
      </c>
      <c r="I247" s="29">
        <f t="shared" si="269"/>
        <v>1038</v>
      </c>
      <c r="J247" s="29">
        <f t="shared" si="269"/>
        <v>253</v>
      </c>
      <c r="K247" s="29">
        <f t="shared" si="269"/>
        <v>355</v>
      </c>
      <c r="L247" s="29">
        <f t="shared" si="269"/>
        <v>608</v>
      </c>
    </row>
    <row r="248" spans="1:12" ht="22.5" customHeight="1">
      <c r="A248" s="5" t="s">
        <v>70</v>
      </c>
      <c r="B248" s="6"/>
      <c r="C248" s="7"/>
      <c r="D248" s="8"/>
      <c r="E248" s="31"/>
      <c r="F248" s="9"/>
      <c r="G248" s="31"/>
      <c r="H248" s="31"/>
      <c r="I248" s="31"/>
      <c r="J248" s="31"/>
      <c r="K248" s="31"/>
      <c r="L248" s="32"/>
    </row>
    <row r="249" spans="1:12" ht="22.5" customHeight="1">
      <c r="A249" s="5"/>
      <c r="B249" s="11" t="s">
        <v>78</v>
      </c>
      <c r="C249" s="7"/>
      <c r="D249" s="8"/>
      <c r="E249" s="31"/>
      <c r="F249" s="9"/>
      <c r="G249" s="31"/>
      <c r="H249" s="31"/>
      <c r="I249" s="31"/>
      <c r="J249" s="31"/>
      <c r="K249" s="31"/>
      <c r="L249" s="32"/>
    </row>
    <row r="250" spans="1:12" ht="22.5" customHeight="1">
      <c r="A250" s="12"/>
      <c r="B250" s="6" t="s">
        <v>87</v>
      </c>
      <c r="C250" s="7"/>
      <c r="D250" s="8"/>
      <c r="E250" s="31"/>
      <c r="F250" s="34"/>
      <c r="G250" s="31"/>
      <c r="H250" s="31"/>
      <c r="I250" s="31"/>
      <c r="J250" s="31"/>
      <c r="K250" s="31"/>
      <c r="L250" s="32"/>
    </row>
    <row r="251" spans="1:12" ht="22.5" customHeight="1">
      <c r="A251" s="5"/>
      <c r="B251" s="37" t="s">
        <v>153</v>
      </c>
      <c r="C251" s="20">
        <v>53</v>
      </c>
      <c r="D251" s="20">
        <v>116</v>
      </c>
      <c r="E251" s="21">
        <f t="shared" ref="E251:E316" si="270">C251+D251</f>
        <v>169</v>
      </c>
      <c r="F251" s="4">
        <v>2</v>
      </c>
      <c r="G251" s="21" t="str">
        <f t="shared" ref="G251:G257" si="271">IF(F251=1,C251,"0")</f>
        <v>0</v>
      </c>
      <c r="H251" s="21" t="str">
        <f t="shared" ref="H251:H257" si="272">IF(F251=1,D251,"0")</f>
        <v>0</v>
      </c>
      <c r="I251" s="21">
        <f t="shared" ref="I251:I257" si="273">G251+H251</f>
        <v>0</v>
      </c>
      <c r="J251" s="21">
        <f t="shared" ref="J251:J257" si="274">IF(F251=2,C251,"0")</f>
        <v>53</v>
      </c>
      <c r="K251" s="21">
        <f t="shared" ref="K251:K257" si="275">IF(F251=2,D251,"0")</f>
        <v>116</v>
      </c>
      <c r="L251" s="21">
        <f t="shared" ref="L251:L257" si="276">J251+K251</f>
        <v>169</v>
      </c>
    </row>
    <row r="252" spans="1:12" ht="22.5" customHeight="1">
      <c r="A252" s="18"/>
      <c r="B252" s="19" t="s">
        <v>93</v>
      </c>
      <c r="C252" s="20">
        <v>135</v>
      </c>
      <c r="D252" s="20">
        <v>62</v>
      </c>
      <c r="E252" s="21">
        <f t="shared" si="270"/>
        <v>197</v>
      </c>
      <c r="F252" s="4">
        <v>2</v>
      </c>
      <c r="G252" s="21" t="str">
        <f t="shared" si="271"/>
        <v>0</v>
      </c>
      <c r="H252" s="21" t="str">
        <f t="shared" si="272"/>
        <v>0</v>
      </c>
      <c r="I252" s="21">
        <f t="shared" si="273"/>
        <v>0</v>
      </c>
      <c r="J252" s="21">
        <f t="shared" si="274"/>
        <v>135</v>
      </c>
      <c r="K252" s="21">
        <f t="shared" si="275"/>
        <v>62</v>
      </c>
      <c r="L252" s="21">
        <f t="shared" si="276"/>
        <v>197</v>
      </c>
    </row>
    <row r="253" spans="1:12" ht="22.5" customHeight="1">
      <c r="A253" s="18"/>
      <c r="B253" s="19" t="s">
        <v>44</v>
      </c>
      <c r="C253" s="20">
        <v>85</v>
      </c>
      <c r="D253" s="20">
        <v>99</v>
      </c>
      <c r="E253" s="21">
        <f t="shared" si="270"/>
        <v>184</v>
      </c>
      <c r="F253" s="4">
        <v>2</v>
      </c>
      <c r="G253" s="21" t="str">
        <f t="shared" si="271"/>
        <v>0</v>
      </c>
      <c r="H253" s="21" t="str">
        <f t="shared" si="272"/>
        <v>0</v>
      </c>
      <c r="I253" s="21">
        <f t="shared" si="273"/>
        <v>0</v>
      </c>
      <c r="J253" s="21">
        <f t="shared" si="274"/>
        <v>85</v>
      </c>
      <c r="K253" s="21">
        <f t="shared" si="275"/>
        <v>99</v>
      </c>
      <c r="L253" s="21">
        <f t="shared" si="276"/>
        <v>184</v>
      </c>
    </row>
    <row r="254" spans="1:12" s="39" customFormat="1" ht="22.5" customHeight="1">
      <c r="A254" s="18"/>
      <c r="B254" s="19" t="s">
        <v>43</v>
      </c>
      <c r="C254" s="20">
        <v>64</v>
      </c>
      <c r="D254" s="20">
        <v>51</v>
      </c>
      <c r="E254" s="21">
        <f t="shared" si="270"/>
        <v>115</v>
      </c>
      <c r="F254" s="4">
        <v>2</v>
      </c>
      <c r="G254" s="21" t="str">
        <f t="shared" si="271"/>
        <v>0</v>
      </c>
      <c r="H254" s="21" t="str">
        <f t="shared" si="272"/>
        <v>0</v>
      </c>
      <c r="I254" s="21">
        <f t="shared" si="273"/>
        <v>0</v>
      </c>
      <c r="J254" s="21">
        <f t="shared" si="274"/>
        <v>64</v>
      </c>
      <c r="K254" s="21">
        <f t="shared" si="275"/>
        <v>51</v>
      </c>
      <c r="L254" s="21">
        <f t="shared" si="276"/>
        <v>115</v>
      </c>
    </row>
    <row r="255" spans="1:12" s="39" customFormat="1" ht="22.5" customHeight="1">
      <c r="A255" s="18"/>
      <c r="B255" s="19" t="s">
        <v>184</v>
      </c>
      <c r="C255" s="20">
        <v>29</v>
      </c>
      <c r="D255" s="20">
        <v>37</v>
      </c>
      <c r="E255" s="21">
        <f t="shared" ref="E255" si="277">C255+D255</f>
        <v>66</v>
      </c>
      <c r="F255" s="4">
        <v>2</v>
      </c>
      <c r="G255" s="21" t="str">
        <f t="shared" si="271"/>
        <v>0</v>
      </c>
      <c r="H255" s="21" t="str">
        <f t="shared" si="272"/>
        <v>0</v>
      </c>
      <c r="I255" s="21">
        <f t="shared" si="273"/>
        <v>0</v>
      </c>
      <c r="J255" s="21">
        <f t="shared" si="274"/>
        <v>29</v>
      </c>
      <c r="K255" s="21">
        <f t="shared" si="275"/>
        <v>37</v>
      </c>
      <c r="L255" s="21">
        <f t="shared" si="276"/>
        <v>66</v>
      </c>
    </row>
    <row r="256" spans="1:12" s="39" customFormat="1" ht="22.5" customHeight="1">
      <c r="A256" s="18"/>
      <c r="B256" s="19" t="s">
        <v>45</v>
      </c>
      <c r="C256" s="20">
        <v>117</v>
      </c>
      <c r="D256" s="20">
        <v>82</v>
      </c>
      <c r="E256" s="21">
        <f t="shared" ref="E256" si="278">C256+D256</f>
        <v>199</v>
      </c>
      <c r="F256" s="4">
        <v>2</v>
      </c>
      <c r="G256" s="21" t="str">
        <f t="shared" si="271"/>
        <v>0</v>
      </c>
      <c r="H256" s="21" t="str">
        <f t="shared" si="272"/>
        <v>0</v>
      </c>
      <c r="I256" s="21">
        <f t="shared" si="273"/>
        <v>0</v>
      </c>
      <c r="J256" s="21">
        <f t="shared" si="274"/>
        <v>117</v>
      </c>
      <c r="K256" s="21">
        <f t="shared" si="275"/>
        <v>82</v>
      </c>
      <c r="L256" s="21">
        <f t="shared" si="276"/>
        <v>199</v>
      </c>
    </row>
    <row r="257" spans="1:12" ht="22.5" customHeight="1">
      <c r="A257" s="18"/>
      <c r="B257" s="19" t="s">
        <v>183</v>
      </c>
      <c r="C257" s="20">
        <v>67</v>
      </c>
      <c r="D257" s="20">
        <v>43</v>
      </c>
      <c r="E257" s="21">
        <f t="shared" si="270"/>
        <v>110</v>
      </c>
      <c r="F257" s="4">
        <v>2</v>
      </c>
      <c r="G257" s="21" t="str">
        <f t="shared" si="271"/>
        <v>0</v>
      </c>
      <c r="H257" s="21" t="str">
        <f t="shared" si="272"/>
        <v>0</v>
      </c>
      <c r="I257" s="21">
        <f t="shared" si="273"/>
        <v>0</v>
      </c>
      <c r="J257" s="21">
        <f t="shared" si="274"/>
        <v>67</v>
      </c>
      <c r="K257" s="21">
        <f t="shared" si="275"/>
        <v>43</v>
      </c>
      <c r="L257" s="21">
        <f t="shared" si="276"/>
        <v>110</v>
      </c>
    </row>
    <row r="258" spans="1:12" s="26" customFormat="1" ht="22.5" customHeight="1">
      <c r="A258" s="22"/>
      <c r="B258" s="23" t="s">
        <v>3</v>
      </c>
      <c r="C258" s="24">
        <f>SUM(C251:C257)</f>
        <v>550</v>
      </c>
      <c r="D258" s="24">
        <f t="shared" ref="D258:L258" si="279">SUM(D251:D257)</f>
        <v>490</v>
      </c>
      <c r="E258" s="24">
        <f t="shared" si="279"/>
        <v>1040</v>
      </c>
      <c r="F258" s="25"/>
      <c r="G258" s="24">
        <f t="shared" si="279"/>
        <v>0</v>
      </c>
      <c r="H258" s="24">
        <f t="shared" si="279"/>
        <v>0</v>
      </c>
      <c r="I258" s="24">
        <f t="shared" si="279"/>
        <v>0</v>
      </c>
      <c r="J258" s="24">
        <f t="shared" si="279"/>
        <v>550</v>
      </c>
      <c r="K258" s="24">
        <f t="shared" si="279"/>
        <v>490</v>
      </c>
      <c r="L258" s="24">
        <f t="shared" si="279"/>
        <v>1040</v>
      </c>
    </row>
    <row r="259" spans="1:12" ht="22.5" customHeight="1">
      <c r="A259" s="18"/>
      <c r="B259" s="33" t="s">
        <v>118</v>
      </c>
      <c r="C259" s="7"/>
      <c r="D259" s="8"/>
      <c r="E259" s="31"/>
      <c r="F259" s="54"/>
      <c r="G259" s="31"/>
      <c r="H259" s="31"/>
      <c r="I259" s="31"/>
      <c r="J259" s="31"/>
      <c r="K259" s="31"/>
      <c r="L259" s="32"/>
    </row>
    <row r="260" spans="1:12" s="39" customFormat="1" ht="22.5" customHeight="1">
      <c r="A260" s="5"/>
      <c r="B260" s="19" t="s">
        <v>153</v>
      </c>
      <c r="C260" s="20">
        <v>10</v>
      </c>
      <c r="D260" s="20">
        <v>23</v>
      </c>
      <c r="E260" s="21">
        <f t="shared" si="270"/>
        <v>33</v>
      </c>
      <c r="F260" s="4">
        <v>2</v>
      </c>
      <c r="G260" s="21" t="str">
        <f t="shared" ref="G260:G265" si="280">IF(F260=1,C260,"0")</f>
        <v>0</v>
      </c>
      <c r="H260" s="21" t="str">
        <f t="shared" ref="H260:H265" si="281">IF(F260=1,D260,"0")</f>
        <v>0</v>
      </c>
      <c r="I260" s="21">
        <f t="shared" ref="I260:I265" si="282">G260+H260</f>
        <v>0</v>
      </c>
      <c r="J260" s="21">
        <f t="shared" ref="J260:J265" si="283">IF(F260=2,C260,"0")</f>
        <v>10</v>
      </c>
      <c r="K260" s="21">
        <f t="shared" ref="K260:K265" si="284">IF(F260=2,D260,"0")</f>
        <v>23</v>
      </c>
      <c r="L260" s="21">
        <f t="shared" ref="L260:L265" si="285">J260+K260</f>
        <v>33</v>
      </c>
    </row>
    <row r="261" spans="1:12" s="39" customFormat="1" ht="22.5" customHeight="1">
      <c r="A261" s="5"/>
      <c r="B261" s="19" t="s">
        <v>93</v>
      </c>
      <c r="C261" s="20">
        <v>79</v>
      </c>
      <c r="D261" s="20">
        <v>17</v>
      </c>
      <c r="E261" s="21">
        <f t="shared" si="270"/>
        <v>96</v>
      </c>
      <c r="F261" s="4">
        <v>2</v>
      </c>
      <c r="G261" s="21" t="str">
        <f t="shared" si="280"/>
        <v>0</v>
      </c>
      <c r="H261" s="21" t="str">
        <f t="shared" si="281"/>
        <v>0</v>
      </c>
      <c r="I261" s="21">
        <f t="shared" si="282"/>
        <v>0</v>
      </c>
      <c r="J261" s="21">
        <f t="shared" si="283"/>
        <v>79</v>
      </c>
      <c r="K261" s="21">
        <f t="shared" si="284"/>
        <v>17</v>
      </c>
      <c r="L261" s="21">
        <f t="shared" si="285"/>
        <v>96</v>
      </c>
    </row>
    <row r="262" spans="1:12" ht="22.5" customHeight="1">
      <c r="A262" s="5"/>
      <c r="B262" s="19" t="s">
        <v>44</v>
      </c>
      <c r="C262" s="20">
        <v>30</v>
      </c>
      <c r="D262" s="20">
        <v>35</v>
      </c>
      <c r="E262" s="21">
        <f t="shared" si="270"/>
        <v>65</v>
      </c>
      <c r="F262" s="4">
        <v>2</v>
      </c>
      <c r="G262" s="21" t="str">
        <f t="shared" si="280"/>
        <v>0</v>
      </c>
      <c r="H262" s="21" t="str">
        <f t="shared" si="281"/>
        <v>0</v>
      </c>
      <c r="I262" s="21">
        <f t="shared" si="282"/>
        <v>0</v>
      </c>
      <c r="J262" s="21">
        <f t="shared" si="283"/>
        <v>30</v>
      </c>
      <c r="K262" s="21">
        <f t="shared" si="284"/>
        <v>35</v>
      </c>
      <c r="L262" s="21">
        <f t="shared" si="285"/>
        <v>65</v>
      </c>
    </row>
    <row r="263" spans="1:12" ht="22.5" customHeight="1">
      <c r="A263" s="5"/>
      <c r="B263" s="19" t="s">
        <v>115</v>
      </c>
      <c r="C263" s="20">
        <v>23</v>
      </c>
      <c r="D263" s="20">
        <v>19</v>
      </c>
      <c r="E263" s="21">
        <f t="shared" si="270"/>
        <v>42</v>
      </c>
      <c r="F263" s="4">
        <v>2</v>
      </c>
      <c r="G263" s="21" t="str">
        <f t="shared" si="280"/>
        <v>0</v>
      </c>
      <c r="H263" s="21" t="str">
        <f t="shared" si="281"/>
        <v>0</v>
      </c>
      <c r="I263" s="21">
        <f t="shared" si="282"/>
        <v>0</v>
      </c>
      <c r="J263" s="21">
        <f t="shared" si="283"/>
        <v>23</v>
      </c>
      <c r="K263" s="21">
        <f t="shared" si="284"/>
        <v>19</v>
      </c>
      <c r="L263" s="21">
        <f t="shared" si="285"/>
        <v>42</v>
      </c>
    </row>
    <row r="264" spans="1:12" ht="22.5" customHeight="1">
      <c r="A264" s="5"/>
      <c r="B264" s="19" t="s">
        <v>184</v>
      </c>
      <c r="C264" s="20">
        <v>19</v>
      </c>
      <c r="D264" s="20">
        <v>15</v>
      </c>
      <c r="E264" s="21">
        <f t="shared" ref="E264" si="286">C264+D264</f>
        <v>34</v>
      </c>
      <c r="F264" s="4">
        <v>2</v>
      </c>
      <c r="G264" s="21" t="str">
        <f t="shared" si="280"/>
        <v>0</v>
      </c>
      <c r="H264" s="21" t="str">
        <f t="shared" si="281"/>
        <v>0</v>
      </c>
      <c r="I264" s="21">
        <f t="shared" si="282"/>
        <v>0</v>
      </c>
      <c r="J264" s="21">
        <f t="shared" si="283"/>
        <v>19</v>
      </c>
      <c r="K264" s="21">
        <f t="shared" si="284"/>
        <v>15</v>
      </c>
      <c r="L264" s="21">
        <f t="shared" si="285"/>
        <v>34</v>
      </c>
    </row>
    <row r="265" spans="1:12" ht="22.5" customHeight="1">
      <c r="A265" s="12"/>
      <c r="B265" s="19" t="s">
        <v>45</v>
      </c>
      <c r="C265" s="20">
        <v>45</v>
      </c>
      <c r="D265" s="20">
        <v>42</v>
      </c>
      <c r="E265" s="21">
        <f t="shared" si="270"/>
        <v>87</v>
      </c>
      <c r="F265" s="4">
        <v>2</v>
      </c>
      <c r="G265" s="21" t="str">
        <f t="shared" si="280"/>
        <v>0</v>
      </c>
      <c r="H265" s="21" t="str">
        <f t="shared" si="281"/>
        <v>0</v>
      </c>
      <c r="I265" s="21">
        <f t="shared" si="282"/>
        <v>0</v>
      </c>
      <c r="J265" s="21">
        <f t="shared" si="283"/>
        <v>45</v>
      </c>
      <c r="K265" s="21">
        <f t="shared" si="284"/>
        <v>42</v>
      </c>
      <c r="L265" s="21">
        <f t="shared" si="285"/>
        <v>87</v>
      </c>
    </row>
    <row r="266" spans="1:12" s="26" customFormat="1" ht="22.5" customHeight="1">
      <c r="A266" s="64"/>
      <c r="B266" s="23" t="s">
        <v>3</v>
      </c>
      <c r="C266" s="24">
        <f>SUM(C260:C265)</f>
        <v>206</v>
      </c>
      <c r="D266" s="24">
        <f t="shared" ref="D266:L266" si="287">SUM(D260:D265)</f>
        <v>151</v>
      </c>
      <c r="E266" s="24">
        <f t="shared" si="287"/>
        <v>357</v>
      </c>
      <c r="F266" s="25"/>
      <c r="G266" s="24">
        <f t="shared" si="287"/>
        <v>0</v>
      </c>
      <c r="H266" s="24">
        <f t="shared" si="287"/>
        <v>0</v>
      </c>
      <c r="I266" s="24">
        <f t="shared" si="287"/>
        <v>0</v>
      </c>
      <c r="J266" s="24">
        <f t="shared" si="287"/>
        <v>206</v>
      </c>
      <c r="K266" s="24">
        <f t="shared" si="287"/>
        <v>151</v>
      </c>
      <c r="L266" s="24">
        <f t="shared" si="287"/>
        <v>357</v>
      </c>
    </row>
    <row r="267" spans="1:12" s="26" customFormat="1" ht="22.5" customHeight="1">
      <c r="A267" s="64"/>
      <c r="B267" s="23" t="s">
        <v>77</v>
      </c>
      <c r="C267" s="24">
        <f>C258+C266</f>
        <v>756</v>
      </c>
      <c r="D267" s="24">
        <f t="shared" ref="D267:L267" si="288">D258+D266</f>
        <v>641</v>
      </c>
      <c r="E267" s="24">
        <f t="shared" si="288"/>
        <v>1397</v>
      </c>
      <c r="F267" s="25"/>
      <c r="G267" s="24">
        <f t="shared" si="288"/>
        <v>0</v>
      </c>
      <c r="H267" s="24">
        <f t="shared" si="288"/>
        <v>0</v>
      </c>
      <c r="I267" s="24">
        <f t="shared" si="288"/>
        <v>0</v>
      </c>
      <c r="J267" s="24">
        <f t="shared" si="288"/>
        <v>756</v>
      </c>
      <c r="K267" s="24">
        <f t="shared" si="288"/>
        <v>641</v>
      </c>
      <c r="L267" s="24">
        <f t="shared" si="288"/>
        <v>1397</v>
      </c>
    </row>
    <row r="268" spans="1:12" s="26" customFormat="1" ht="22.5" customHeight="1">
      <c r="A268" s="64"/>
      <c r="B268" s="23" t="s">
        <v>79</v>
      </c>
      <c r="C268" s="24">
        <f>C267</f>
        <v>756</v>
      </c>
      <c r="D268" s="24">
        <f t="shared" ref="D268:L268" si="289">D267</f>
        <v>641</v>
      </c>
      <c r="E268" s="24">
        <f t="shared" si="289"/>
        <v>1397</v>
      </c>
      <c r="F268" s="25"/>
      <c r="G268" s="24">
        <f t="shared" si="289"/>
        <v>0</v>
      </c>
      <c r="H268" s="24">
        <f t="shared" si="289"/>
        <v>0</v>
      </c>
      <c r="I268" s="24">
        <f t="shared" si="289"/>
        <v>0</v>
      </c>
      <c r="J268" s="24">
        <f t="shared" si="289"/>
        <v>756</v>
      </c>
      <c r="K268" s="24">
        <f t="shared" si="289"/>
        <v>641</v>
      </c>
      <c r="L268" s="24">
        <f t="shared" si="289"/>
        <v>1397</v>
      </c>
    </row>
    <row r="269" spans="1:12" ht="22.5" customHeight="1">
      <c r="A269" s="18"/>
      <c r="B269" s="38" t="s">
        <v>107</v>
      </c>
      <c r="C269" s="7"/>
      <c r="D269" s="8"/>
      <c r="E269" s="31"/>
      <c r="F269" s="9"/>
      <c r="G269" s="31"/>
      <c r="H269" s="31"/>
      <c r="I269" s="31"/>
      <c r="J269" s="31"/>
      <c r="K269" s="31"/>
      <c r="L269" s="32"/>
    </row>
    <row r="270" spans="1:12" ht="22.5" customHeight="1">
      <c r="A270" s="12"/>
      <c r="B270" s="6" t="s">
        <v>87</v>
      </c>
      <c r="C270" s="7"/>
      <c r="D270" s="8"/>
      <c r="E270" s="31"/>
      <c r="F270" s="34"/>
      <c r="G270" s="31"/>
      <c r="H270" s="31"/>
      <c r="I270" s="31"/>
      <c r="J270" s="31"/>
      <c r="K270" s="31"/>
      <c r="L270" s="32"/>
    </row>
    <row r="271" spans="1:12" ht="22.5" customHeight="1">
      <c r="A271" s="18"/>
      <c r="B271" s="37" t="s">
        <v>153</v>
      </c>
      <c r="C271" s="20">
        <v>45</v>
      </c>
      <c r="D271" s="20">
        <v>103</v>
      </c>
      <c r="E271" s="21">
        <f t="shared" si="270"/>
        <v>148</v>
      </c>
      <c r="F271" s="4">
        <v>2</v>
      </c>
      <c r="G271" s="21" t="str">
        <f>IF(F271=1,C271,"0")</f>
        <v>0</v>
      </c>
      <c r="H271" s="21" t="str">
        <f>IF(F271=1,D271,"0")</f>
        <v>0</v>
      </c>
      <c r="I271" s="21">
        <f>G271+H271</f>
        <v>0</v>
      </c>
      <c r="J271" s="21">
        <f>IF(F271=2,C271,"0")</f>
        <v>45</v>
      </c>
      <c r="K271" s="21">
        <f>IF(F271=2,D271,"0")</f>
        <v>103</v>
      </c>
      <c r="L271" s="21">
        <f>J271+K271</f>
        <v>148</v>
      </c>
    </row>
    <row r="272" spans="1:12" ht="22.5" customHeight="1">
      <c r="A272" s="18"/>
      <c r="B272" s="19" t="s">
        <v>93</v>
      </c>
      <c r="C272" s="20">
        <v>107</v>
      </c>
      <c r="D272" s="20">
        <v>41</v>
      </c>
      <c r="E272" s="21">
        <f t="shared" si="270"/>
        <v>148</v>
      </c>
      <c r="F272" s="4">
        <v>2</v>
      </c>
      <c r="G272" s="21" t="str">
        <f>IF(F272=1,C272,"0")</f>
        <v>0</v>
      </c>
      <c r="H272" s="21" t="str">
        <f>IF(F272=1,D272,"0")</f>
        <v>0</v>
      </c>
      <c r="I272" s="21">
        <f>G272+H272</f>
        <v>0</v>
      </c>
      <c r="J272" s="21">
        <f>IF(F272=2,C272,"0")</f>
        <v>107</v>
      </c>
      <c r="K272" s="21">
        <f>IF(F272=2,D272,"0")</f>
        <v>41</v>
      </c>
      <c r="L272" s="21">
        <f>J272+K272</f>
        <v>148</v>
      </c>
    </row>
    <row r="273" spans="1:12" ht="22.5" customHeight="1">
      <c r="A273" s="18"/>
      <c r="B273" s="19" t="s">
        <v>44</v>
      </c>
      <c r="C273" s="20">
        <v>71</v>
      </c>
      <c r="D273" s="20">
        <v>61</v>
      </c>
      <c r="E273" s="21">
        <f t="shared" si="270"/>
        <v>132</v>
      </c>
      <c r="F273" s="4">
        <v>2</v>
      </c>
      <c r="G273" s="21" t="str">
        <f>IF(F273=1,C273,"0")</f>
        <v>0</v>
      </c>
      <c r="H273" s="21" t="str">
        <f>IF(F273=1,D273,"0")</f>
        <v>0</v>
      </c>
      <c r="I273" s="21">
        <f>G273+H273</f>
        <v>0</v>
      </c>
      <c r="J273" s="21">
        <f>IF(F273=2,C273,"0")</f>
        <v>71</v>
      </c>
      <c r="K273" s="21">
        <f>IF(F273=2,D273,"0")</f>
        <v>61</v>
      </c>
      <c r="L273" s="21">
        <f>J273+K273</f>
        <v>132</v>
      </c>
    </row>
    <row r="274" spans="1:12" ht="22.5" customHeight="1">
      <c r="A274" s="18"/>
      <c r="B274" s="19" t="s">
        <v>43</v>
      </c>
      <c r="C274" s="20">
        <v>58</v>
      </c>
      <c r="D274" s="20">
        <v>20</v>
      </c>
      <c r="E274" s="21">
        <f t="shared" si="270"/>
        <v>78</v>
      </c>
      <c r="F274" s="4">
        <v>2</v>
      </c>
      <c r="G274" s="21" t="str">
        <f>IF(F274=1,C274,"0")</f>
        <v>0</v>
      </c>
      <c r="H274" s="21" t="str">
        <f>IF(F274=1,D274,"0")</f>
        <v>0</v>
      </c>
      <c r="I274" s="21">
        <f>G274+H274</f>
        <v>0</v>
      </c>
      <c r="J274" s="21">
        <f>IF(F274=2,C274,"0")</f>
        <v>58</v>
      </c>
      <c r="K274" s="21">
        <f>IF(F274=2,D274,"0")</f>
        <v>20</v>
      </c>
      <c r="L274" s="21">
        <f>J274+K274</f>
        <v>78</v>
      </c>
    </row>
    <row r="275" spans="1:12" ht="22.5" customHeight="1">
      <c r="A275" s="18"/>
      <c r="B275" s="19" t="s">
        <v>45</v>
      </c>
      <c r="C275" s="20">
        <v>130</v>
      </c>
      <c r="D275" s="20">
        <v>37</v>
      </c>
      <c r="E275" s="21">
        <f t="shared" si="270"/>
        <v>167</v>
      </c>
      <c r="F275" s="4">
        <v>2</v>
      </c>
      <c r="G275" s="21" t="str">
        <f>IF(F275=1,C275,"0")</f>
        <v>0</v>
      </c>
      <c r="H275" s="21" t="str">
        <f>IF(F275=1,D275,"0")</f>
        <v>0</v>
      </c>
      <c r="I275" s="21">
        <f>G275+H275</f>
        <v>0</v>
      </c>
      <c r="J275" s="21">
        <f>IF(F275=2,C275,"0")</f>
        <v>130</v>
      </c>
      <c r="K275" s="21">
        <f>IF(F275=2,D275,"0")</f>
        <v>37</v>
      </c>
      <c r="L275" s="21">
        <f>J275+K275</f>
        <v>167</v>
      </c>
    </row>
    <row r="276" spans="1:12" s="26" customFormat="1" ht="22.5" customHeight="1">
      <c r="A276" s="22"/>
      <c r="B276" s="23" t="s">
        <v>77</v>
      </c>
      <c r="C276" s="24">
        <f>SUM(C271:C275)</f>
        <v>411</v>
      </c>
      <c r="D276" s="24">
        <f t="shared" ref="D276:L276" si="290">SUM(D271:D275)</f>
        <v>262</v>
      </c>
      <c r="E276" s="24">
        <f t="shared" si="290"/>
        <v>673</v>
      </c>
      <c r="F276" s="25"/>
      <c r="G276" s="24">
        <f t="shared" si="290"/>
        <v>0</v>
      </c>
      <c r="H276" s="24">
        <f t="shared" si="290"/>
        <v>0</v>
      </c>
      <c r="I276" s="24">
        <f t="shared" si="290"/>
        <v>0</v>
      </c>
      <c r="J276" s="24">
        <f t="shared" si="290"/>
        <v>411</v>
      </c>
      <c r="K276" s="24">
        <f t="shared" si="290"/>
        <v>262</v>
      </c>
      <c r="L276" s="24">
        <f t="shared" si="290"/>
        <v>673</v>
      </c>
    </row>
    <row r="277" spans="1:12" s="26" customFormat="1" ht="22.5" customHeight="1">
      <c r="A277" s="22"/>
      <c r="B277" s="23" t="s">
        <v>108</v>
      </c>
      <c r="C277" s="24">
        <f>C276</f>
        <v>411</v>
      </c>
      <c r="D277" s="24">
        <f t="shared" ref="D277:L277" si="291">D276</f>
        <v>262</v>
      </c>
      <c r="E277" s="24">
        <f t="shared" si="291"/>
        <v>673</v>
      </c>
      <c r="F277" s="25"/>
      <c r="G277" s="24">
        <f t="shared" si="291"/>
        <v>0</v>
      </c>
      <c r="H277" s="24">
        <f t="shared" si="291"/>
        <v>0</v>
      </c>
      <c r="I277" s="24">
        <f t="shared" si="291"/>
        <v>0</v>
      </c>
      <c r="J277" s="24">
        <f t="shared" si="291"/>
        <v>411</v>
      </c>
      <c r="K277" s="24">
        <f t="shared" si="291"/>
        <v>262</v>
      </c>
      <c r="L277" s="24">
        <f t="shared" si="291"/>
        <v>673</v>
      </c>
    </row>
    <row r="278" spans="1:12" s="26" customFormat="1" ht="22.5" customHeight="1">
      <c r="A278" s="27"/>
      <c r="B278" s="28" t="s">
        <v>56</v>
      </c>
      <c r="C278" s="29">
        <f>C268+C277</f>
        <v>1167</v>
      </c>
      <c r="D278" s="29">
        <f t="shared" ref="D278:L278" si="292">D268+D277</f>
        <v>903</v>
      </c>
      <c r="E278" s="29">
        <f t="shared" si="292"/>
        <v>2070</v>
      </c>
      <c r="F278" s="30"/>
      <c r="G278" s="29">
        <f t="shared" si="292"/>
        <v>0</v>
      </c>
      <c r="H278" s="29">
        <f t="shared" si="292"/>
        <v>0</v>
      </c>
      <c r="I278" s="29">
        <f t="shared" si="292"/>
        <v>0</v>
      </c>
      <c r="J278" s="29">
        <f t="shared" si="292"/>
        <v>1167</v>
      </c>
      <c r="K278" s="29">
        <f t="shared" si="292"/>
        <v>903</v>
      </c>
      <c r="L278" s="29">
        <f t="shared" si="292"/>
        <v>2070</v>
      </c>
    </row>
    <row r="279" spans="1:12" ht="22.5" customHeight="1">
      <c r="A279" s="22" t="s">
        <v>71</v>
      </c>
      <c r="B279" s="19"/>
      <c r="C279" s="7"/>
      <c r="D279" s="8"/>
      <c r="E279" s="31"/>
      <c r="F279" s="9"/>
      <c r="G279" s="31"/>
      <c r="H279" s="31"/>
      <c r="I279" s="31"/>
      <c r="J279" s="31"/>
      <c r="K279" s="31"/>
      <c r="L279" s="32"/>
    </row>
    <row r="280" spans="1:12" ht="22.5" customHeight="1">
      <c r="A280" s="22"/>
      <c r="B280" s="46" t="s">
        <v>78</v>
      </c>
      <c r="C280" s="7"/>
      <c r="D280" s="8"/>
      <c r="E280" s="31"/>
      <c r="F280" s="9"/>
      <c r="G280" s="31"/>
      <c r="H280" s="31"/>
      <c r="I280" s="31"/>
      <c r="J280" s="31"/>
      <c r="K280" s="31"/>
      <c r="L280" s="32"/>
    </row>
    <row r="281" spans="1:12" ht="22.5" customHeight="1">
      <c r="A281" s="18"/>
      <c r="B281" s="6" t="s">
        <v>89</v>
      </c>
      <c r="C281" s="7"/>
      <c r="D281" s="8"/>
      <c r="E281" s="31"/>
      <c r="F281" s="34"/>
      <c r="G281" s="31"/>
      <c r="H281" s="31"/>
      <c r="I281" s="31"/>
      <c r="J281" s="31"/>
      <c r="K281" s="31"/>
      <c r="L281" s="32"/>
    </row>
    <row r="282" spans="1:12" ht="22.5" customHeight="1">
      <c r="A282" s="18"/>
      <c r="B282" s="37" t="s">
        <v>47</v>
      </c>
      <c r="C282" s="20">
        <v>44</v>
      </c>
      <c r="D282" s="20">
        <v>107</v>
      </c>
      <c r="E282" s="21">
        <f t="shared" si="270"/>
        <v>151</v>
      </c>
      <c r="F282" s="4">
        <v>2</v>
      </c>
      <c r="G282" s="21" t="str">
        <f>IF(F282=1,C282,"0")</f>
        <v>0</v>
      </c>
      <c r="H282" s="21" t="str">
        <f>IF(F282=1,D282,"0")</f>
        <v>0</v>
      </c>
      <c r="I282" s="21">
        <f>G282+H282</f>
        <v>0</v>
      </c>
      <c r="J282" s="21">
        <f>IF(F282=2,C282,"0")</f>
        <v>44</v>
      </c>
      <c r="K282" s="21">
        <f>IF(F282=2,D282,"0")</f>
        <v>107</v>
      </c>
      <c r="L282" s="21">
        <f>J282+K282</f>
        <v>151</v>
      </c>
    </row>
    <row r="283" spans="1:12" ht="22.5" customHeight="1">
      <c r="A283" s="5"/>
      <c r="B283" s="37" t="s">
        <v>46</v>
      </c>
      <c r="C283" s="20">
        <v>45</v>
      </c>
      <c r="D283" s="20">
        <v>168</v>
      </c>
      <c r="E283" s="21">
        <f t="shared" si="270"/>
        <v>213</v>
      </c>
      <c r="F283" s="4">
        <v>2</v>
      </c>
      <c r="G283" s="21" t="str">
        <f t="shared" ref="G283:G289" si="293">IF(F283=1,C283,"0")</f>
        <v>0</v>
      </c>
      <c r="H283" s="21" t="str">
        <f t="shared" ref="H283:H289" si="294">IF(F283=1,D283,"0")</f>
        <v>0</v>
      </c>
      <c r="I283" s="21">
        <f t="shared" ref="I283:I289" si="295">G283+H283</f>
        <v>0</v>
      </c>
      <c r="J283" s="21">
        <f t="shared" ref="J283:J289" si="296">IF(F283=2,C283,"0")</f>
        <v>45</v>
      </c>
      <c r="K283" s="21">
        <f t="shared" ref="K283:K289" si="297">IF(F283=2,D283,"0")</f>
        <v>168</v>
      </c>
      <c r="L283" s="21">
        <f t="shared" ref="L283:L289" si="298">J283+K283</f>
        <v>213</v>
      </c>
    </row>
    <row r="284" spans="1:12" ht="22.5" customHeight="1">
      <c r="A284" s="18"/>
      <c r="B284" s="40" t="s">
        <v>48</v>
      </c>
      <c r="C284" s="20">
        <v>34</v>
      </c>
      <c r="D284" s="20">
        <v>185</v>
      </c>
      <c r="E284" s="21">
        <f t="shared" si="270"/>
        <v>219</v>
      </c>
      <c r="F284" s="4">
        <v>2</v>
      </c>
      <c r="G284" s="21" t="str">
        <f t="shared" si="293"/>
        <v>0</v>
      </c>
      <c r="H284" s="21" t="str">
        <f t="shared" si="294"/>
        <v>0</v>
      </c>
      <c r="I284" s="21">
        <f t="shared" si="295"/>
        <v>0</v>
      </c>
      <c r="J284" s="21">
        <f t="shared" si="296"/>
        <v>34</v>
      </c>
      <c r="K284" s="21">
        <f t="shared" si="297"/>
        <v>185</v>
      </c>
      <c r="L284" s="21">
        <f>J284+K284</f>
        <v>219</v>
      </c>
    </row>
    <row r="285" spans="1:12" ht="22.5" customHeight="1">
      <c r="A285" s="18"/>
      <c r="B285" s="40" t="s">
        <v>154</v>
      </c>
      <c r="C285" s="20">
        <v>0</v>
      </c>
      <c r="D285" s="20">
        <v>0</v>
      </c>
      <c r="E285" s="21">
        <f t="shared" si="270"/>
        <v>0</v>
      </c>
      <c r="F285" s="4">
        <v>2</v>
      </c>
      <c r="G285" s="21" t="str">
        <f t="shared" si="293"/>
        <v>0</v>
      </c>
      <c r="H285" s="21" t="str">
        <f t="shared" si="294"/>
        <v>0</v>
      </c>
      <c r="I285" s="21">
        <f t="shared" si="295"/>
        <v>0</v>
      </c>
      <c r="J285" s="21">
        <f t="shared" si="296"/>
        <v>0</v>
      </c>
      <c r="K285" s="21">
        <f t="shared" si="297"/>
        <v>0</v>
      </c>
      <c r="L285" s="21">
        <f>J285+K285</f>
        <v>0</v>
      </c>
    </row>
    <row r="286" spans="1:12" s="39" customFormat="1" ht="22.5" customHeight="1">
      <c r="A286" s="18"/>
      <c r="B286" s="37" t="s">
        <v>94</v>
      </c>
      <c r="C286" s="20">
        <v>177</v>
      </c>
      <c r="D286" s="20">
        <v>69</v>
      </c>
      <c r="E286" s="21">
        <f t="shared" si="270"/>
        <v>246</v>
      </c>
      <c r="F286" s="4">
        <v>2</v>
      </c>
      <c r="G286" s="21" t="str">
        <f t="shared" si="293"/>
        <v>0</v>
      </c>
      <c r="H286" s="21" t="str">
        <f t="shared" si="294"/>
        <v>0</v>
      </c>
      <c r="I286" s="21">
        <f t="shared" si="295"/>
        <v>0</v>
      </c>
      <c r="J286" s="21">
        <f t="shared" si="296"/>
        <v>177</v>
      </c>
      <c r="K286" s="21">
        <f t="shared" si="297"/>
        <v>69</v>
      </c>
      <c r="L286" s="21">
        <f>J286+K286</f>
        <v>246</v>
      </c>
    </row>
    <row r="287" spans="1:12" ht="22.5" customHeight="1">
      <c r="A287" s="18"/>
      <c r="B287" s="37" t="s">
        <v>50</v>
      </c>
      <c r="C287" s="20">
        <v>33</v>
      </c>
      <c r="D287" s="20">
        <v>74</v>
      </c>
      <c r="E287" s="21">
        <f t="shared" si="270"/>
        <v>107</v>
      </c>
      <c r="F287" s="4">
        <v>2</v>
      </c>
      <c r="G287" s="21" t="str">
        <f t="shared" si="293"/>
        <v>0</v>
      </c>
      <c r="H287" s="21" t="str">
        <f t="shared" si="294"/>
        <v>0</v>
      </c>
      <c r="I287" s="21">
        <f t="shared" si="295"/>
        <v>0</v>
      </c>
      <c r="J287" s="21">
        <f t="shared" si="296"/>
        <v>33</v>
      </c>
      <c r="K287" s="21">
        <f t="shared" si="297"/>
        <v>74</v>
      </c>
      <c r="L287" s="21">
        <f t="shared" si="298"/>
        <v>107</v>
      </c>
    </row>
    <row r="288" spans="1:12" ht="22.5" customHeight="1">
      <c r="A288" s="18"/>
      <c r="B288" s="40" t="s">
        <v>72</v>
      </c>
      <c r="C288" s="20">
        <v>169</v>
      </c>
      <c r="D288" s="20">
        <v>77</v>
      </c>
      <c r="E288" s="21">
        <f t="shared" si="270"/>
        <v>246</v>
      </c>
      <c r="F288" s="4">
        <v>2</v>
      </c>
      <c r="G288" s="21" t="str">
        <f t="shared" si="293"/>
        <v>0</v>
      </c>
      <c r="H288" s="21" t="str">
        <f t="shared" si="294"/>
        <v>0</v>
      </c>
      <c r="I288" s="21">
        <f t="shared" si="295"/>
        <v>0</v>
      </c>
      <c r="J288" s="21">
        <f t="shared" si="296"/>
        <v>169</v>
      </c>
      <c r="K288" s="21">
        <f t="shared" si="297"/>
        <v>77</v>
      </c>
      <c r="L288" s="21">
        <f t="shared" si="298"/>
        <v>246</v>
      </c>
    </row>
    <row r="289" spans="1:12" ht="22.5" customHeight="1">
      <c r="A289" s="18"/>
      <c r="B289" s="37" t="s">
        <v>49</v>
      </c>
      <c r="C289" s="20">
        <v>42</v>
      </c>
      <c r="D289" s="20">
        <v>137</v>
      </c>
      <c r="E289" s="21">
        <f t="shared" si="270"/>
        <v>179</v>
      </c>
      <c r="F289" s="4">
        <v>2</v>
      </c>
      <c r="G289" s="21" t="str">
        <f t="shared" si="293"/>
        <v>0</v>
      </c>
      <c r="H289" s="21" t="str">
        <f t="shared" si="294"/>
        <v>0</v>
      </c>
      <c r="I289" s="21">
        <f t="shared" si="295"/>
        <v>0</v>
      </c>
      <c r="J289" s="21">
        <f t="shared" si="296"/>
        <v>42</v>
      </c>
      <c r="K289" s="21">
        <f t="shared" si="297"/>
        <v>137</v>
      </c>
      <c r="L289" s="21">
        <f t="shared" si="298"/>
        <v>179</v>
      </c>
    </row>
    <row r="290" spans="1:12" s="26" customFormat="1" ht="22.5" customHeight="1">
      <c r="A290" s="22"/>
      <c r="B290" s="36" t="s">
        <v>77</v>
      </c>
      <c r="C290" s="24">
        <f>SUM(C282:C289)</f>
        <v>544</v>
      </c>
      <c r="D290" s="24">
        <f t="shared" ref="D290:L290" si="299">SUM(D282:D289)</f>
        <v>817</v>
      </c>
      <c r="E290" s="24">
        <f t="shared" si="299"/>
        <v>1361</v>
      </c>
      <c r="F290" s="25"/>
      <c r="G290" s="24">
        <f t="shared" si="299"/>
        <v>0</v>
      </c>
      <c r="H290" s="24">
        <f t="shared" si="299"/>
        <v>0</v>
      </c>
      <c r="I290" s="24">
        <f t="shared" si="299"/>
        <v>0</v>
      </c>
      <c r="J290" s="24">
        <f t="shared" si="299"/>
        <v>544</v>
      </c>
      <c r="K290" s="24">
        <f t="shared" si="299"/>
        <v>817</v>
      </c>
      <c r="L290" s="24">
        <f t="shared" si="299"/>
        <v>1361</v>
      </c>
    </row>
    <row r="291" spans="1:12" s="26" customFormat="1" ht="22.5" customHeight="1">
      <c r="A291" s="22"/>
      <c r="B291" s="36" t="s">
        <v>79</v>
      </c>
      <c r="C291" s="24">
        <f>C290</f>
        <v>544</v>
      </c>
      <c r="D291" s="24">
        <f t="shared" ref="D291:L291" si="300">D290</f>
        <v>817</v>
      </c>
      <c r="E291" s="24">
        <f t="shared" si="300"/>
        <v>1361</v>
      </c>
      <c r="F291" s="25"/>
      <c r="G291" s="24">
        <f t="shared" si="300"/>
        <v>0</v>
      </c>
      <c r="H291" s="24">
        <f t="shared" si="300"/>
        <v>0</v>
      </c>
      <c r="I291" s="24">
        <f t="shared" si="300"/>
        <v>0</v>
      </c>
      <c r="J291" s="24">
        <f t="shared" si="300"/>
        <v>544</v>
      </c>
      <c r="K291" s="24">
        <f t="shared" si="300"/>
        <v>817</v>
      </c>
      <c r="L291" s="24">
        <f t="shared" si="300"/>
        <v>1361</v>
      </c>
    </row>
    <row r="292" spans="1:12" s="39" customFormat="1" ht="22.5" customHeight="1">
      <c r="A292" s="5"/>
      <c r="B292" s="65" t="s">
        <v>107</v>
      </c>
      <c r="C292" s="7"/>
      <c r="D292" s="8"/>
      <c r="E292" s="31"/>
      <c r="F292" s="9"/>
      <c r="G292" s="31"/>
      <c r="H292" s="31"/>
      <c r="I292" s="31"/>
      <c r="J292" s="31"/>
      <c r="K292" s="31"/>
      <c r="L292" s="32"/>
    </row>
    <row r="293" spans="1:12" s="39" customFormat="1" ht="22.5" customHeight="1">
      <c r="A293" s="5"/>
      <c r="B293" s="6" t="s">
        <v>89</v>
      </c>
      <c r="C293" s="7"/>
      <c r="D293" s="8"/>
      <c r="E293" s="31"/>
      <c r="F293" s="54"/>
      <c r="G293" s="31"/>
      <c r="H293" s="31"/>
      <c r="I293" s="31"/>
      <c r="J293" s="31"/>
      <c r="K293" s="31"/>
      <c r="L293" s="32"/>
    </row>
    <row r="294" spans="1:12" s="67" customFormat="1" ht="22.5" customHeight="1">
      <c r="A294" s="66"/>
      <c r="B294" s="37" t="s">
        <v>94</v>
      </c>
      <c r="C294" s="20">
        <f>1+83</f>
        <v>84</v>
      </c>
      <c r="D294" s="20">
        <v>38</v>
      </c>
      <c r="E294" s="21">
        <f t="shared" si="270"/>
        <v>122</v>
      </c>
      <c r="F294" s="4">
        <v>2</v>
      </c>
      <c r="G294" s="21" t="str">
        <f>IF(F294=1,C294,"0")</f>
        <v>0</v>
      </c>
      <c r="H294" s="21" t="str">
        <f>IF(F294=1,D294,"0")</f>
        <v>0</v>
      </c>
      <c r="I294" s="21">
        <f>G294+H294</f>
        <v>0</v>
      </c>
      <c r="J294" s="21">
        <f>IF(F294=2,C294,"0")</f>
        <v>84</v>
      </c>
      <c r="K294" s="21">
        <f>IF(F294=2,D294,"0")</f>
        <v>38</v>
      </c>
      <c r="L294" s="21">
        <f>J294+K294</f>
        <v>122</v>
      </c>
    </row>
    <row r="295" spans="1:12" s="67" customFormat="1" ht="22.5" customHeight="1">
      <c r="A295" s="66"/>
      <c r="B295" s="40" t="s">
        <v>72</v>
      </c>
      <c r="C295" s="20">
        <v>65</v>
      </c>
      <c r="D295" s="20">
        <v>30</v>
      </c>
      <c r="E295" s="21">
        <f t="shared" si="270"/>
        <v>95</v>
      </c>
      <c r="F295" s="4">
        <v>2</v>
      </c>
      <c r="G295" s="21" t="str">
        <f>IF(F295=1,C295,"0")</f>
        <v>0</v>
      </c>
      <c r="H295" s="21" t="str">
        <f>IF(F295=1,D295,"0")</f>
        <v>0</v>
      </c>
      <c r="I295" s="21">
        <f>G295+H295</f>
        <v>0</v>
      </c>
      <c r="J295" s="21">
        <f>IF(F295=2,C295,"0")</f>
        <v>65</v>
      </c>
      <c r="K295" s="21">
        <f>IF(F295=2,D295,"0")</f>
        <v>30</v>
      </c>
      <c r="L295" s="21">
        <f>J295+K295</f>
        <v>95</v>
      </c>
    </row>
    <row r="296" spans="1:12" s="69" customFormat="1" ht="22.5" customHeight="1">
      <c r="A296" s="68"/>
      <c r="B296" s="23" t="s">
        <v>77</v>
      </c>
      <c r="C296" s="24">
        <f>SUM(C294:C295)</f>
        <v>149</v>
      </c>
      <c r="D296" s="24">
        <f t="shared" ref="D296:L296" si="301">SUM(D294:D295)</f>
        <v>68</v>
      </c>
      <c r="E296" s="24">
        <f t="shared" si="301"/>
        <v>217</v>
      </c>
      <c r="F296" s="25"/>
      <c r="G296" s="24">
        <f t="shared" si="301"/>
        <v>0</v>
      </c>
      <c r="H296" s="24">
        <f t="shared" si="301"/>
        <v>0</v>
      </c>
      <c r="I296" s="24">
        <f t="shared" si="301"/>
        <v>0</v>
      </c>
      <c r="J296" s="24">
        <f t="shared" si="301"/>
        <v>149</v>
      </c>
      <c r="K296" s="24">
        <f t="shared" si="301"/>
        <v>68</v>
      </c>
      <c r="L296" s="24">
        <f t="shared" si="301"/>
        <v>217</v>
      </c>
    </row>
    <row r="297" spans="1:12" s="69" customFormat="1" ht="22.5" customHeight="1">
      <c r="A297" s="68"/>
      <c r="B297" s="23" t="s">
        <v>108</v>
      </c>
      <c r="C297" s="24">
        <f>C296</f>
        <v>149</v>
      </c>
      <c r="D297" s="24">
        <f t="shared" ref="D297:L297" si="302">D296</f>
        <v>68</v>
      </c>
      <c r="E297" s="24">
        <f t="shared" si="302"/>
        <v>217</v>
      </c>
      <c r="F297" s="25"/>
      <c r="G297" s="24">
        <f t="shared" si="302"/>
        <v>0</v>
      </c>
      <c r="H297" s="24">
        <f t="shared" si="302"/>
        <v>0</v>
      </c>
      <c r="I297" s="24">
        <f t="shared" si="302"/>
        <v>0</v>
      </c>
      <c r="J297" s="24">
        <f t="shared" si="302"/>
        <v>149</v>
      </c>
      <c r="K297" s="24">
        <f t="shared" si="302"/>
        <v>68</v>
      </c>
      <c r="L297" s="24">
        <f t="shared" si="302"/>
        <v>217</v>
      </c>
    </row>
    <row r="298" spans="1:12" s="69" customFormat="1" ht="22.5" customHeight="1">
      <c r="A298" s="70"/>
      <c r="B298" s="28" t="s">
        <v>56</v>
      </c>
      <c r="C298" s="29">
        <f>C291+C297</f>
        <v>693</v>
      </c>
      <c r="D298" s="29">
        <f t="shared" ref="D298:L298" si="303">D291+D297</f>
        <v>885</v>
      </c>
      <c r="E298" s="29">
        <f t="shared" si="303"/>
        <v>1578</v>
      </c>
      <c r="F298" s="30"/>
      <c r="G298" s="29">
        <f t="shared" si="303"/>
        <v>0</v>
      </c>
      <c r="H298" s="29">
        <f t="shared" si="303"/>
        <v>0</v>
      </c>
      <c r="I298" s="29">
        <f t="shared" si="303"/>
        <v>0</v>
      </c>
      <c r="J298" s="29">
        <f t="shared" si="303"/>
        <v>693</v>
      </c>
      <c r="K298" s="29">
        <f t="shared" si="303"/>
        <v>885</v>
      </c>
      <c r="L298" s="29">
        <f t="shared" si="303"/>
        <v>1578</v>
      </c>
    </row>
    <row r="299" spans="1:12" ht="22.5" customHeight="1">
      <c r="A299" s="22" t="s">
        <v>73</v>
      </c>
      <c r="B299" s="19"/>
      <c r="C299" s="7"/>
      <c r="D299" s="8"/>
      <c r="E299" s="31"/>
      <c r="F299" s="9"/>
      <c r="G299" s="31"/>
      <c r="H299" s="31"/>
      <c r="I299" s="31"/>
      <c r="J299" s="31"/>
      <c r="K299" s="31"/>
      <c r="L299" s="32"/>
    </row>
    <row r="300" spans="1:12" ht="22.5" customHeight="1">
      <c r="A300" s="22"/>
      <c r="B300" s="46" t="s">
        <v>78</v>
      </c>
      <c r="C300" s="7"/>
      <c r="D300" s="8"/>
      <c r="E300" s="31"/>
      <c r="F300" s="9"/>
      <c r="G300" s="31"/>
      <c r="H300" s="31"/>
      <c r="I300" s="31"/>
      <c r="J300" s="31"/>
      <c r="K300" s="31"/>
      <c r="L300" s="32"/>
    </row>
    <row r="301" spans="1:12" ht="22.5" customHeight="1">
      <c r="A301" s="22"/>
      <c r="B301" s="33" t="s">
        <v>158</v>
      </c>
      <c r="C301" s="7"/>
      <c r="D301" s="8"/>
      <c r="E301" s="31"/>
      <c r="F301" s="54"/>
      <c r="G301" s="31"/>
      <c r="H301" s="31"/>
      <c r="I301" s="31"/>
      <c r="J301" s="31"/>
      <c r="K301" s="31"/>
      <c r="L301" s="32"/>
    </row>
    <row r="302" spans="1:12" s="39" customFormat="1" ht="22.5" customHeight="1">
      <c r="A302" s="5"/>
      <c r="B302" s="37" t="s">
        <v>155</v>
      </c>
      <c r="C302" s="20">
        <v>74</v>
      </c>
      <c r="D302" s="20">
        <v>42</v>
      </c>
      <c r="E302" s="21">
        <f>C302+D302</f>
        <v>116</v>
      </c>
      <c r="F302" s="4">
        <v>2</v>
      </c>
      <c r="G302" s="21" t="str">
        <f>IF(F302=1,C302,"0")</f>
        <v>0</v>
      </c>
      <c r="H302" s="21" t="str">
        <f>IF(F302=1,D302,"0")</f>
        <v>0</v>
      </c>
      <c r="I302" s="21">
        <f>G302+H302</f>
        <v>0</v>
      </c>
      <c r="J302" s="21">
        <f>IF(F302=2,C302,"0")</f>
        <v>74</v>
      </c>
      <c r="K302" s="21">
        <f>IF(F302=2,D302,"0")</f>
        <v>42</v>
      </c>
      <c r="L302" s="21">
        <f>J302+K302</f>
        <v>116</v>
      </c>
    </row>
    <row r="303" spans="1:12" s="39" customFormat="1" ht="22.5" customHeight="1">
      <c r="A303" s="5"/>
      <c r="B303" s="37" t="s">
        <v>117</v>
      </c>
      <c r="C303" s="20">
        <v>199</v>
      </c>
      <c r="D303" s="20">
        <v>130</v>
      </c>
      <c r="E303" s="21">
        <f t="shared" si="270"/>
        <v>329</v>
      </c>
      <c r="F303" s="4">
        <v>2</v>
      </c>
      <c r="G303" s="21" t="str">
        <f>IF(F303=1,C303,"0")</f>
        <v>0</v>
      </c>
      <c r="H303" s="21" t="str">
        <f>IF(F303=1,D303,"0")</f>
        <v>0</v>
      </c>
      <c r="I303" s="21">
        <f>G303+H303</f>
        <v>0</v>
      </c>
      <c r="J303" s="21">
        <f>IF(F303=2,C303,"0")</f>
        <v>199</v>
      </c>
      <c r="K303" s="21">
        <f>IF(F303=2,D303,"0")</f>
        <v>130</v>
      </c>
      <c r="L303" s="21">
        <f>J303+K303</f>
        <v>329</v>
      </c>
    </row>
    <row r="304" spans="1:12" ht="22.5" customHeight="1">
      <c r="A304" s="18"/>
      <c r="B304" s="37" t="s">
        <v>51</v>
      </c>
      <c r="C304" s="20">
        <f>83+53</f>
        <v>136</v>
      </c>
      <c r="D304" s="20">
        <f>115+44</f>
        <v>159</v>
      </c>
      <c r="E304" s="21">
        <f t="shared" si="270"/>
        <v>295</v>
      </c>
      <c r="F304" s="4">
        <v>2</v>
      </c>
      <c r="G304" s="21" t="str">
        <f>IF(F304=1,C304,"0")</f>
        <v>0</v>
      </c>
      <c r="H304" s="21" t="str">
        <f>IF(F304=1,D304,"0")</f>
        <v>0</v>
      </c>
      <c r="I304" s="21">
        <f>G304+H304</f>
        <v>0</v>
      </c>
      <c r="J304" s="21">
        <f>IF(F304=2,C304,"0")</f>
        <v>136</v>
      </c>
      <c r="K304" s="21">
        <f>IF(F304=2,D304,"0")</f>
        <v>159</v>
      </c>
      <c r="L304" s="21">
        <f>J304+K304</f>
        <v>295</v>
      </c>
    </row>
    <row r="305" spans="1:12" s="26" customFormat="1" ht="22.5" customHeight="1">
      <c r="A305" s="22"/>
      <c r="B305" s="36" t="s">
        <v>77</v>
      </c>
      <c r="C305" s="24">
        <f>SUM(C302:C304)</f>
        <v>409</v>
      </c>
      <c r="D305" s="24">
        <f t="shared" ref="D305:L305" si="304">SUM(D302:D304)</f>
        <v>331</v>
      </c>
      <c r="E305" s="24">
        <f t="shared" si="304"/>
        <v>740</v>
      </c>
      <c r="F305" s="25"/>
      <c r="G305" s="24">
        <f t="shared" si="304"/>
        <v>0</v>
      </c>
      <c r="H305" s="24">
        <f t="shared" si="304"/>
        <v>0</v>
      </c>
      <c r="I305" s="24">
        <f t="shared" si="304"/>
        <v>0</v>
      </c>
      <c r="J305" s="24">
        <f t="shared" si="304"/>
        <v>409</v>
      </c>
      <c r="K305" s="24">
        <f t="shared" si="304"/>
        <v>331</v>
      </c>
      <c r="L305" s="24">
        <f t="shared" si="304"/>
        <v>740</v>
      </c>
    </row>
    <row r="306" spans="1:12" s="26" customFormat="1" ht="22.5" customHeight="1">
      <c r="A306" s="22"/>
      <c r="B306" s="36" t="s">
        <v>79</v>
      </c>
      <c r="C306" s="24">
        <f>C305</f>
        <v>409</v>
      </c>
      <c r="D306" s="24">
        <f t="shared" ref="D306:L307" si="305">D305</f>
        <v>331</v>
      </c>
      <c r="E306" s="24">
        <f t="shared" si="305"/>
        <v>740</v>
      </c>
      <c r="F306" s="25"/>
      <c r="G306" s="24">
        <f t="shared" si="305"/>
        <v>0</v>
      </c>
      <c r="H306" s="24">
        <f t="shared" si="305"/>
        <v>0</v>
      </c>
      <c r="I306" s="24">
        <f t="shared" si="305"/>
        <v>0</v>
      </c>
      <c r="J306" s="24">
        <f t="shared" si="305"/>
        <v>409</v>
      </c>
      <c r="K306" s="24">
        <f t="shared" si="305"/>
        <v>331</v>
      </c>
      <c r="L306" s="24">
        <f t="shared" si="305"/>
        <v>740</v>
      </c>
    </row>
    <row r="307" spans="1:12" s="26" customFormat="1" ht="22.5" customHeight="1">
      <c r="A307" s="27"/>
      <c r="B307" s="51" t="s">
        <v>56</v>
      </c>
      <c r="C307" s="29">
        <f>C306</f>
        <v>409</v>
      </c>
      <c r="D307" s="29">
        <f t="shared" si="305"/>
        <v>331</v>
      </c>
      <c r="E307" s="29">
        <f t="shared" si="305"/>
        <v>740</v>
      </c>
      <c r="F307" s="30"/>
      <c r="G307" s="29">
        <f t="shared" si="305"/>
        <v>0</v>
      </c>
      <c r="H307" s="29">
        <f t="shared" si="305"/>
        <v>0</v>
      </c>
      <c r="I307" s="29">
        <f t="shared" si="305"/>
        <v>0</v>
      </c>
      <c r="J307" s="29">
        <f t="shared" si="305"/>
        <v>409</v>
      </c>
      <c r="K307" s="29">
        <f t="shared" si="305"/>
        <v>331</v>
      </c>
      <c r="L307" s="29">
        <f t="shared" si="305"/>
        <v>740</v>
      </c>
    </row>
    <row r="308" spans="1:12" s="39" customFormat="1" ht="22.5" customHeight="1">
      <c r="A308" s="5" t="s">
        <v>52</v>
      </c>
      <c r="B308" s="36"/>
      <c r="C308" s="7"/>
      <c r="D308" s="8"/>
      <c r="E308" s="31"/>
      <c r="F308" s="9"/>
      <c r="G308" s="31"/>
      <c r="H308" s="31"/>
      <c r="I308" s="31"/>
      <c r="J308" s="31"/>
      <c r="K308" s="31"/>
      <c r="L308" s="32"/>
    </row>
    <row r="309" spans="1:12" s="39" customFormat="1" ht="22.5" customHeight="1">
      <c r="A309" s="5"/>
      <c r="B309" s="65" t="s">
        <v>78</v>
      </c>
      <c r="C309" s="7"/>
      <c r="D309" s="8"/>
      <c r="E309" s="31"/>
      <c r="F309" s="9"/>
      <c r="G309" s="31"/>
      <c r="H309" s="31"/>
      <c r="I309" s="31"/>
      <c r="J309" s="31"/>
      <c r="K309" s="31"/>
      <c r="L309" s="32"/>
    </row>
    <row r="310" spans="1:12" s="26" customFormat="1" ht="22.5" customHeight="1">
      <c r="A310" s="64"/>
      <c r="B310" s="71" t="s">
        <v>88</v>
      </c>
      <c r="C310" s="72"/>
      <c r="D310" s="73"/>
      <c r="E310" s="31"/>
      <c r="F310" s="9"/>
      <c r="G310" s="74"/>
      <c r="H310" s="74"/>
      <c r="I310" s="74"/>
      <c r="J310" s="74"/>
      <c r="K310" s="74"/>
      <c r="L310" s="1"/>
    </row>
    <row r="311" spans="1:12" s="26" customFormat="1" ht="22.5" customHeight="1">
      <c r="A311" s="64"/>
      <c r="B311" s="37" t="s">
        <v>178</v>
      </c>
      <c r="C311" s="24">
        <v>0</v>
      </c>
      <c r="D311" s="24">
        <v>7</v>
      </c>
      <c r="E311" s="21">
        <f t="shared" ref="E311" si="306">C311+D311</f>
        <v>7</v>
      </c>
      <c r="F311" s="4">
        <v>2</v>
      </c>
      <c r="G311" s="2" t="str">
        <f t="shared" ref="G311" si="307">IF(F311=1,C311,"0")</f>
        <v>0</v>
      </c>
      <c r="H311" s="2" t="str">
        <f t="shared" ref="H311" si="308">IF(F311=1,D311,"0")</f>
        <v>0</v>
      </c>
      <c r="I311" s="2">
        <f t="shared" ref="I311" si="309">G311+H311</f>
        <v>0</v>
      </c>
      <c r="J311" s="2">
        <f t="shared" ref="J311" si="310">IF(F311=2,C311,"0")</f>
        <v>0</v>
      </c>
      <c r="K311" s="2">
        <f t="shared" ref="K311" si="311">IF(F311=2,D311,"0")</f>
        <v>7</v>
      </c>
      <c r="L311" s="2">
        <f t="shared" ref="L311" si="312">J311+K311</f>
        <v>7</v>
      </c>
    </row>
    <row r="312" spans="1:12" ht="22.5" customHeight="1">
      <c r="A312" s="12"/>
      <c r="B312" s="37" t="s">
        <v>156</v>
      </c>
      <c r="C312" s="20">
        <v>31</v>
      </c>
      <c r="D312" s="20">
        <v>181</v>
      </c>
      <c r="E312" s="21">
        <f t="shared" si="270"/>
        <v>212</v>
      </c>
      <c r="F312" s="4">
        <v>2</v>
      </c>
      <c r="G312" s="21" t="str">
        <f t="shared" ref="G312" si="313">IF(F312=1,C312,"0")</f>
        <v>0</v>
      </c>
      <c r="H312" s="21" t="str">
        <f t="shared" ref="H312" si="314">IF(F312=1,D312,"0")</f>
        <v>0</v>
      </c>
      <c r="I312" s="21">
        <f t="shared" ref="I312" si="315">G312+H312</f>
        <v>0</v>
      </c>
      <c r="J312" s="21">
        <f t="shared" ref="J312" si="316">IF(F312=2,C312,"0")</f>
        <v>31</v>
      </c>
      <c r="K312" s="21">
        <f t="shared" ref="K312" si="317">IF(F312=2,D312,"0")</f>
        <v>181</v>
      </c>
      <c r="L312" s="21">
        <f t="shared" ref="L312" si="318">J312+K312</f>
        <v>212</v>
      </c>
    </row>
    <row r="313" spans="1:12" s="26" customFormat="1" ht="22.5" customHeight="1">
      <c r="A313" s="64"/>
      <c r="B313" s="36" t="s">
        <v>77</v>
      </c>
      <c r="C313" s="24">
        <f>SUM(C311:C312)</f>
        <v>31</v>
      </c>
      <c r="D313" s="24">
        <f t="shared" ref="D313:L313" si="319">SUM(D311:D312)</f>
        <v>188</v>
      </c>
      <c r="E313" s="24">
        <f t="shared" si="319"/>
        <v>219</v>
      </c>
      <c r="F313" s="25"/>
      <c r="G313" s="24">
        <f t="shared" si="319"/>
        <v>0</v>
      </c>
      <c r="H313" s="24">
        <f t="shared" si="319"/>
        <v>0</v>
      </c>
      <c r="I313" s="24">
        <f t="shared" si="319"/>
        <v>0</v>
      </c>
      <c r="J313" s="24">
        <f t="shared" si="319"/>
        <v>31</v>
      </c>
      <c r="K313" s="24">
        <f t="shared" si="319"/>
        <v>188</v>
      </c>
      <c r="L313" s="24">
        <f t="shared" si="319"/>
        <v>219</v>
      </c>
    </row>
    <row r="314" spans="1:12" ht="22.5" customHeight="1">
      <c r="A314" s="18"/>
      <c r="B314" s="33" t="s">
        <v>89</v>
      </c>
      <c r="C314" s="7"/>
      <c r="D314" s="8"/>
      <c r="E314" s="31"/>
      <c r="F314" s="54"/>
      <c r="G314" s="31"/>
      <c r="H314" s="31"/>
      <c r="I314" s="31"/>
      <c r="J314" s="31"/>
      <c r="K314" s="31"/>
      <c r="L314" s="32"/>
    </row>
    <row r="315" spans="1:12" ht="22.5" customHeight="1">
      <c r="A315" s="18"/>
      <c r="B315" s="19" t="s">
        <v>157</v>
      </c>
      <c r="C315" s="20">
        <v>12</v>
      </c>
      <c r="D315" s="20">
        <v>156</v>
      </c>
      <c r="E315" s="21">
        <f t="shared" si="270"/>
        <v>168</v>
      </c>
      <c r="F315" s="4">
        <v>2</v>
      </c>
      <c r="G315" s="21" t="str">
        <f t="shared" ref="G315" si="320">IF(F315=1,C315,"0")</f>
        <v>0</v>
      </c>
      <c r="H315" s="21" t="str">
        <f t="shared" ref="H315" si="321">IF(F315=1,D315,"0")</f>
        <v>0</v>
      </c>
      <c r="I315" s="21">
        <f t="shared" ref="I315" si="322">G315+H315</f>
        <v>0</v>
      </c>
      <c r="J315" s="21">
        <f t="shared" ref="J315" si="323">IF(F315=2,C315,"0")</f>
        <v>12</v>
      </c>
      <c r="K315" s="21">
        <f t="shared" ref="K315" si="324">IF(F315=2,D315,"0")</f>
        <v>156</v>
      </c>
      <c r="L315" s="21">
        <f t="shared" ref="L315" si="325">J315+K315</f>
        <v>168</v>
      </c>
    </row>
    <row r="316" spans="1:12" ht="22.5" customHeight="1">
      <c r="A316" s="18"/>
      <c r="B316" s="19" t="s">
        <v>53</v>
      </c>
      <c r="C316" s="20">
        <v>0</v>
      </c>
      <c r="D316" s="20">
        <v>0</v>
      </c>
      <c r="E316" s="21">
        <f t="shared" si="270"/>
        <v>0</v>
      </c>
      <c r="F316" s="4">
        <v>2</v>
      </c>
      <c r="G316" s="21" t="str">
        <f t="shared" ref="G316" si="326">IF(F316=1,C316,"0")</f>
        <v>0</v>
      </c>
      <c r="H316" s="21" t="str">
        <f t="shared" ref="H316" si="327">IF(F316=1,D316,"0")</f>
        <v>0</v>
      </c>
      <c r="I316" s="21">
        <f t="shared" ref="I316" si="328">G316+H316</f>
        <v>0</v>
      </c>
      <c r="J316" s="21">
        <f t="shared" ref="J316" si="329">IF(F316=2,C316,"0")</f>
        <v>0</v>
      </c>
      <c r="K316" s="21">
        <f t="shared" ref="K316" si="330">IF(F316=2,D316,"0")</f>
        <v>0</v>
      </c>
      <c r="L316" s="21">
        <f t="shared" ref="L316" si="331">J316+K316</f>
        <v>0</v>
      </c>
    </row>
    <row r="317" spans="1:12" s="26" customFormat="1" ht="22.5" customHeight="1">
      <c r="A317" s="22"/>
      <c r="B317" s="23" t="s">
        <v>77</v>
      </c>
      <c r="C317" s="24">
        <f>SUM(C315:C316)</f>
        <v>12</v>
      </c>
      <c r="D317" s="24">
        <f t="shared" ref="D317:L317" si="332">SUM(D315:D316)</f>
        <v>156</v>
      </c>
      <c r="E317" s="24">
        <f t="shared" si="332"/>
        <v>168</v>
      </c>
      <c r="F317" s="25"/>
      <c r="G317" s="24">
        <f t="shared" si="332"/>
        <v>0</v>
      </c>
      <c r="H317" s="24">
        <f t="shared" si="332"/>
        <v>0</v>
      </c>
      <c r="I317" s="24">
        <f t="shared" si="332"/>
        <v>0</v>
      </c>
      <c r="J317" s="24">
        <f t="shared" si="332"/>
        <v>12</v>
      </c>
      <c r="K317" s="24">
        <f t="shared" si="332"/>
        <v>156</v>
      </c>
      <c r="L317" s="24">
        <f t="shared" si="332"/>
        <v>168</v>
      </c>
    </row>
    <row r="318" spans="1:12" s="26" customFormat="1" ht="22.5" customHeight="1">
      <c r="A318" s="22"/>
      <c r="B318" s="23" t="s">
        <v>79</v>
      </c>
      <c r="C318" s="24">
        <f>C317+C313</f>
        <v>43</v>
      </c>
      <c r="D318" s="24">
        <f t="shared" ref="D318:L318" si="333">D317+D313</f>
        <v>344</v>
      </c>
      <c r="E318" s="24">
        <f t="shared" si="333"/>
        <v>387</v>
      </c>
      <c r="F318" s="25"/>
      <c r="G318" s="24">
        <f t="shared" si="333"/>
        <v>0</v>
      </c>
      <c r="H318" s="24">
        <f t="shared" si="333"/>
        <v>0</v>
      </c>
      <c r="I318" s="24">
        <f t="shared" si="333"/>
        <v>0</v>
      </c>
      <c r="J318" s="24">
        <f t="shared" si="333"/>
        <v>43</v>
      </c>
      <c r="K318" s="24">
        <f t="shared" si="333"/>
        <v>344</v>
      </c>
      <c r="L318" s="24">
        <f t="shared" si="333"/>
        <v>387</v>
      </c>
    </row>
    <row r="319" spans="1:12" s="26" customFormat="1" ht="22.5" customHeight="1">
      <c r="A319" s="27"/>
      <c r="B319" s="28" t="s">
        <v>56</v>
      </c>
      <c r="C319" s="29">
        <f>C318</f>
        <v>43</v>
      </c>
      <c r="D319" s="29">
        <f t="shared" ref="D319:L319" si="334">D318</f>
        <v>344</v>
      </c>
      <c r="E319" s="29">
        <f t="shared" si="334"/>
        <v>387</v>
      </c>
      <c r="F319" s="30"/>
      <c r="G319" s="29">
        <f t="shared" si="334"/>
        <v>0</v>
      </c>
      <c r="H319" s="29">
        <f t="shared" si="334"/>
        <v>0</v>
      </c>
      <c r="I319" s="29">
        <f t="shared" si="334"/>
        <v>0</v>
      </c>
      <c r="J319" s="29">
        <f t="shared" si="334"/>
        <v>43</v>
      </c>
      <c r="K319" s="29">
        <f t="shared" si="334"/>
        <v>344</v>
      </c>
      <c r="L319" s="29">
        <f t="shared" si="334"/>
        <v>387</v>
      </c>
    </row>
    <row r="320" spans="1:12" s="79" customFormat="1" ht="22.5" customHeight="1">
      <c r="A320" s="75"/>
      <c r="B320" s="76" t="s">
        <v>2</v>
      </c>
      <c r="C320" s="77">
        <f>C17+C53+C67+C132+C193+C217+C247+C278+C298+C307+C319</f>
        <v>11028</v>
      </c>
      <c r="D320" s="77">
        <f>D17+D53+D67+D132+D193+D217+D247+D278+D298+D307+D319</f>
        <v>12720</v>
      </c>
      <c r="E320" s="77">
        <f>E17+E53+E67+E132+E193+E217+E247+E278+E298+E307+E319</f>
        <v>23748</v>
      </c>
      <c r="F320" s="78"/>
      <c r="G320" s="77">
        <f t="shared" ref="G320:L320" si="335">G17+G53+G67+G132+G193+G217+G247+G278+G298+G307+G319</f>
        <v>1461</v>
      </c>
      <c r="H320" s="77">
        <f t="shared" si="335"/>
        <v>3506</v>
      </c>
      <c r="I320" s="77">
        <f t="shared" si="335"/>
        <v>4967</v>
      </c>
      <c r="J320" s="77">
        <f t="shared" si="335"/>
        <v>9567</v>
      </c>
      <c r="K320" s="77">
        <f t="shared" si="335"/>
        <v>9214</v>
      </c>
      <c r="L320" s="77">
        <f t="shared" si="335"/>
        <v>18781</v>
      </c>
    </row>
    <row r="321" spans="2:2" ht="22.5" customHeight="1">
      <c r="B321" s="80" t="s">
        <v>185</v>
      </c>
    </row>
  </sheetData>
  <sortState ref="B67:B89">
    <sortCondition ref="B67"/>
  </sortState>
  <mergeCells count="9">
    <mergeCell ref="A1:L1"/>
    <mergeCell ref="A3:B6"/>
    <mergeCell ref="F4:F5"/>
    <mergeCell ref="A2:L2"/>
    <mergeCell ref="C3:L3"/>
    <mergeCell ref="G4:L4"/>
    <mergeCell ref="C4:E5"/>
    <mergeCell ref="G5:I5"/>
    <mergeCell ref="J5:L5"/>
  </mergeCells>
  <pageMargins left="0.51181102362204722" right="0.15748031496062992" top="0.59055118110236227" bottom="0.47244094488188981" header="0.43307086614173229" footer="0.31496062992125984"/>
  <pageSetup paperSize="9" orientation="landscape" r:id="rId1"/>
  <headerFooter>
    <oddFooter xml:space="preserve">&amp;Rหน้าที่ &amp;P จาก &amp;N       </oddFooter>
  </headerFooter>
  <rowBreaks count="7" manualBreakCount="7">
    <brk id="42" max="16383" man="1"/>
    <brk id="67" max="16383" man="1"/>
    <brk id="132" max="16383" man="1"/>
    <brk id="175" max="16383" man="1"/>
    <brk id="193" max="16383" man="1"/>
    <brk id="247" max="16383" man="1"/>
    <brk id="2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นักศึกษาทั้งหมด 2558</vt:lpstr>
      <vt:lpstr>'นักศึกษาทั้งหมด 2558'!Print_Titles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2015-05-14T09:27:37Z</cp:lastPrinted>
  <dcterms:created xsi:type="dcterms:W3CDTF">2010-08-08T07:13:07Z</dcterms:created>
  <dcterms:modified xsi:type="dcterms:W3CDTF">2015-11-27T07:41:36Z</dcterms:modified>
</cp:coreProperties>
</file>