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สถิติหน้าเว็บ\สถิติ 2565 ขึ้นเว็บไซต์\"/>
    </mc:Choice>
  </mc:AlternateContent>
  <bookViews>
    <workbookView xWindow="3225" yWindow="4755" windowWidth="7650" windowHeight="3360"/>
  </bookViews>
  <sheets>
    <sheet name="นักศึกษาเข้าใหม่" sheetId="8" r:id="rId1"/>
    <sheet name="Sheet1" sheetId="9" r:id="rId2"/>
  </sheets>
  <definedNames>
    <definedName name="_xlnm.Print_Titles" localSheetId="0">นักศึกษาเข้าใหม่!$2:$6</definedName>
  </definedNames>
  <calcPr calcId="162913"/>
</workbook>
</file>

<file path=xl/calcChain.xml><?xml version="1.0" encoding="utf-8"?>
<calcChain xmlns="http://schemas.openxmlformats.org/spreadsheetml/2006/main">
  <c r="D18" i="8" l="1"/>
  <c r="BL18" i="8" s="1"/>
  <c r="E18" i="8"/>
  <c r="BM18" i="8" s="1"/>
  <c r="F18" i="8"/>
  <c r="BN18" i="8" s="1"/>
  <c r="H18" i="8"/>
  <c r="I18" i="8"/>
  <c r="J18" i="8"/>
  <c r="K18" i="8"/>
  <c r="M18" i="8"/>
  <c r="N18" i="8"/>
  <c r="O18" i="8"/>
  <c r="P18" i="8"/>
  <c r="R18" i="8"/>
  <c r="S18" i="8"/>
  <c r="T18" i="8"/>
  <c r="U18" i="8"/>
  <c r="W18" i="8"/>
  <c r="X18" i="8"/>
  <c r="Y18" i="8"/>
  <c r="Z18" i="8"/>
  <c r="AB18" i="8"/>
  <c r="AC18" i="8"/>
  <c r="AD18" i="8"/>
  <c r="AE18" i="8"/>
  <c r="AG18" i="8"/>
  <c r="AH18" i="8"/>
  <c r="AI18" i="8"/>
  <c r="AJ18" i="8"/>
  <c r="AL18" i="8"/>
  <c r="AM18" i="8"/>
  <c r="AN18" i="8"/>
  <c r="AO18" i="8"/>
  <c r="AQ18" i="8"/>
  <c r="AR18" i="8"/>
  <c r="AS18" i="8"/>
  <c r="AT18" i="8"/>
  <c r="AV18" i="8"/>
  <c r="AW18" i="8"/>
  <c r="AX18" i="8"/>
  <c r="AY18" i="8"/>
  <c r="BA18" i="8"/>
  <c r="BB18" i="8"/>
  <c r="BC18" i="8"/>
  <c r="BD18" i="8"/>
  <c r="BF18" i="8"/>
  <c r="BG18" i="8"/>
  <c r="BH18" i="8"/>
  <c r="BI18" i="8"/>
  <c r="C18" i="8"/>
  <c r="BK18" i="8" s="1"/>
  <c r="BM76" i="8" l="1"/>
  <c r="O96" i="8" l="1"/>
  <c r="P96" i="8"/>
  <c r="U190" i="8" l="1"/>
  <c r="U172" i="8"/>
  <c r="BN267" i="8" l="1"/>
  <c r="BM267" i="8"/>
  <c r="BL267" i="8"/>
  <c r="BK267" i="8"/>
  <c r="BK260" i="8"/>
  <c r="BM260" i="8"/>
  <c r="BN259" i="8"/>
  <c r="BM259" i="8"/>
  <c r="BK259" i="8"/>
  <c r="BN256" i="8"/>
  <c r="BM256" i="8"/>
  <c r="BK256" i="8"/>
  <c r="BK249" i="8"/>
  <c r="BL249" i="8"/>
  <c r="BM249" i="8"/>
  <c r="BN249" i="8"/>
  <c r="BN248" i="8"/>
  <c r="BM248" i="8"/>
  <c r="BL248" i="8"/>
  <c r="BK248" i="8"/>
  <c r="BK233" i="8"/>
  <c r="BL233" i="8"/>
  <c r="BM233" i="8"/>
  <c r="BN233" i="8"/>
  <c r="BK234" i="8"/>
  <c r="BL234" i="8"/>
  <c r="BM234" i="8"/>
  <c r="BN234" i="8"/>
  <c r="BK235" i="8"/>
  <c r="BM235" i="8"/>
  <c r="BN235" i="8"/>
  <c r="BK236" i="8"/>
  <c r="BK237" i="8"/>
  <c r="BL237" i="8"/>
  <c r="BM237" i="8"/>
  <c r="BN237" i="8"/>
  <c r="BK238" i="8"/>
  <c r="BL238" i="8"/>
  <c r="BM238" i="8"/>
  <c r="BN238" i="8"/>
  <c r="BK239" i="8"/>
  <c r="BN239" i="8"/>
  <c r="BK240" i="8"/>
  <c r="BL240" i="8"/>
  <c r="BK241" i="8"/>
  <c r="BL241" i="8"/>
  <c r="BM241" i="8"/>
  <c r="BN241" i="8"/>
  <c r="BN232" i="8"/>
  <c r="BL232" i="8"/>
  <c r="BK232" i="8"/>
  <c r="BN225" i="8"/>
  <c r="BM225" i="8"/>
  <c r="BL225" i="8"/>
  <c r="BK225" i="8"/>
  <c r="BK222" i="8"/>
  <c r="BM222" i="8"/>
  <c r="BN222" i="8"/>
  <c r="BN221" i="8"/>
  <c r="BM221" i="8"/>
  <c r="BL221" i="8"/>
  <c r="BK221" i="8"/>
  <c r="BK216" i="8"/>
  <c r="BL216" i="8"/>
  <c r="BM216" i="8"/>
  <c r="BN216" i="8"/>
  <c r="BL215" i="8"/>
  <c r="BK215" i="8"/>
  <c r="BK208" i="8"/>
  <c r="BL208" i="8"/>
  <c r="BK209" i="8"/>
  <c r="BK210" i="8"/>
  <c r="BL210" i="8"/>
  <c r="BK211" i="8"/>
  <c r="BL211" i="8"/>
  <c r="BM211" i="8"/>
  <c r="BN211" i="8"/>
  <c r="BK212" i="8"/>
  <c r="BL212" i="8"/>
  <c r="BM212" i="8"/>
  <c r="BN212" i="8"/>
  <c r="BK207" i="8"/>
  <c r="BK198" i="8"/>
  <c r="BM198" i="8"/>
  <c r="BN198" i="8"/>
  <c r="BK199" i="8"/>
  <c r="BM199" i="8"/>
  <c r="BK200" i="8"/>
  <c r="BN197" i="8"/>
  <c r="BM197" i="8"/>
  <c r="BL197" i="8"/>
  <c r="BK197" i="8"/>
  <c r="BK189" i="8"/>
  <c r="BM189" i="8"/>
  <c r="BK190" i="8"/>
  <c r="BL190" i="8"/>
  <c r="BM190" i="8"/>
  <c r="BN190" i="8"/>
  <c r="BK191" i="8"/>
  <c r="BL191" i="8"/>
  <c r="BK192" i="8"/>
  <c r="BL192" i="8"/>
  <c r="BM192" i="8"/>
  <c r="BN192" i="8"/>
  <c r="BK193" i="8"/>
  <c r="BM193" i="8"/>
  <c r="BK194" i="8"/>
  <c r="BL194" i="8"/>
  <c r="BM194" i="8"/>
  <c r="BN194" i="8"/>
  <c r="BN188" i="8"/>
  <c r="BM188" i="8"/>
  <c r="BL188" i="8"/>
  <c r="BK188" i="8"/>
  <c r="BN181" i="8"/>
  <c r="BM181" i="8"/>
  <c r="BL181" i="8"/>
  <c r="BK181" i="8"/>
  <c r="BK177" i="8"/>
  <c r="BM177" i="8"/>
  <c r="BN177" i="8"/>
  <c r="BK178" i="8"/>
  <c r="BL178" i="8"/>
  <c r="BM178" i="8"/>
  <c r="BN178" i="8"/>
  <c r="BK176" i="8"/>
  <c r="BK172" i="8"/>
  <c r="BM172" i="8"/>
  <c r="BN172" i="8"/>
  <c r="BK173" i="8"/>
  <c r="BL173" i="8"/>
  <c r="BM173" i="8"/>
  <c r="BN173" i="8"/>
  <c r="BK171" i="8"/>
  <c r="BK164" i="8"/>
  <c r="BK159" i="8"/>
  <c r="BN164" i="8"/>
  <c r="BM164" i="8"/>
  <c r="BL164" i="8"/>
  <c r="BN159" i="8"/>
  <c r="BM159" i="8"/>
  <c r="BL159" i="8"/>
  <c r="BK154" i="8"/>
  <c r="BL154" i="8"/>
  <c r="BM154" i="8"/>
  <c r="BN154" i="8"/>
  <c r="BK155" i="8"/>
  <c r="BL155" i="8"/>
  <c r="BM155" i="8"/>
  <c r="BN155" i="8"/>
  <c r="BK156" i="8"/>
  <c r="BL156" i="8"/>
  <c r="BM156" i="8"/>
  <c r="BN156" i="8"/>
  <c r="BN153" i="8"/>
  <c r="BM153" i="8"/>
  <c r="BL153" i="8"/>
  <c r="BK153" i="8"/>
  <c r="BK150" i="8"/>
  <c r="BL150" i="8"/>
  <c r="BM150" i="8"/>
  <c r="BN150" i="8"/>
  <c r="BN149" i="8"/>
  <c r="BM149" i="8"/>
  <c r="BK149" i="8"/>
  <c r="BK145" i="8"/>
  <c r="BL145" i="8"/>
  <c r="BM145" i="8"/>
  <c r="BN145" i="8"/>
  <c r="BN144" i="8"/>
  <c r="BM144" i="8"/>
  <c r="BK144" i="8"/>
  <c r="BL141" i="8"/>
  <c r="BK141" i="8"/>
  <c r="BK131" i="8"/>
  <c r="BK132" i="8"/>
  <c r="BM132" i="8"/>
  <c r="BK133" i="8"/>
  <c r="BM133" i="8"/>
  <c r="BN133" i="8"/>
  <c r="BK134" i="8"/>
  <c r="BM134" i="8"/>
  <c r="BN134" i="8"/>
  <c r="BK135" i="8"/>
  <c r="BM135" i="8"/>
  <c r="BN135" i="8"/>
  <c r="BK136" i="8"/>
  <c r="BL136" i="8"/>
  <c r="BM136" i="8"/>
  <c r="BN136" i="8"/>
  <c r="BK137" i="8"/>
  <c r="BM137" i="8"/>
  <c r="BN137" i="8"/>
  <c r="BK138" i="8"/>
  <c r="BN130" i="8"/>
  <c r="BM130" i="8"/>
  <c r="BK130" i="8"/>
  <c r="BK119" i="8"/>
  <c r="BL119" i="8"/>
  <c r="BM119" i="8"/>
  <c r="BN119" i="8"/>
  <c r="BK120" i="8"/>
  <c r="BL120" i="8"/>
  <c r="BM120" i="8"/>
  <c r="BN120" i="8"/>
  <c r="BK121" i="8"/>
  <c r="BK122" i="8"/>
  <c r="BL122" i="8"/>
  <c r="BM122" i="8"/>
  <c r="BN122" i="8"/>
  <c r="BK123" i="8"/>
  <c r="BN118" i="8"/>
  <c r="BK118" i="8"/>
  <c r="BQ93" i="8"/>
  <c r="BS93" i="8" s="1"/>
  <c r="BR93" i="8"/>
  <c r="BK105" i="8"/>
  <c r="BL105" i="8"/>
  <c r="BN105" i="8"/>
  <c r="BK106" i="8"/>
  <c r="BL106" i="8"/>
  <c r="BN106" i="8"/>
  <c r="BK107" i="8"/>
  <c r="BL107" i="8"/>
  <c r="BM107" i="8"/>
  <c r="BN107" i="8"/>
  <c r="BK108" i="8"/>
  <c r="BL108" i="8"/>
  <c r="BM108" i="8"/>
  <c r="BN108" i="8"/>
  <c r="BK109" i="8"/>
  <c r="BK110" i="8"/>
  <c r="BL110" i="8"/>
  <c r="BM110" i="8"/>
  <c r="BN110" i="8"/>
  <c r="BK111" i="8"/>
  <c r="BK112" i="8"/>
  <c r="BL112" i="8"/>
  <c r="BM112" i="8"/>
  <c r="BN112" i="8"/>
  <c r="BK113" i="8"/>
  <c r="BL113" i="8"/>
  <c r="BM113" i="8"/>
  <c r="BN113" i="8"/>
  <c r="BN104" i="8"/>
  <c r="BM104" i="8"/>
  <c r="BL104" i="8"/>
  <c r="BK104" i="8"/>
  <c r="BN101" i="8"/>
  <c r="BM101" i="8"/>
  <c r="BL101" i="8"/>
  <c r="BK101" i="8"/>
  <c r="BK84" i="8"/>
  <c r="BN84" i="8"/>
  <c r="BK85" i="8"/>
  <c r="BL85" i="8"/>
  <c r="BM85" i="8"/>
  <c r="BN85" i="8"/>
  <c r="BK86" i="8"/>
  <c r="BL86" i="8"/>
  <c r="BM86" i="8"/>
  <c r="BN86" i="8"/>
  <c r="BK87" i="8"/>
  <c r="BN87" i="8"/>
  <c r="BK88" i="8"/>
  <c r="BL88" i="8"/>
  <c r="BN88" i="8"/>
  <c r="BK89" i="8"/>
  <c r="BL89" i="8"/>
  <c r="BM89" i="8"/>
  <c r="BN89" i="8"/>
  <c r="BK90" i="8"/>
  <c r="BL90" i="8"/>
  <c r="BM90" i="8"/>
  <c r="BN90" i="8"/>
  <c r="BK91" i="8"/>
  <c r="BL91" i="8"/>
  <c r="BM91" i="8"/>
  <c r="BN91" i="8"/>
  <c r="BK92" i="8"/>
  <c r="BL92" i="8"/>
  <c r="BM92" i="8"/>
  <c r="BN92" i="8"/>
  <c r="BK93" i="8"/>
  <c r="BL93" i="8"/>
  <c r="BM93" i="8"/>
  <c r="BT93" i="8" s="1"/>
  <c r="BN93" i="8"/>
  <c r="BU93" i="8" s="1"/>
  <c r="BK94" i="8"/>
  <c r="BK95" i="8"/>
  <c r="BN95" i="8"/>
  <c r="BK96" i="8"/>
  <c r="BM96" i="8"/>
  <c r="BN96" i="8"/>
  <c r="BK97" i="8"/>
  <c r="BL97" i="8"/>
  <c r="BM97" i="8"/>
  <c r="BN97" i="8"/>
  <c r="BK98" i="8"/>
  <c r="BL98" i="8"/>
  <c r="BM98" i="8"/>
  <c r="BN98" i="8"/>
  <c r="BN83" i="8"/>
  <c r="BM83" i="8"/>
  <c r="BL83" i="8"/>
  <c r="BK83" i="8"/>
  <c r="BN65" i="8"/>
  <c r="BM65" i="8"/>
  <c r="BL65" i="8"/>
  <c r="BK65" i="8"/>
  <c r="BN62" i="8"/>
  <c r="BL62" i="8"/>
  <c r="BK62" i="8"/>
  <c r="BN57" i="8"/>
  <c r="BL57" i="8"/>
  <c r="BK57" i="8"/>
  <c r="BK53" i="8"/>
  <c r="BK54" i="8"/>
  <c r="BL54" i="8"/>
  <c r="BN54" i="8"/>
  <c r="BN53" i="8"/>
  <c r="BK50" i="8"/>
  <c r="BN47" i="8"/>
  <c r="BL47" i="8"/>
  <c r="BK47" i="8"/>
  <c r="BN44" i="8"/>
  <c r="BM44" i="8"/>
  <c r="BL44" i="8"/>
  <c r="BK44" i="8"/>
  <c r="BK41" i="8"/>
  <c r="BN40" i="8"/>
  <c r="BM40" i="8"/>
  <c r="BK40" i="8"/>
  <c r="BK34" i="8"/>
  <c r="BL34" i="8"/>
  <c r="BM34" i="8"/>
  <c r="BN34" i="8"/>
  <c r="BK35" i="8"/>
  <c r="BN35" i="8"/>
  <c r="BK36" i="8"/>
  <c r="BM36" i="8"/>
  <c r="BN36" i="8"/>
  <c r="BK37" i="8"/>
  <c r="BN37" i="8"/>
  <c r="BN33" i="8"/>
  <c r="BM33" i="8"/>
  <c r="BK33" i="8"/>
  <c r="BK26" i="8"/>
  <c r="BN25" i="8"/>
  <c r="BM25" i="8"/>
  <c r="BK25" i="8"/>
  <c r="BL20" i="8"/>
  <c r="BK20" i="8"/>
  <c r="BK11" i="8"/>
  <c r="BK12" i="8"/>
  <c r="BL12" i="8"/>
  <c r="BM12" i="8"/>
  <c r="BQ12" i="8" s="1"/>
  <c r="BN12" i="8"/>
  <c r="BK13" i="8"/>
  <c r="BL13" i="8"/>
  <c r="BM13" i="8"/>
  <c r="BN13" i="8"/>
  <c r="BK17" i="8"/>
  <c r="BL17" i="8"/>
  <c r="BM17" i="8"/>
  <c r="BN17" i="8"/>
  <c r="BK14" i="8"/>
  <c r="BM14" i="8"/>
  <c r="BN10" i="8"/>
  <c r="BM10" i="8"/>
  <c r="BL10" i="8"/>
  <c r="BK10" i="8"/>
  <c r="BK74" i="8"/>
  <c r="BK75" i="8"/>
  <c r="BM75" i="8"/>
  <c r="BK76" i="8"/>
  <c r="BK73" i="8"/>
  <c r="BK72" i="8"/>
  <c r="C15" i="8"/>
  <c r="G33" i="8"/>
  <c r="BV93" i="8" l="1"/>
  <c r="BW93" i="8"/>
  <c r="BX93" i="8"/>
  <c r="BY93" i="8" l="1"/>
  <c r="BD268" i="8"/>
  <c r="BD269" i="8" s="1"/>
  <c r="BD270" i="8" s="1"/>
  <c r="BC268" i="8"/>
  <c r="BC269" i="8" s="1"/>
  <c r="BC270" i="8" s="1"/>
  <c r="BB268" i="8"/>
  <c r="BB269" i="8" s="1"/>
  <c r="BB270" i="8" s="1"/>
  <c r="BA268" i="8"/>
  <c r="BA269" i="8" s="1"/>
  <c r="BA270" i="8" s="1"/>
  <c r="BE267" i="8"/>
  <c r="BE268" i="8" s="1"/>
  <c r="BE269" i="8" s="1"/>
  <c r="BE270" i="8" s="1"/>
  <c r="BD261" i="8"/>
  <c r="BC261" i="8"/>
  <c r="BB261" i="8"/>
  <c r="BA261" i="8"/>
  <c r="BE260" i="8"/>
  <c r="BE259" i="8"/>
  <c r="BD257" i="8"/>
  <c r="BC257" i="8"/>
  <c r="BC262" i="8" s="1"/>
  <c r="BC263" i="8" s="1"/>
  <c r="BB257" i="8"/>
  <c r="BA257" i="8"/>
  <c r="BE256" i="8"/>
  <c r="BE257" i="8" s="1"/>
  <c r="BD250" i="8"/>
  <c r="BD251" i="8" s="1"/>
  <c r="BD252" i="8" s="1"/>
  <c r="BC250" i="8"/>
  <c r="BC251" i="8" s="1"/>
  <c r="BC252" i="8" s="1"/>
  <c r="BB250" i="8"/>
  <c r="BB251" i="8" s="1"/>
  <c r="BB252" i="8" s="1"/>
  <c r="BA250" i="8"/>
  <c r="BA251" i="8" s="1"/>
  <c r="BA252" i="8" s="1"/>
  <c r="BE249" i="8"/>
  <c r="BE248" i="8"/>
  <c r="BE250" i="8" s="1"/>
  <c r="BE251" i="8" s="1"/>
  <c r="BE252" i="8" s="1"/>
  <c r="BD242" i="8"/>
  <c r="BD243" i="8" s="1"/>
  <c r="BD244" i="8" s="1"/>
  <c r="BC242" i="8"/>
  <c r="BC243" i="8" s="1"/>
  <c r="BC244" i="8" s="1"/>
  <c r="BB242" i="8"/>
  <c r="BB243" i="8" s="1"/>
  <c r="BB244" i="8" s="1"/>
  <c r="BA242" i="8"/>
  <c r="BA243" i="8" s="1"/>
  <c r="BA244" i="8" s="1"/>
  <c r="BE241" i="8"/>
  <c r="BE240" i="8"/>
  <c r="BE239" i="8"/>
  <c r="BE238" i="8"/>
  <c r="BE237" i="8"/>
  <c r="BE236" i="8"/>
  <c r="BE235" i="8"/>
  <c r="BE234" i="8"/>
  <c r="BE233" i="8"/>
  <c r="BE232" i="8"/>
  <c r="BD226" i="8"/>
  <c r="BC226" i="8"/>
  <c r="BC227" i="8" s="1"/>
  <c r="BB226" i="8"/>
  <c r="BA226" i="8"/>
  <c r="BE225" i="8"/>
  <c r="BE226" i="8" s="1"/>
  <c r="BD223" i="8"/>
  <c r="BC223" i="8"/>
  <c r="BB223" i="8"/>
  <c r="BB227" i="8" s="1"/>
  <c r="BA223" i="8"/>
  <c r="BE222" i="8"/>
  <c r="BE221" i="8"/>
  <c r="BD217" i="8"/>
  <c r="BC217" i="8"/>
  <c r="BB217" i="8"/>
  <c r="BA217" i="8"/>
  <c r="BE216" i="8"/>
  <c r="BE215" i="8"/>
  <c r="BD213" i="8"/>
  <c r="BC213" i="8"/>
  <c r="BB213" i="8"/>
  <c r="BA213" i="8"/>
  <c r="BE212" i="8"/>
  <c r="BE211" i="8"/>
  <c r="BE210" i="8"/>
  <c r="BE209" i="8"/>
  <c r="BE208" i="8"/>
  <c r="BE207" i="8"/>
  <c r="BD201" i="8"/>
  <c r="BC201" i="8"/>
  <c r="BB201" i="8"/>
  <c r="BA201" i="8"/>
  <c r="BE200" i="8"/>
  <c r="BE199" i="8"/>
  <c r="BE198" i="8"/>
  <c r="BE197" i="8"/>
  <c r="BD195" i="8"/>
  <c r="BD202" i="8" s="1"/>
  <c r="BD203" i="8" s="1"/>
  <c r="BC195" i="8"/>
  <c r="BC202" i="8" s="1"/>
  <c r="BC203" i="8" s="1"/>
  <c r="BB195" i="8"/>
  <c r="BA195" i="8"/>
  <c r="BA202" i="8" s="1"/>
  <c r="BA203" i="8" s="1"/>
  <c r="BE194" i="8"/>
  <c r="BE193" i="8"/>
  <c r="BE192" i="8"/>
  <c r="BE191" i="8"/>
  <c r="BE190" i="8"/>
  <c r="BE189" i="8"/>
  <c r="BE188" i="8"/>
  <c r="BD182" i="8"/>
  <c r="BC182" i="8"/>
  <c r="BB182" i="8"/>
  <c r="BA182" i="8"/>
  <c r="BE181" i="8"/>
  <c r="BE182" i="8" s="1"/>
  <c r="BD179" i="8"/>
  <c r="BC179" i="8"/>
  <c r="BB179" i="8"/>
  <c r="BA179" i="8"/>
  <c r="BE178" i="8"/>
  <c r="BE177" i="8"/>
  <c r="BE176" i="8"/>
  <c r="BD174" i="8"/>
  <c r="BC174" i="8"/>
  <c r="BB174" i="8"/>
  <c r="BA174" i="8"/>
  <c r="BE173" i="8"/>
  <c r="BE172" i="8"/>
  <c r="BE171" i="8"/>
  <c r="BD165" i="8"/>
  <c r="BD166" i="8" s="1"/>
  <c r="BC165" i="8"/>
  <c r="BC166" i="8" s="1"/>
  <c r="BB165" i="8"/>
  <c r="BB166" i="8" s="1"/>
  <c r="BA165" i="8"/>
  <c r="BA166" i="8" s="1"/>
  <c r="BE164" i="8"/>
  <c r="BE165" i="8" s="1"/>
  <c r="BE166" i="8" s="1"/>
  <c r="BD160" i="8"/>
  <c r="BC160" i="8"/>
  <c r="BB160" i="8"/>
  <c r="BA160" i="8"/>
  <c r="BE159" i="8"/>
  <c r="BE160" i="8" s="1"/>
  <c r="BD157" i="8"/>
  <c r="BC157" i="8"/>
  <c r="BB157" i="8"/>
  <c r="BA157" i="8"/>
  <c r="BE156" i="8"/>
  <c r="BE155" i="8"/>
  <c r="BE154" i="8"/>
  <c r="BE153" i="8"/>
  <c r="BD151" i="8"/>
  <c r="BC151" i="8"/>
  <c r="BB151" i="8"/>
  <c r="BA151" i="8"/>
  <c r="BE150" i="8"/>
  <c r="BE149" i="8"/>
  <c r="BE148" i="8"/>
  <c r="BD146" i="8"/>
  <c r="BC146" i="8"/>
  <c r="BB146" i="8"/>
  <c r="BA146" i="8"/>
  <c r="BE145" i="8"/>
  <c r="BE144" i="8"/>
  <c r="BD142" i="8"/>
  <c r="BC142" i="8"/>
  <c r="BB142" i="8"/>
  <c r="BA142" i="8"/>
  <c r="BE141" i="8"/>
  <c r="BD139" i="8"/>
  <c r="BC139" i="8"/>
  <c r="BB139" i="8"/>
  <c r="BA139" i="8"/>
  <c r="BE138" i="8"/>
  <c r="BE137" i="8"/>
  <c r="BE136" i="8"/>
  <c r="BE135" i="8"/>
  <c r="BE134" i="8"/>
  <c r="BE133" i="8"/>
  <c r="BE132" i="8"/>
  <c r="BE131" i="8"/>
  <c r="BE130" i="8"/>
  <c r="BD124" i="8"/>
  <c r="BD125" i="8" s="1"/>
  <c r="BC124" i="8"/>
  <c r="BC125" i="8" s="1"/>
  <c r="BB124" i="8"/>
  <c r="BB125" i="8" s="1"/>
  <c r="BA124" i="8"/>
  <c r="BA125" i="8" s="1"/>
  <c r="BE123" i="8"/>
  <c r="BE122" i="8"/>
  <c r="BE121" i="8"/>
  <c r="BE120" i="8"/>
  <c r="BE119" i="8"/>
  <c r="BE118" i="8"/>
  <c r="BD114" i="8"/>
  <c r="BC114" i="8"/>
  <c r="BB114" i="8"/>
  <c r="BA114" i="8"/>
  <c r="BE113" i="8"/>
  <c r="BE112" i="8"/>
  <c r="BE111" i="8"/>
  <c r="BE110" i="8"/>
  <c r="BE109" i="8"/>
  <c r="BE108" i="8"/>
  <c r="BE107" i="8"/>
  <c r="BE106" i="8"/>
  <c r="BE105" i="8"/>
  <c r="BE104" i="8"/>
  <c r="BD102" i="8"/>
  <c r="BC102" i="8"/>
  <c r="BB102" i="8"/>
  <c r="BA102" i="8"/>
  <c r="BE101" i="8"/>
  <c r="BE102" i="8" s="1"/>
  <c r="BD99" i="8"/>
  <c r="BC99" i="8"/>
  <c r="BB99" i="8"/>
  <c r="BA99" i="8"/>
  <c r="BE98" i="8"/>
  <c r="BE97" i="8"/>
  <c r="BE96" i="8"/>
  <c r="BE95" i="8"/>
  <c r="BE94" i="8"/>
  <c r="BE93" i="8"/>
  <c r="BE92" i="8"/>
  <c r="BE91" i="8"/>
  <c r="BE90" i="8"/>
  <c r="BE89" i="8"/>
  <c r="BE88" i="8"/>
  <c r="BE87" i="8"/>
  <c r="BE86" i="8"/>
  <c r="BE85" i="8"/>
  <c r="BE84" i="8"/>
  <c r="BE83" i="8"/>
  <c r="BD77" i="8"/>
  <c r="BD78" i="8" s="1"/>
  <c r="BD79" i="8" s="1"/>
  <c r="BC77" i="8"/>
  <c r="BC78" i="8" s="1"/>
  <c r="BC79" i="8" s="1"/>
  <c r="BB77" i="8"/>
  <c r="BB78" i="8" s="1"/>
  <c r="BB79" i="8" s="1"/>
  <c r="BA77" i="8"/>
  <c r="BA78" i="8" s="1"/>
  <c r="BA79" i="8" s="1"/>
  <c r="BE76" i="8"/>
  <c r="BE75" i="8"/>
  <c r="BE74" i="8"/>
  <c r="BE73" i="8"/>
  <c r="BE72" i="8"/>
  <c r="BD66" i="8"/>
  <c r="BC66" i="8"/>
  <c r="BB66" i="8"/>
  <c r="BA66" i="8"/>
  <c r="BE65" i="8"/>
  <c r="BE66" i="8" s="1"/>
  <c r="BD63" i="8"/>
  <c r="BC63" i="8"/>
  <c r="BC67" i="8" s="1"/>
  <c r="BB63" i="8"/>
  <c r="BA63" i="8"/>
  <c r="BE62" i="8"/>
  <c r="BE63" i="8" s="1"/>
  <c r="BD58" i="8"/>
  <c r="BC58" i="8"/>
  <c r="BB58" i="8"/>
  <c r="BA58" i="8"/>
  <c r="BE57" i="8"/>
  <c r="BE58" i="8" s="1"/>
  <c r="BD55" i="8"/>
  <c r="BC55" i="8"/>
  <c r="BB55" i="8"/>
  <c r="BA55" i="8"/>
  <c r="BE54" i="8"/>
  <c r="BE53" i="8"/>
  <c r="BD51" i="8"/>
  <c r="BC51" i="8"/>
  <c r="BB51" i="8"/>
  <c r="BA51" i="8"/>
  <c r="BE50" i="8"/>
  <c r="BE51" i="8" s="1"/>
  <c r="BD48" i="8"/>
  <c r="BC48" i="8"/>
  <c r="BB48" i="8"/>
  <c r="BA48" i="8"/>
  <c r="BE47" i="8"/>
  <c r="BE48" i="8" s="1"/>
  <c r="BD45" i="8"/>
  <c r="BC45" i="8"/>
  <c r="BB45" i="8"/>
  <c r="BA45" i="8"/>
  <c r="BE44" i="8"/>
  <c r="BE45" i="8" s="1"/>
  <c r="BD42" i="8"/>
  <c r="BC42" i="8"/>
  <c r="BB42" i="8"/>
  <c r="BA42" i="8"/>
  <c r="BE41" i="8"/>
  <c r="BE40" i="8"/>
  <c r="BE42" i="8" s="1"/>
  <c r="BD38" i="8"/>
  <c r="BC38" i="8"/>
  <c r="BB38" i="8"/>
  <c r="BA38" i="8"/>
  <c r="BE37" i="8"/>
  <c r="BE36" i="8"/>
  <c r="BE35" i="8"/>
  <c r="BE34" i="8"/>
  <c r="BE33" i="8"/>
  <c r="BD27" i="8"/>
  <c r="BD28" i="8" s="1"/>
  <c r="BC27" i="8"/>
  <c r="BC28" i="8" s="1"/>
  <c r="BB27" i="8"/>
  <c r="BB28" i="8" s="1"/>
  <c r="BA27" i="8"/>
  <c r="BA28" i="8" s="1"/>
  <c r="BE26" i="8"/>
  <c r="BE25" i="8"/>
  <c r="BD21" i="8"/>
  <c r="BC21" i="8"/>
  <c r="BB21" i="8"/>
  <c r="BA21" i="8"/>
  <c r="BE20" i="8"/>
  <c r="BE21" i="8" s="1"/>
  <c r="BD15" i="8"/>
  <c r="BD22" i="8" s="1"/>
  <c r="BC15" i="8"/>
  <c r="BC22" i="8" s="1"/>
  <c r="BB15" i="8"/>
  <c r="BA15" i="8"/>
  <c r="BA22" i="8" s="1"/>
  <c r="BE14" i="8"/>
  <c r="BE17" i="8"/>
  <c r="BE18" i="8" s="1"/>
  <c r="BE13" i="8"/>
  <c r="BE12" i="8"/>
  <c r="BE11" i="8"/>
  <c r="BE10" i="8"/>
  <c r="BJ93" i="8"/>
  <c r="BJ34" i="8"/>
  <c r="BJ35" i="8"/>
  <c r="BJ36" i="8"/>
  <c r="BJ37" i="8"/>
  <c r="BJ33" i="8"/>
  <c r="AZ17" i="8"/>
  <c r="AZ18" i="8" s="1"/>
  <c r="AZ13" i="8"/>
  <c r="AZ12" i="8"/>
  <c r="U260" i="8"/>
  <c r="BN260" i="8" s="1"/>
  <c r="U240" i="8"/>
  <c r="BN240" i="8" s="1"/>
  <c r="T240" i="8"/>
  <c r="BM240" i="8" s="1"/>
  <c r="T239" i="8"/>
  <c r="BM239" i="8" s="1"/>
  <c r="T232" i="8"/>
  <c r="BM232" i="8" s="1"/>
  <c r="U193" i="8"/>
  <c r="BN193" i="8" s="1"/>
  <c r="U191" i="8"/>
  <c r="BN191" i="8" s="1"/>
  <c r="T191" i="8"/>
  <c r="BM191" i="8" s="1"/>
  <c r="U200" i="8"/>
  <c r="BN200" i="8" s="1"/>
  <c r="T200" i="8"/>
  <c r="BM200" i="8" s="1"/>
  <c r="U171" i="8"/>
  <c r="BN171" i="8" s="1"/>
  <c r="T171" i="8"/>
  <c r="BM171" i="8" s="1"/>
  <c r="U76" i="8"/>
  <c r="U75" i="8"/>
  <c r="BN75" i="8" s="1"/>
  <c r="U74" i="8"/>
  <c r="BN74" i="8" s="1"/>
  <c r="T74" i="8"/>
  <c r="BM74" i="8" s="1"/>
  <c r="U72" i="8"/>
  <c r="BN72" i="8" s="1"/>
  <c r="T72" i="8"/>
  <c r="BM72" i="8" s="1"/>
  <c r="U41" i="8"/>
  <c r="BN41" i="8" s="1"/>
  <c r="T41" i="8"/>
  <c r="U26" i="8"/>
  <c r="BN26" i="8" s="1"/>
  <c r="T26" i="8"/>
  <c r="BM26" i="8" s="1"/>
  <c r="U11" i="8"/>
  <c r="T11" i="8"/>
  <c r="BM11" i="8" s="1"/>
  <c r="P236" i="8"/>
  <c r="BN236" i="8" s="1"/>
  <c r="O236" i="8"/>
  <c r="BM236" i="8" s="1"/>
  <c r="O215" i="8"/>
  <c r="P210" i="8"/>
  <c r="BN210" i="8" s="1"/>
  <c r="O210" i="8"/>
  <c r="P209" i="8"/>
  <c r="O209" i="8"/>
  <c r="BM209" i="8" s="1"/>
  <c r="P208" i="8"/>
  <c r="BN208" i="8" s="1"/>
  <c r="O208" i="8"/>
  <c r="BM208" i="8" s="1"/>
  <c r="P207" i="8"/>
  <c r="BN207" i="8" s="1"/>
  <c r="O207" i="8"/>
  <c r="BM207" i="8" s="1"/>
  <c r="P199" i="8"/>
  <c r="BN199" i="8" s="1"/>
  <c r="P189" i="8"/>
  <c r="BN189" i="8" s="1"/>
  <c r="P176" i="8"/>
  <c r="BN176" i="8" s="1"/>
  <c r="O176" i="8"/>
  <c r="BM176" i="8" s="1"/>
  <c r="P138" i="8"/>
  <c r="BN138" i="8" s="1"/>
  <c r="O138" i="8"/>
  <c r="BM138" i="8" s="1"/>
  <c r="P132" i="8"/>
  <c r="BN132" i="8" s="1"/>
  <c r="P131" i="8"/>
  <c r="BN131" i="8" s="1"/>
  <c r="O131" i="8"/>
  <c r="BM131" i="8" s="1"/>
  <c r="P141" i="8"/>
  <c r="BN141" i="8" s="1"/>
  <c r="O141" i="8"/>
  <c r="BM141" i="8" s="1"/>
  <c r="P121" i="8"/>
  <c r="BN121" i="8" s="1"/>
  <c r="O121" i="8"/>
  <c r="BM121" i="8" s="1"/>
  <c r="O118" i="8"/>
  <c r="BM118" i="8" s="1"/>
  <c r="P123" i="8"/>
  <c r="BN123" i="8" s="1"/>
  <c r="O123" i="8"/>
  <c r="BM123" i="8" s="1"/>
  <c r="P111" i="8"/>
  <c r="BN111" i="8" s="1"/>
  <c r="O111" i="8"/>
  <c r="BM111" i="8" s="1"/>
  <c r="P109" i="8"/>
  <c r="BN109" i="8" s="1"/>
  <c r="O109" i="8"/>
  <c r="BM109" i="8" s="1"/>
  <c r="O106" i="8"/>
  <c r="BM106" i="8" s="1"/>
  <c r="O105" i="8"/>
  <c r="BM105" i="8" s="1"/>
  <c r="O95" i="8"/>
  <c r="BM95" i="8" s="1"/>
  <c r="P94" i="8"/>
  <c r="BN94" i="8" s="1"/>
  <c r="O94" i="8"/>
  <c r="BM94" i="8" s="1"/>
  <c r="O88" i="8"/>
  <c r="BM88" i="8" s="1"/>
  <c r="O84" i="8"/>
  <c r="BM84" i="8" s="1"/>
  <c r="O87" i="8"/>
  <c r="BM87" i="8" s="1"/>
  <c r="O73" i="8"/>
  <c r="BM73" i="8" s="1"/>
  <c r="O62" i="8"/>
  <c r="BM62" i="8" s="1"/>
  <c r="O54" i="8"/>
  <c r="BM54" i="8" s="1"/>
  <c r="O53" i="8"/>
  <c r="BM53" i="8" s="1"/>
  <c r="O37" i="8"/>
  <c r="BM37" i="8" s="1"/>
  <c r="O47" i="8"/>
  <c r="BM47" i="8" s="1"/>
  <c r="O41" i="8"/>
  <c r="BM41" i="8" s="1"/>
  <c r="P50" i="8"/>
  <c r="BN50" i="8" s="1"/>
  <c r="O50" i="8"/>
  <c r="BM50" i="8" s="1"/>
  <c r="P20" i="8"/>
  <c r="BN20" i="8" s="1"/>
  <c r="O20" i="8"/>
  <c r="BM20" i="8" s="1"/>
  <c r="P14" i="8"/>
  <c r="BN14" i="8" s="1"/>
  <c r="P11" i="8"/>
  <c r="BB183" i="8" l="1"/>
  <c r="BB184" i="8" s="1"/>
  <c r="BO93" i="8"/>
  <c r="BB22" i="8"/>
  <c r="BB29" i="8" s="1"/>
  <c r="BA59" i="8"/>
  <c r="BB67" i="8"/>
  <c r="BD115" i="8"/>
  <c r="BD126" i="8" s="1"/>
  <c r="BA67" i="8"/>
  <c r="BE67" i="8"/>
  <c r="BD67" i="8"/>
  <c r="BB115" i="8"/>
  <c r="BB126" i="8" s="1"/>
  <c r="BE114" i="8"/>
  <c r="BE115" i="8" s="1"/>
  <c r="BD183" i="8"/>
  <c r="BD184" i="8" s="1"/>
  <c r="BC218" i="8"/>
  <c r="BC228" i="8" s="1"/>
  <c r="BE261" i="8"/>
  <c r="BE77" i="8"/>
  <c r="BE78" i="8" s="1"/>
  <c r="BE79" i="8" s="1"/>
  <c r="BD218" i="8"/>
  <c r="BB262" i="8"/>
  <c r="BB263" i="8" s="1"/>
  <c r="BD29" i="8"/>
  <c r="BE27" i="8"/>
  <c r="BE28" i="8" s="1"/>
  <c r="BE38" i="8"/>
  <c r="BE59" i="8" s="1"/>
  <c r="BE68" i="8" s="1"/>
  <c r="BD59" i="8"/>
  <c r="BD68" i="8" s="1"/>
  <c r="BE99" i="8"/>
  <c r="BA115" i="8"/>
  <c r="BA126" i="8" s="1"/>
  <c r="BE146" i="8"/>
  <c r="BC183" i="8"/>
  <c r="BC184" i="8" s="1"/>
  <c r="BE195" i="8"/>
  <c r="BB202" i="8"/>
  <c r="BB203" i="8" s="1"/>
  <c r="BE223" i="8"/>
  <c r="BA29" i="8"/>
  <c r="BB59" i="8"/>
  <c r="BB68" i="8" s="1"/>
  <c r="BE55" i="8"/>
  <c r="BE139" i="8"/>
  <c r="BE151" i="8"/>
  <c r="BE179" i="8"/>
  <c r="BA183" i="8"/>
  <c r="BA184" i="8" s="1"/>
  <c r="BE213" i="8"/>
  <c r="BA218" i="8"/>
  <c r="BE217" i="8"/>
  <c r="BA227" i="8"/>
  <c r="BD227" i="8"/>
  <c r="BE262" i="8"/>
  <c r="BD262" i="8"/>
  <c r="BC29" i="8"/>
  <c r="BC59" i="8"/>
  <c r="BC68" i="8" s="1"/>
  <c r="BE124" i="8"/>
  <c r="BE125" i="8" s="1"/>
  <c r="BC161" i="8"/>
  <c r="BC167" i="8" s="1"/>
  <c r="BE174" i="8"/>
  <c r="BE183" i="8" s="1"/>
  <c r="BE184" i="8" s="1"/>
  <c r="BE201" i="8"/>
  <c r="BB218" i="8"/>
  <c r="BB228" i="8" s="1"/>
  <c r="BA262" i="8"/>
  <c r="BA263" i="8" s="1"/>
  <c r="BE15" i="8"/>
  <c r="BE22" i="8" s="1"/>
  <c r="BE242" i="8"/>
  <c r="BE243" i="8" s="1"/>
  <c r="BE244" i="8" s="1"/>
  <c r="BE263" i="8"/>
  <c r="BD263" i="8"/>
  <c r="BE157" i="8"/>
  <c r="BA161" i="8"/>
  <c r="BA167" i="8" s="1"/>
  <c r="BB161" i="8"/>
  <c r="BB167" i="8" s="1"/>
  <c r="BE142" i="8"/>
  <c r="BD161" i="8"/>
  <c r="BD167" i="8" s="1"/>
  <c r="BC115" i="8"/>
  <c r="BC126" i="8" s="1"/>
  <c r="BA68" i="8"/>
  <c r="BE202" i="8"/>
  <c r="BE203" i="8" s="1"/>
  <c r="BE227" i="8"/>
  <c r="F215" i="8"/>
  <c r="BN215" i="8" s="1"/>
  <c r="E215" i="8"/>
  <c r="BM215" i="8" s="1"/>
  <c r="E210" i="8"/>
  <c r="BM210" i="8" s="1"/>
  <c r="F209" i="8"/>
  <c r="BN209" i="8" s="1"/>
  <c r="BB271" i="8" l="1"/>
  <c r="BE126" i="8"/>
  <c r="BE161" i="8"/>
  <c r="BE167" i="8" s="1"/>
  <c r="BE29" i="8"/>
  <c r="BD228" i="8"/>
  <c r="BE218" i="8"/>
  <c r="BE228" i="8" s="1"/>
  <c r="BC271" i="8"/>
  <c r="BA228" i="8"/>
  <c r="BA271" i="8" s="1"/>
  <c r="BD271" i="8"/>
  <c r="F76" i="8"/>
  <c r="BN76" i="8" s="1"/>
  <c r="F73" i="8"/>
  <c r="BN73" i="8" s="1"/>
  <c r="E57" i="8"/>
  <c r="BM57" i="8" s="1"/>
  <c r="E35" i="8"/>
  <c r="BM35" i="8" s="1"/>
  <c r="F11" i="8"/>
  <c r="BN11" i="8" s="1"/>
  <c r="BE271" i="8" l="1"/>
  <c r="AH259" i="8"/>
  <c r="AH256" i="8"/>
  <c r="AH239" i="8"/>
  <c r="AH235" i="8"/>
  <c r="AH222" i="8"/>
  <c r="AH207" i="8"/>
  <c r="BL207" i="8" s="1"/>
  <c r="AH209" i="8"/>
  <c r="BL209" i="8" s="1"/>
  <c r="AH198" i="8"/>
  <c r="AH189" i="8"/>
  <c r="AH134" i="8"/>
  <c r="BL134" i="8" s="1"/>
  <c r="AH144" i="8"/>
  <c r="AH130" i="8"/>
  <c r="AH138" i="8"/>
  <c r="AH131" i="8"/>
  <c r="AH135" i="8"/>
  <c r="BL135" i="8" s="1"/>
  <c r="AH94" i="8"/>
  <c r="AH14" i="8"/>
  <c r="BL14" i="8" s="1"/>
  <c r="AH26" i="8"/>
  <c r="AH11" i="8"/>
  <c r="X259" i="8"/>
  <c r="X256" i="8"/>
  <c r="X239" i="8"/>
  <c r="X236" i="8"/>
  <c r="X235" i="8"/>
  <c r="BL235" i="8" s="1"/>
  <c r="X222" i="8"/>
  <c r="BL222" i="8" s="1"/>
  <c r="X200" i="8"/>
  <c r="BL200" i="8" s="1"/>
  <c r="X198" i="8"/>
  <c r="X199" i="8"/>
  <c r="BL199" i="8" s="1"/>
  <c r="X172" i="8"/>
  <c r="X149" i="8"/>
  <c r="BL149" i="8" s="1"/>
  <c r="X144" i="8"/>
  <c r="BL144" i="8" s="1"/>
  <c r="X130" i="8"/>
  <c r="BL130" i="8" s="1"/>
  <c r="X133" i="8"/>
  <c r="BL133" i="8" s="1"/>
  <c r="X137" i="8"/>
  <c r="BL137" i="8" s="1"/>
  <c r="X138" i="8"/>
  <c r="X94" i="8"/>
  <c r="BL94" i="8" s="1"/>
  <c r="X75" i="8"/>
  <c r="X73" i="8"/>
  <c r="X74" i="8"/>
  <c r="X76" i="8"/>
  <c r="X72" i="8"/>
  <c r="X50" i="8"/>
  <c r="X40" i="8"/>
  <c r="X41" i="8"/>
  <c r="X37" i="8"/>
  <c r="X26" i="8"/>
  <c r="X25" i="8"/>
  <c r="X11" i="8"/>
  <c r="BL256" i="8" l="1"/>
  <c r="BL259" i="8"/>
  <c r="BL138" i="8"/>
  <c r="BL198" i="8"/>
  <c r="BL239" i="8"/>
  <c r="S260" i="8"/>
  <c r="BL260" i="8" s="1"/>
  <c r="S193" i="8"/>
  <c r="BL193" i="8" s="1"/>
  <c r="S172" i="8"/>
  <c r="BL172" i="8" s="1"/>
  <c r="S171" i="8"/>
  <c r="BL171" i="8" s="1"/>
  <c r="S96" i="8"/>
  <c r="S75" i="8"/>
  <c r="BL75" i="8" s="1"/>
  <c r="S73" i="8"/>
  <c r="BL73" i="8" s="1"/>
  <c r="S74" i="8"/>
  <c r="BL74" i="8" s="1"/>
  <c r="S76" i="8"/>
  <c r="BL76" i="8" s="1"/>
  <c r="S72" i="8"/>
  <c r="BL72" i="8" s="1"/>
  <c r="S41" i="8"/>
  <c r="BL41" i="8" s="1"/>
  <c r="S26" i="8"/>
  <c r="S11" i="8"/>
  <c r="BL11" i="8" s="1"/>
  <c r="N236" i="8"/>
  <c r="BL236" i="8" s="1"/>
  <c r="N189" i="8"/>
  <c r="BL189" i="8" s="1"/>
  <c r="N177" i="8"/>
  <c r="BL177" i="8" s="1"/>
  <c r="N176" i="8"/>
  <c r="BL176" i="8" s="1"/>
  <c r="N132" i="8"/>
  <c r="BL132" i="8" s="1"/>
  <c r="N131" i="8"/>
  <c r="BL131" i="8" s="1"/>
  <c r="N121" i="8"/>
  <c r="BL121" i="8" s="1"/>
  <c r="N123" i="8"/>
  <c r="BL123" i="8" s="1"/>
  <c r="N118" i="8"/>
  <c r="BL118" i="8" s="1"/>
  <c r="N111" i="8"/>
  <c r="BL111" i="8" s="1"/>
  <c r="N109" i="8"/>
  <c r="BL109" i="8" s="1"/>
  <c r="N96" i="8"/>
  <c r="N87" i="8"/>
  <c r="BL87" i="8" s="1"/>
  <c r="N84" i="8"/>
  <c r="BL84" i="8" s="1"/>
  <c r="N95" i="8"/>
  <c r="BL95" i="8" s="1"/>
  <c r="N53" i="8"/>
  <c r="BL53" i="8" s="1"/>
  <c r="N50" i="8"/>
  <c r="BL50" i="8" s="1"/>
  <c r="N40" i="8"/>
  <c r="BL40" i="8" s="1"/>
  <c r="N33" i="8"/>
  <c r="BL33" i="8" s="1"/>
  <c r="N36" i="8"/>
  <c r="BL36" i="8" s="1"/>
  <c r="N37" i="8"/>
  <c r="BL37" i="8" s="1"/>
  <c r="N35" i="8"/>
  <c r="BL35" i="8" s="1"/>
  <c r="N26" i="8"/>
  <c r="BL26" i="8" s="1"/>
  <c r="N25" i="8"/>
  <c r="BL25" i="8" s="1"/>
  <c r="S77" i="8" l="1"/>
  <c r="BL96" i="8"/>
  <c r="AH51" i="8"/>
  <c r="D226" i="8"/>
  <c r="E226" i="8"/>
  <c r="F226" i="8"/>
  <c r="H226" i="8"/>
  <c r="I226" i="8"/>
  <c r="J226" i="8"/>
  <c r="K226" i="8"/>
  <c r="M226" i="8"/>
  <c r="N226" i="8"/>
  <c r="O226" i="8"/>
  <c r="P226" i="8"/>
  <c r="R226" i="8"/>
  <c r="S226" i="8"/>
  <c r="T226" i="8"/>
  <c r="U226" i="8"/>
  <c r="W226" i="8"/>
  <c r="X226" i="8"/>
  <c r="Y226" i="8"/>
  <c r="Z226" i="8"/>
  <c r="AB226" i="8"/>
  <c r="AC226" i="8"/>
  <c r="AD226" i="8"/>
  <c r="AE226" i="8"/>
  <c r="AG226" i="8"/>
  <c r="AH226" i="8"/>
  <c r="AI226" i="8"/>
  <c r="AJ226" i="8"/>
  <c r="AK226" i="8"/>
  <c r="AL226" i="8"/>
  <c r="AM226" i="8"/>
  <c r="AN226" i="8"/>
  <c r="AO226" i="8"/>
  <c r="AQ226" i="8"/>
  <c r="AR226" i="8"/>
  <c r="AS226" i="8"/>
  <c r="AT226" i="8"/>
  <c r="AV226" i="8"/>
  <c r="AW226" i="8"/>
  <c r="AX226" i="8"/>
  <c r="AY226" i="8"/>
  <c r="BF226" i="8"/>
  <c r="BG226" i="8"/>
  <c r="BH226" i="8"/>
  <c r="BI226" i="8"/>
  <c r="BJ226" i="8"/>
  <c r="BP226" i="8"/>
  <c r="BP227" i="8" s="1"/>
  <c r="C226" i="8"/>
  <c r="BR225" i="8"/>
  <c r="BR226" i="8" s="1"/>
  <c r="BQ225" i="8"/>
  <c r="BU225" i="8"/>
  <c r="BU226" i="8" s="1"/>
  <c r="BJ225" i="8"/>
  <c r="AZ225" i="8"/>
  <c r="AZ226" i="8" s="1"/>
  <c r="AU225" i="8"/>
  <c r="AU226" i="8" s="1"/>
  <c r="AP225" i="8"/>
  <c r="AP226" i="8" s="1"/>
  <c r="AK225" i="8"/>
  <c r="AF225" i="8"/>
  <c r="AF226" i="8" s="1"/>
  <c r="AA225" i="8"/>
  <c r="AA226" i="8" s="1"/>
  <c r="V225" i="8"/>
  <c r="Q225" i="8"/>
  <c r="Q226" i="8" s="1"/>
  <c r="L225" i="8"/>
  <c r="L226" i="8" s="1"/>
  <c r="G225" i="8"/>
  <c r="G226" i="8" s="1"/>
  <c r="BU135" i="8"/>
  <c r="BT135" i="8"/>
  <c r="BR135" i="8"/>
  <c r="BQ135" i="8"/>
  <c r="BJ135" i="8"/>
  <c r="AZ135" i="8"/>
  <c r="AU135" i="8"/>
  <c r="AP135" i="8"/>
  <c r="AK135" i="8"/>
  <c r="AF135" i="8"/>
  <c r="AA135" i="8"/>
  <c r="V135" i="8"/>
  <c r="Q135" i="8"/>
  <c r="L135" i="8"/>
  <c r="G135" i="8"/>
  <c r="BR106" i="8"/>
  <c r="BQ106" i="8"/>
  <c r="BU106" i="8"/>
  <c r="BT106" i="8"/>
  <c r="BJ106" i="8"/>
  <c r="AZ106" i="8"/>
  <c r="AU106" i="8"/>
  <c r="AP106" i="8"/>
  <c r="AK106" i="8"/>
  <c r="AF106" i="8"/>
  <c r="AA106" i="8"/>
  <c r="V106" i="8"/>
  <c r="Q106" i="8"/>
  <c r="L106" i="8"/>
  <c r="G106" i="8"/>
  <c r="BP67" i="8"/>
  <c r="BI66" i="8"/>
  <c r="BH66" i="8"/>
  <c r="BG66" i="8"/>
  <c r="BF66" i="8"/>
  <c r="AY66" i="8"/>
  <c r="AX66" i="8"/>
  <c r="AW66" i="8"/>
  <c r="AV66" i="8"/>
  <c r="AT66" i="8"/>
  <c r="AS66" i="8"/>
  <c r="AR66" i="8"/>
  <c r="AQ66" i="8"/>
  <c r="AO66" i="8"/>
  <c r="AN66" i="8"/>
  <c r="AM66" i="8"/>
  <c r="AL66" i="8"/>
  <c r="AJ66" i="8"/>
  <c r="AI66" i="8"/>
  <c r="AH66" i="8"/>
  <c r="AG66" i="8"/>
  <c r="AE66" i="8"/>
  <c r="AD66" i="8"/>
  <c r="AC66" i="8"/>
  <c r="AB66" i="8"/>
  <c r="Z66" i="8"/>
  <c r="Y66" i="8"/>
  <c r="X66" i="8"/>
  <c r="W66" i="8"/>
  <c r="U66" i="8"/>
  <c r="T66" i="8"/>
  <c r="S66" i="8"/>
  <c r="R66" i="8"/>
  <c r="P66" i="8"/>
  <c r="O66" i="8"/>
  <c r="N66" i="8"/>
  <c r="M66" i="8"/>
  <c r="K66" i="8"/>
  <c r="J66" i="8"/>
  <c r="I66" i="8"/>
  <c r="H66" i="8"/>
  <c r="F66" i="8"/>
  <c r="E66" i="8"/>
  <c r="D66" i="8"/>
  <c r="BL66" i="8" s="1"/>
  <c r="C66" i="8"/>
  <c r="BK66" i="8" s="1"/>
  <c r="BR65" i="8"/>
  <c r="BR66" i="8" s="1"/>
  <c r="BQ65" i="8"/>
  <c r="BQ66" i="8" s="1"/>
  <c r="BU65" i="8"/>
  <c r="BU66" i="8" s="1"/>
  <c r="BT65" i="8"/>
  <c r="BJ65" i="8"/>
  <c r="BJ66" i="8" s="1"/>
  <c r="AZ65" i="8"/>
  <c r="AZ66" i="8" s="1"/>
  <c r="AU65" i="8"/>
  <c r="AU66" i="8" s="1"/>
  <c r="AP65" i="8"/>
  <c r="AP66" i="8" s="1"/>
  <c r="AK65" i="8"/>
  <c r="AK66" i="8" s="1"/>
  <c r="AF65" i="8"/>
  <c r="AF66" i="8" s="1"/>
  <c r="AA65" i="8"/>
  <c r="AA66" i="8" s="1"/>
  <c r="V65" i="8"/>
  <c r="V66" i="8" s="1"/>
  <c r="Q65" i="8"/>
  <c r="L65" i="8"/>
  <c r="L66" i="8" s="1"/>
  <c r="G65" i="8"/>
  <c r="G66" i="8" s="1"/>
  <c r="BU17" i="8"/>
  <c r="BU18" i="8" s="1"/>
  <c r="BT17" i="8"/>
  <c r="BT18" i="8" s="1"/>
  <c r="BR17" i="8"/>
  <c r="BR18" i="8" s="1"/>
  <c r="BQ17" i="8"/>
  <c r="BQ18" i="8" s="1"/>
  <c r="BJ17" i="8"/>
  <c r="BJ18" i="8" s="1"/>
  <c r="AU17" i="8"/>
  <c r="AU18" i="8" s="1"/>
  <c r="AP17" i="8"/>
  <c r="AP18" i="8" s="1"/>
  <c r="AK17" i="8"/>
  <c r="AK18" i="8" s="1"/>
  <c r="AF17" i="8"/>
  <c r="AF18" i="8" s="1"/>
  <c r="AA17" i="8"/>
  <c r="AA18" i="8" s="1"/>
  <c r="V17" i="8"/>
  <c r="V18" i="8" s="1"/>
  <c r="Q17" i="8"/>
  <c r="Q18" i="8" s="1"/>
  <c r="L17" i="8"/>
  <c r="L18" i="8" s="1"/>
  <c r="G17" i="8"/>
  <c r="G18" i="8" s="1"/>
  <c r="BO18" i="8" s="1"/>
  <c r="BO17" i="8" l="1"/>
  <c r="BM226" i="8"/>
  <c r="BO135" i="8"/>
  <c r="BO106" i="8"/>
  <c r="BN66" i="8"/>
  <c r="BM66" i="8"/>
  <c r="BS106" i="8"/>
  <c r="BX106" i="8" s="1"/>
  <c r="BO225" i="8"/>
  <c r="BN226" i="8"/>
  <c r="BK226" i="8"/>
  <c r="Q66" i="8"/>
  <c r="BO66" i="8" s="1"/>
  <c r="BO65" i="8"/>
  <c r="V226" i="8"/>
  <c r="BO226" i="8" s="1"/>
  <c r="BL226" i="8"/>
  <c r="BT225" i="8"/>
  <c r="BT226" i="8" s="1"/>
  <c r="BS225" i="8"/>
  <c r="BW225" i="8" s="1"/>
  <c r="BW226" i="8" s="1"/>
  <c r="BQ226" i="8"/>
  <c r="BV135" i="8"/>
  <c r="BS135" i="8"/>
  <c r="BX135" i="8" s="1"/>
  <c r="BV17" i="8"/>
  <c r="BV18" i="8" s="1"/>
  <c r="BV65" i="8"/>
  <c r="BV66" i="8" s="1"/>
  <c r="BV106" i="8"/>
  <c r="BW106" i="8"/>
  <c r="BY106" i="8" s="1"/>
  <c r="BS17" i="8"/>
  <c r="BT66" i="8"/>
  <c r="BS65" i="8"/>
  <c r="L259" i="8"/>
  <c r="L260" i="8"/>
  <c r="I182" i="8"/>
  <c r="J182" i="8"/>
  <c r="K182" i="8"/>
  <c r="BX17" i="8" l="1"/>
  <c r="BX18" i="8" s="1"/>
  <c r="BS18" i="8"/>
  <c r="BV225" i="8"/>
  <c r="BV226" i="8" s="1"/>
  <c r="BW17" i="8"/>
  <c r="BX225" i="8"/>
  <c r="BX226" i="8" s="1"/>
  <c r="BS226" i="8"/>
  <c r="BW135" i="8"/>
  <c r="BY135" i="8" s="1"/>
  <c r="BW65" i="8"/>
  <c r="BS66" i="8"/>
  <c r="BX65" i="8"/>
  <c r="BX66" i="8" s="1"/>
  <c r="AJ27" i="8"/>
  <c r="AI27" i="8"/>
  <c r="AA198" i="8"/>
  <c r="AA199" i="8"/>
  <c r="AA200" i="8"/>
  <c r="AA197" i="8"/>
  <c r="BU12" i="8"/>
  <c r="BT12" i="8"/>
  <c r="BR12" i="8"/>
  <c r="BJ12" i="8"/>
  <c r="AU12" i="8"/>
  <c r="AP12" i="8"/>
  <c r="AK12" i="8"/>
  <c r="AF12" i="8"/>
  <c r="AA12" i="8"/>
  <c r="V12" i="8"/>
  <c r="Q12" i="8"/>
  <c r="L12" i="8"/>
  <c r="G12" i="8"/>
  <c r="BY17" i="8" l="1"/>
  <c r="BY18" i="8" s="1"/>
  <c r="BW18" i="8"/>
  <c r="BO12" i="8"/>
  <c r="BY225" i="8"/>
  <c r="BY226" i="8" s="1"/>
  <c r="BY65" i="8"/>
  <c r="BY66" i="8" s="1"/>
  <c r="BW66" i="8"/>
  <c r="BV12" i="8"/>
  <c r="BS12" i="8"/>
  <c r="AL27" i="8"/>
  <c r="AM27" i="8"/>
  <c r="AN27" i="8"/>
  <c r="AO27" i="8"/>
  <c r="BX12" i="8" l="1"/>
  <c r="BW12" i="8"/>
  <c r="AH27" i="8"/>
  <c r="BY12" i="8" l="1"/>
  <c r="BR238" i="8"/>
  <c r="BQ238" i="8"/>
  <c r="BU238" i="8"/>
  <c r="BT238" i="8"/>
  <c r="BJ238" i="8"/>
  <c r="AZ238" i="8"/>
  <c r="AU238" i="8"/>
  <c r="AP238" i="8"/>
  <c r="AK238" i="8"/>
  <c r="AF238" i="8"/>
  <c r="AA238" i="8"/>
  <c r="V238" i="8"/>
  <c r="Q238" i="8"/>
  <c r="L238" i="8"/>
  <c r="G238" i="8"/>
  <c r="BR122" i="8"/>
  <c r="BQ122" i="8"/>
  <c r="BU122" i="8"/>
  <c r="BT122" i="8"/>
  <c r="BJ122" i="8"/>
  <c r="AZ122" i="8"/>
  <c r="AU122" i="8"/>
  <c r="AP122" i="8"/>
  <c r="AK122" i="8"/>
  <c r="AF122" i="8"/>
  <c r="AA122" i="8"/>
  <c r="V122" i="8"/>
  <c r="Q122" i="8"/>
  <c r="L122" i="8"/>
  <c r="G122" i="8"/>
  <c r="BR111" i="8"/>
  <c r="BQ111" i="8"/>
  <c r="BU111" i="8"/>
  <c r="BT111" i="8"/>
  <c r="BJ111" i="8"/>
  <c r="AZ111" i="8"/>
  <c r="AU111" i="8"/>
  <c r="AP111" i="8"/>
  <c r="AK111" i="8"/>
  <c r="AF111" i="8"/>
  <c r="AA111" i="8"/>
  <c r="V111" i="8"/>
  <c r="Q111" i="8"/>
  <c r="L111" i="8"/>
  <c r="G111" i="8"/>
  <c r="BP68" i="8"/>
  <c r="BI63" i="8"/>
  <c r="BI67" i="8" s="1"/>
  <c r="BH63" i="8"/>
  <c r="BH67" i="8" s="1"/>
  <c r="BG63" i="8"/>
  <c r="BG67" i="8" s="1"/>
  <c r="BF63" i="8"/>
  <c r="BF67" i="8" s="1"/>
  <c r="AY63" i="8"/>
  <c r="AY67" i="8" s="1"/>
  <c r="AX63" i="8"/>
  <c r="AX67" i="8" s="1"/>
  <c r="AW63" i="8"/>
  <c r="AW67" i="8" s="1"/>
  <c r="AV63" i="8"/>
  <c r="AV67" i="8" s="1"/>
  <c r="AT63" i="8"/>
  <c r="AT67" i="8" s="1"/>
  <c r="AS63" i="8"/>
  <c r="AS67" i="8" s="1"/>
  <c r="AR63" i="8"/>
  <c r="AR67" i="8" s="1"/>
  <c r="AQ63" i="8"/>
  <c r="AQ67" i="8" s="1"/>
  <c r="AO63" i="8"/>
  <c r="AO67" i="8" s="1"/>
  <c r="AN63" i="8"/>
  <c r="AN67" i="8" s="1"/>
  <c r="AM63" i="8"/>
  <c r="AM67" i="8" s="1"/>
  <c r="AL63" i="8"/>
  <c r="AL67" i="8" s="1"/>
  <c r="AJ63" i="8"/>
  <c r="AJ67" i="8" s="1"/>
  <c r="AI63" i="8"/>
  <c r="AI67" i="8" s="1"/>
  <c r="AH63" i="8"/>
  <c r="AH67" i="8" s="1"/>
  <c r="AG63" i="8"/>
  <c r="AG67" i="8" s="1"/>
  <c r="AE63" i="8"/>
  <c r="AE67" i="8" s="1"/>
  <c r="AD63" i="8"/>
  <c r="AD67" i="8" s="1"/>
  <c r="AC63" i="8"/>
  <c r="AC67" i="8" s="1"/>
  <c r="AB63" i="8"/>
  <c r="AB67" i="8" s="1"/>
  <c r="Z63" i="8"/>
  <c r="Z67" i="8" s="1"/>
  <c r="Y63" i="8"/>
  <c r="Y67" i="8" s="1"/>
  <c r="X63" i="8"/>
  <c r="X67" i="8" s="1"/>
  <c r="W63" i="8"/>
  <c r="W67" i="8" s="1"/>
  <c r="U63" i="8"/>
  <c r="U67" i="8" s="1"/>
  <c r="T63" i="8"/>
  <c r="T67" i="8" s="1"/>
  <c r="S63" i="8"/>
  <c r="S67" i="8" s="1"/>
  <c r="R63" i="8"/>
  <c r="R67" i="8" s="1"/>
  <c r="P63" i="8"/>
  <c r="P67" i="8" s="1"/>
  <c r="O63" i="8"/>
  <c r="O67" i="8" s="1"/>
  <c r="N63" i="8"/>
  <c r="N67" i="8" s="1"/>
  <c r="M63" i="8"/>
  <c r="M67" i="8" s="1"/>
  <c r="K63" i="8"/>
  <c r="K67" i="8" s="1"/>
  <c r="J63" i="8"/>
  <c r="J67" i="8" s="1"/>
  <c r="I63" i="8"/>
  <c r="I67" i="8" s="1"/>
  <c r="H63" i="8"/>
  <c r="H67" i="8" s="1"/>
  <c r="F63" i="8"/>
  <c r="E63" i="8"/>
  <c r="BM63" i="8" s="1"/>
  <c r="D63" i="8"/>
  <c r="C63" i="8"/>
  <c r="BR62" i="8"/>
  <c r="BR63" i="8" s="1"/>
  <c r="BR67" i="8" s="1"/>
  <c r="BQ62" i="8"/>
  <c r="BQ63" i="8" s="1"/>
  <c r="BQ67" i="8" s="1"/>
  <c r="BU62" i="8"/>
  <c r="BU63" i="8" s="1"/>
  <c r="BU67" i="8" s="1"/>
  <c r="BT62" i="8"/>
  <c r="BJ62" i="8"/>
  <c r="BJ63" i="8" s="1"/>
  <c r="BJ67" i="8" s="1"/>
  <c r="AZ62" i="8"/>
  <c r="AZ63" i="8" s="1"/>
  <c r="AZ67" i="8" s="1"/>
  <c r="AU62" i="8"/>
  <c r="AU63" i="8" s="1"/>
  <c r="AU67" i="8" s="1"/>
  <c r="AP62" i="8"/>
  <c r="AP63" i="8" s="1"/>
  <c r="AP67" i="8" s="1"/>
  <c r="AK62" i="8"/>
  <c r="AK63" i="8" s="1"/>
  <c r="AK67" i="8" s="1"/>
  <c r="AF62" i="8"/>
  <c r="AF63" i="8" s="1"/>
  <c r="AF67" i="8" s="1"/>
  <c r="AA62" i="8"/>
  <c r="AA63" i="8" s="1"/>
  <c r="AA67" i="8" s="1"/>
  <c r="V62" i="8"/>
  <c r="V63" i="8" s="1"/>
  <c r="V67" i="8" s="1"/>
  <c r="Q62" i="8"/>
  <c r="Q63" i="8" s="1"/>
  <c r="Q67" i="8" s="1"/>
  <c r="L62" i="8"/>
  <c r="L63" i="8" s="1"/>
  <c r="L67" i="8" s="1"/>
  <c r="G62" i="8"/>
  <c r="BP51" i="8"/>
  <c r="BI51" i="8"/>
  <c r="BH51" i="8"/>
  <c r="BG51" i="8"/>
  <c r="BF51" i="8"/>
  <c r="AY51" i="8"/>
  <c r="AX51" i="8"/>
  <c r="AW51" i="8"/>
  <c r="AV51" i="8"/>
  <c r="AT51" i="8"/>
  <c r="AS51" i="8"/>
  <c r="AR51" i="8"/>
  <c r="AQ51" i="8"/>
  <c r="AO51" i="8"/>
  <c r="AN51" i="8"/>
  <c r="AM51" i="8"/>
  <c r="AL51" i="8"/>
  <c r="AJ51" i="8"/>
  <c r="AI51" i="8"/>
  <c r="AG51" i="8"/>
  <c r="AE51" i="8"/>
  <c r="AD51" i="8"/>
  <c r="AC51" i="8"/>
  <c r="AB51" i="8"/>
  <c r="Z51" i="8"/>
  <c r="Y51" i="8"/>
  <c r="X51" i="8"/>
  <c r="W51" i="8"/>
  <c r="U51" i="8"/>
  <c r="T51" i="8"/>
  <c r="S51" i="8"/>
  <c r="R51" i="8"/>
  <c r="P51" i="8"/>
  <c r="O51" i="8"/>
  <c r="N51" i="8"/>
  <c r="M51" i="8"/>
  <c r="K51" i="8"/>
  <c r="J51" i="8"/>
  <c r="I51" i="8"/>
  <c r="H51" i="8"/>
  <c r="F51" i="8"/>
  <c r="E51" i="8"/>
  <c r="BM51" i="8" s="1"/>
  <c r="D51" i="8"/>
  <c r="C51" i="8"/>
  <c r="BR50" i="8"/>
  <c r="BR51" i="8" s="1"/>
  <c r="BQ50" i="8"/>
  <c r="BQ51" i="8" s="1"/>
  <c r="BU50" i="8"/>
  <c r="BU51" i="8" s="1"/>
  <c r="BT50" i="8"/>
  <c r="BJ50" i="8"/>
  <c r="BJ51" i="8" s="1"/>
  <c r="AZ50" i="8"/>
  <c r="AZ51" i="8" s="1"/>
  <c r="AU50" i="8"/>
  <c r="AU51" i="8" s="1"/>
  <c r="AP50" i="8"/>
  <c r="AP51" i="8" s="1"/>
  <c r="AK50" i="8"/>
  <c r="AK51" i="8" s="1"/>
  <c r="AF50" i="8"/>
  <c r="AF51" i="8" s="1"/>
  <c r="AA50" i="8"/>
  <c r="AA51" i="8" s="1"/>
  <c r="V50" i="8"/>
  <c r="V51" i="8" s="1"/>
  <c r="Q50" i="8"/>
  <c r="Q51" i="8" s="1"/>
  <c r="L50" i="8"/>
  <c r="L51" i="8" s="1"/>
  <c r="G50" i="8"/>
  <c r="AG27" i="8"/>
  <c r="BK51" i="8" l="1"/>
  <c r="BN51" i="8"/>
  <c r="C67" i="8"/>
  <c r="BK63" i="8"/>
  <c r="BO122" i="8"/>
  <c r="BO238" i="8"/>
  <c r="BO62" i="8"/>
  <c r="D67" i="8"/>
  <c r="BL63" i="8"/>
  <c r="BL67" i="8" s="1"/>
  <c r="BO111" i="8"/>
  <c r="F67" i="8"/>
  <c r="BN63" i="8"/>
  <c r="G51" i="8"/>
  <c r="BO51" i="8" s="1"/>
  <c r="BO50" i="8"/>
  <c r="BL51" i="8"/>
  <c r="BM67" i="8"/>
  <c r="E67" i="8"/>
  <c r="BS238" i="8"/>
  <c r="BV238" i="8"/>
  <c r="BV122" i="8"/>
  <c r="BS122" i="8"/>
  <c r="BS111" i="8"/>
  <c r="BV111" i="8"/>
  <c r="BK67" i="8"/>
  <c r="BN67" i="8"/>
  <c r="BT63" i="8"/>
  <c r="BT67" i="8" s="1"/>
  <c r="BV62" i="8"/>
  <c r="BV63" i="8" s="1"/>
  <c r="BV67" i="8" s="1"/>
  <c r="BS62" i="8"/>
  <c r="G63" i="8"/>
  <c r="BT51" i="8"/>
  <c r="BV50" i="8"/>
  <c r="BV51" i="8" s="1"/>
  <c r="BS50" i="8"/>
  <c r="G67" i="8" l="1"/>
  <c r="BO63" i="8"/>
  <c r="BX238" i="8"/>
  <c r="BW238" i="8"/>
  <c r="BX122" i="8"/>
  <c r="BW122" i="8"/>
  <c r="BX111" i="8"/>
  <c r="BW111" i="8"/>
  <c r="BS63" i="8"/>
  <c r="BS67" i="8" s="1"/>
  <c r="BX62" i="8"/>
  <c r="BX63" i="8" s="1"/>
  <c r="BX67" i="8" s="1"/>
  <c r="BW62" i="8"/>
  <c r="BS51" i="8"/>
  <c r="BW50" i="8"/>
  <c r="BX50" i="8"/>
  <c r="BX51" i="8" s="1"/>
  <c r="BO67" i="8"/>
  <c r="BY238" i="8" l="1"/>
  <c r="BY122" i="8"/>
  <c r="BY111" i="8"/>
  <c r="BY62" i="8"/>
  <c r="BY63" i="8" s="1"/>
  <c r="BY67" i="8" s="1"/>
  <c r="BW63" i="8"/>
  <c r="BW67" i="8" s="1"/>
  <c r="BY50" i="8"/>
  <c r="BY51" i="8" s="1"/>
  <c r="BW51" i="8"/>
  <c r="G101" i="8" l="1"/>
  <c r="L101" i="8"/>
  <c r="D99" i="8" l="1"/>
  <c r="E99" i="8"/>
  <c r="F99" i="8"/>
  <c r="H99" i="8"/>
  <c r="I99" i="8"/>
  <c r="J99" i="8"/>
  <c r="K99" i="8"/>
  <c r="M99" i="8"/>
  <c r="N99" i="8"/>
  <c r="O99" i="8"/>
  <c r="P99" i="8"/>
  <c r="R99" i="8"/>
  <c r="S99" i="8"/>
  <c r="T99" i="8"/>
  <c r="U99" i="8"/>
  <c r="W99" i="8"/>
  <c r="X99" i="8"/>
  <c r="Y99" i="8"/>
  <c r="Z99" i="8"/>
  <c r="AB99" i="8"/>
  <c r="AC99" i="8"/>
  <c r="AD99" i="8"/>
  <c r="AE99" i="8"/>
  <c r="AG99" i="8"/>
  <c r="AH99" i="8"/>
  <c r="AI99" i="8"/>
  <c r="AJ99" i="8"/>
  <c r="AL99" i="8"/>
  <c r="AM99" i="8"/>
  <c r="AN99" i="8"/>
  <c r="AO99" i="8"/>
  <c r="AQ99" i="8"/>
  <c r="AR99" i="8"/>
  <c r="AS99" i="8"/>
  <c r="AT99" i="8"/>
  <c r="AV99" i="8"/>
  <c r="AW99" i="8"/>
  <c r="AX99" i="8"/>
  <c r="AY99" i="8"/>
  <c r="BF99" i="8"/>
  <c r="BG99" i="8"/>
  <c r="BH99" i="8"/>
  <c r="BI99" i="8"/>
  <c r="C99" i="8"/>
  <c r="N77" i="8"/>
  <c r="BR57" i="8"/>
  <c r="BQ57" i="8"/>
  <c r="D58" i="8"/>
  <c r="E58" i="8"/>
  <c r="F58" i="8"/>
  <c r="H58" i="8"/>
  <c r="I58" i="8"/>
  <c r="J58" i="8"/>
  <c r="K58" i="8"/>
  <c r="M58" i="8"/>
  <c r="N58" i="8"/>
  <c r="O58" i="8"/>
  <c r="P58" i="8"/>
  <c r="R58" i="8"/>
  <c r="S58" i="8"/>
  <c r="T58" i="8"/>
  <c r="U58" i="8"/>
  <c r="W58" i="8"/>
  <c r="X58" i="8"/>
  <c r="Y58" i="8"/>
  <c r="Z58" i="8"/>
  <c r="AB58" i="8"/>
  <c r="AC58" i="8"/>
  <c r="AD58" i="8"/>
  <c r="AE58" i="8"/>
  <c r="AG58" i="8"/>
  <c r="AH58" i="8"/>
  <c r="AI58" i="8"/>
  <c r="AJ58" i="8"/>
  <c r="AL58" i="8"/>
  <c r="AM58" i="8"/>
  <c r="AN58" i="8"/>
  <c r="AO58" i="8"/>
  <c r="C58" i="8"/>
  <c r="D55" i="8"/>
  <c r="E55" i="8"/>
  <c r="F55" i="8"/>
  <c r="H55" i="8"/>
  <c r="I55" i="8"/>
  <c r="J55" i="8"/>
  <c r="K55" i="8"/>
  <c r="M55" i="8"/>
  <c r="N55" i="8"/>
  <c r="O55" i="8"/>
  <c r="P55" i="8"/>
  <c r="R55" i="8"/>
  <c r="S55" i="8"/>
  <c r="T55" i="8"/>
  <c r="U55" i="8"/>
  <c r="W55" i="8"/>
  <c r="X55" i="8"/>
  <c r="Y55" i="8"/>
  <c r="Z55" i="8"/>
  <c r="AB55" i="8"/>
  <c r="AC55" i="8"/>
  <c r="AD55" i="8"/>
  <c r="AE55" i="8"/>
  <c r="AG55" i="8"/>
  <c r="AH55" i="8"/>
  <c r="AI55" i="8"/>
  <c r="AJ55" i="8"/>
  <c r="AL55" i="8"/>
  <c r="AM55" i="8"/>
  <c r="AN55" i="8"/>
  <c r="AO55" i="8"/>
  <c r="AQ55" i="8"/>
  <c r="AR55" i="8"/>
  <c r="AS55" i="8"/>
  <c r="AT55" i="8"/>
  <c r="AV55" i="8"/>
  <c r="AW55" i="8"/>
  <c r="AX55" i="8"/>
  <c r="AY55" i="8"/>
  <c r="BF55" i="8"/>
  <c r="BG55" i="8"/>
  <c r="BH55" i="8"/>
  <c r="BI55" i="8"/>
  <c r="C55" i="8"/>
  <c r="BK55" i="8" s="1"/>
  <c r="D48" i="8"/>
  <c r="E48" i="8"/>
  <c r="F48" i="8"/>
  <c r="H48" i="8"/>
  <c r="I48" i="8"/>
  <c r="J48" i="8"/>
  <c r="K48" i="8"/>
  <c r="M48" i="8"/>
  <c r="N48" i="8"/>
  <c r="O48" i="8"/>
  <c r="P48" i="8"/>
  <c r="R48" i="8"/>
  <c r="S48" i="8"/>
  <c r="T48" i="8"/>
  <c r="U48" i="8"/>
  <c r="W48" i="8"/>
  <c r="X48" i="8"/>
  <c r="Y48" i="8"/>
  <c r="Z48" i="8"/>
  <c r="AB48" i="8"/>
  <c r="AC48" i="8"/>
  <c r="AD48" i="8"/>
  <c r="AE48" i="8"/>
  <c r="AG48" i="8"/>
  <c r="AH48" i="8"/>
  <c r="AI48" i="8"/>
  <c r="AJ48" i="8"/>
  <c r="AL48" i="8"/>
  <c r="AM48" i="8"/>
  <c r="AN48" i="8"/>
  <c r="AO48" i="8"/>
  <c r="C48" i="8"/>
  <c r="D45" i="8"/>
  <c r="E45" i="8"/>
  <c r="F45" i="8"/>
  <c r="H45" i="8"/>
  <c r="I45" i="8"/>
  <c r="J45" i="8"/>
  <c r="K45" i="8"/>
  <c r="M45" i="8"/>
  <c r="N45" i="8"/>
  <c r="O45" i="8"/>
  <c r="P45" i="8"/>
  <c r="R45" i="8"/>
  <c r="S45" i="8"/>
  <c r="T45" i="8"/>
  <c r="U45" i="8"/>
  <c r="W45" i="8"/>
  <c r="X45" i="8"/>
  <c r="Y45" i="8"/>
  <c r="Z45" i="8"/>
  <c r="AB45" i="8"/>
  <c r="AC45" i="8"/>
  <c r="AD45" i="8"/>
  <c r="AE45" i="8"/>
  <c r="AG45" i="8"/>
  <c r="AH45" i="8"/>
  <c r="AI45" i="8"/>
  <c r="AJ45" i="8"/>
  <c r="AL45" i="8"/>
  <c r="AM45" i="8"/>
  <c r="AN45" i="8"/>
  <c r="AO45" i="8"/>
  <c r="AQ45" i="8"/>
  <c r="AR45" i="8"/>
  <c r="AS45" i="8"/>
  <c r="AT45" i="8"/>
  <c r="AV45" i="8"/>
  <c r="AW45" i="8"/>
  <c r="AX45" i="8"/>
  <c r="AY45" i="8"/>
  <c r="BF45" i="8"/>
  <c r="BG45" i="8"/>
  <c r="BH45" i="8"/>
  <c r="BI45" i="8"/>
  <c r="C45" i="8"/>
  <c r="D42" i="8"/>
  <c r="E42" i="8"/>
  <c r="F42" i="8"/>
  <c r="H42" i="8"/>
  <c r="I42" i="8"/>
  <c r="J42" i="8"/>
  <c r="K42" i="8"/>
  <c r="M42" i="8"/>
  <c r="N42" i="8"/>
  <c r="O42" i="8"/>
  <c r="P42" i="8"/>
  <c r="R42" i="8"/>
  <c r="S42" i="8"/>
  <c r="T42" i="8"/>
  <c r="U42" i="8"/>
  <c r="W42" i="8"/>
  <c r="X42" i="8"/>
  <c r="Y42" i="8"/>
  <c r="Z42" i="8"/>
  <c r="AB42" i="8"/>
  <c r="AC42" i="8"/>
  <c r="AD42" i="8"/>
  <c r="AE42" i="8"/>
  <c r="AG42" i="8"/>
  <c r="AH42" i="8"/>
  <c r="AI42" i="8"/>
  <c r="AJ42" i="8"/>
  <c r="AL42" i="8"/>
  <c r="AM42" i="8"/>
  <c r="AN42" i="8"/>
  <c r="AO42" i="8"/>
  <c r="AQ42" i="8"/>
  <c r="AR42" i="8"/>
  <c r="AS42" i="8"/>
  <c r="AT42" i="8"/>
  <c r="AV42" i="8"/>
  <c r="AW42" i="8"/>
  <c r="AX42" i="8"/>
  <c r="AY42" i="8"/>
  <c r="BF42" i="8"/>
  <c r="BG42" i="8"/>
  <c r="BH42" i="8"/>
  <c r="BI42" i="8"/>
  <c r="C42" i="8"/>
  <c r="D38" i="8"/>
  <c r="E38" i="8"/>
  <c r="F38" i="8"/>
  <c r="H38" i="8"/>
  <c r="I38" i="8"/>
  <c r="J38" i="8"/>
  <c r="K38" i="8"/>
  <c r="M38" i="8"/>
  <c r="N38" i="8"/>
  <c r="O38" i="8"/>
  <c r="P38" i="8"/>
  <c r="R38" i="8"/>
  <c r="S38" i="8"/>
  <c r="T38" i="8"/>
  <c r="U38" i="8"/>
  <c r="U59" i="8" s="1"/>
  <c r="U68" i="8" s="1"/>
  <c r="W38" i="8"/>
  <c r="W59" i="8" s="1"/>
  <c r="W68" i="8" s="1"/>
  <c r="X38" i="8"/>
  <c r="Y38" i="8"/>
  <c r="Z38" i="8"/>
  <c r="AB38" i="8"/>
  <c r="AB59" i="8" s="1"/>
  <c r="AB68" i="8" s="1"/>
  <c r="AC38" i="8"/>
  <c r="AD38" i="8"/>
  <c r="AE38" i="8"/>
  <c r="AE59" i="8" s="1"/>
  <c r="AE68" i="8" s="1"/>
  <c r="AG38" i="8"/>
  <c r="AH38" i="8"/>
  <c r="AI38" i="8"/>
  <c r="AJ38" i="8"/>
  <c r="AJ59" i="8" s="1"/>
  <c r="AJ68" i="8" s="1"/>
  <c r="AL38" i="8"/>
  <c r="AM38" i="8"/>
  <c r="AN38" i="8"/>
  <c r="AO38" i="8"/>
  <c r="C38" i="8"/>
  <c r="AG28" i="8"/>
  <c r="AH28" i="8"/>
  <c r="AI28" i="8"/>
  <c r="AJ28" i="8"/>
  <c r="AL28" i="8"/>
  <c r="AM28" i="8"/>
  <c r="AN28" i="8"/>
  <c r="AO28" i="8"/>
  <c r="D27" i="8"/>
  <c r="E27" i="8"/>
  <c r="F27" i="8"/>
  <c r="H27" i="8"/>
  <c r="H28" i="8" s="1"/>
  <c r="I27" i="8"/>
  <c r="I28" i="8" s="1"/>
  <c r="J27" i="8"/>
  <c r="J28" i="8" s="1"/>
  <c r="K27" i="8"/>
  <c r="K28" i="8" s="1"/>
  <c r="M27" i="8"/>
  <c r="M28" i="8" s="1"/>
  <c r="N27" i="8"/>
  <c r="N28" i="8" s="1"/>
  <c r="O27" i="8"/>
  <c r="O28" i="8" s="1"/>
  <c r="P27" i="8"/>
  <c r="P28" i="8" s="1"/>
  <c r="R27" i="8"/>
  <c r="R28" i="8" s="1"/>
  <c r="S27" i="8"/>
  <c r="S28" i="8" s="1"/>
  <c r="T27" i="8"/>
  <c r="T28" i="8" s="1"/>
  <c r="U27" i="8"/>
  <c r="U28" i="8" s="1"/>
  <c r="W27" i="8"/>
  <c r="W28" i="8" s="1"/>
  <c r="X27" i="8"/>
  <c r="X28" i="8" s="1"/>
  <c r="Y27" i="8"/>
  <c r="Y28" i="8" s="1"/>
  <c r="Z27" i="8"/>
  <c r="Z28" i="8" s="1"/>
  <c r="AB27" i="8"/>
  <c r="AB28" i="8" s="1"/>
  <c r="AC27" i="8"/>
  <c r="AC28" i="8" s="1"/>
  <c r="AD27" i="8"/>
  <c r="AD28" i="8" s="1"/>
  <c r="AE27" i="8"/>
  <c r="AE28" i="8" s="1"/>
  <c r="C27" i="8"/>
  <c r="D21" i="8"/>
  <c r="E21" i="8"/>
  <c r="F21" i="8"/>
  <c r="H21" i="8"/>
  <c r="I21" i="8"/>
  <c r="J21" i="8"/>
  <c r="K21" i="8"/>
  <c r="M21" i="8"/>
  <c r="N21" i="8"/>
  <c r="O21" i="8"/>
  <c r="P21" i="8"/>
  <c r="R21" i="8"/>
  <c r="S21" i="8"/>
  <c r="T21" i="8"/>
  <c r="U21" i="8"/>
  <c r="W21" i="8"/>
  <c r="X21" i="8"/>
  <c r="Y21" i="8"/>
  <c r="Z21" i="8"/>
  <c r="AB21" i="8"/>
  <c r="AC21" i="8"/>
  <c r="AD21" i="8"/>
  <c r="AE21" i="8"/>
  <c r="AG21" i="8"/>
  <c r="AH21" i="8"/>
  <c r="AI21" i="8"/>
  <c r="AJ21" i="8"/>
  <c r="AL21" i="8"/>
  <c r="AM21" i="8"/>
  <c r="AN21" i="8"/>
  <c r="AO21" i="8"/>
  <c r="C21" i="8"/>
  <c r="C22" i="8" s="1"/>
  <c r="D15" i="8"/>
  <c r="D22" i="8" s="1"/>
  <c r="E15" i="8"/>
  <c r="E22" i="8" s="1"/>
  <c r="F15" i="8"/>
  <c r="F22" i="8" s="1"/>
  <c r="H15" i="8"/>
  <c r="H22" i="8" s="1"/>
  <c r="I15" i="8"/>
  <c r="I22" i="8" s="1"/>
  <c r="J15" i="8"/>
  <c r="J22" i="8" s="1"/>
  <c r="K15" i="8"/>
  <c r="K22" i="8" s="1"/>
  <c r="M15" i="8"/>
  <c r="M22" i="8" s="1"/>
  <c r="N15" i="8"/>
  <c r="N22" i="8" s="1"/>
  <c r="O15" i="8"/>
  <c r="O22" i="8" s="1"/>
  <c r="P15" i="8"/>
  <c r="P22" i="8" s="1"/>
  <c r="R15" i="8"/>
  <c r="R22" i="8" s="1"/>
  <c r="S15" i="8"/>
  <c r="S22" i="8" s="1"/>
  <c r="T15" i="8"/>
  <c r="T22" i="8" s="1"/>
  <c r="U15" i="8"/>
  <c r="U22" i="8" s="1"/>
  <c r="W15" i="8"/>
  <c r="W22" i="8" s="1"/>
  <c r="X15" i="8"/>
  <c r="X22" i="8" s="1"/>
  <c r="Y15" i="8"/>
  <c r="Y22" i="8" s="1"/>
  <c r="Z15" i="8"/>
  <c r="Z22" i="8" s="1"/>
  <c r="AB15" i="8"/>
  <c r="AB22" i="8" s="1"/>
  <c r="AC15" i="8"/>
  <c r="AC22" i="8" s="1"/>
  <c r="AD15" i="8"/>
  <c r="AD22" i="8" s="1"/>
  <c r="AE15" i="8"/>
  <c r="AE22" i="8" s="1"/>
  <c r="AG15" i="8"/>
  <c r="AG22" i="8" s="1"/>
  <c r="AH15" i="8"/>
  <c r="AH22" i="8" s="1"/>
  <c r="AI15" i="8"/>
  <c r="AI22" i="8" s="1"/>
  <c r="AJ15" i="8"/>
  <c r="AJ22" i="8" s="1"/>
  <c r="AL15" i="8"/>
  <c r="AL22" i="8" s="1"/>
  <c r="AM15" i="8"/>
  <c r="AM22" i="8" s="1"/>
  <c r="AN15" i="8"/>
  <c r="AN22" i="8" s="1"/>
  <c r="AO15" i="8"/>
  <c r="AO22" i="8" s="1"/>
  <c r="G10" i="8"/>
  <c r="BX267" i="8"/>
  <c r="BX268" i="8" s="1"/>
  <c r="BX269" i="8" s="1"/>
  <c r="BX270" i="8" s="1"/>
  <c r="BW267" i="8"/>
  <c r="BW268" i="8" s="1"/>
  <c r="BW269" i="8" s="1"/>
  <c r="BW270" i="8" s="1"/>
  <c r="BX256" i="8"/>
  <c r="BW256" i="8"/>
  <c r="BN148" i="8"/>
  <c r="BM148" i="8"/>
  <c r="BL148" i="8"/>
  <c r="BK148" i="8"/>
  <c r="BU57" i="8"/>
  <c r="BT57" i="8"/>
  <c r="AB174" i="8"/>
  <c r="BK42" i="8" l="1"/>
  <c r="D28" i="8"/>
  <c r="D29" i="8" s="1"/>
  <c r="D59" i="8"/>
  <c r="BL42" i="8"/>
  <c r="BL45" i="8"/>
  <c r="BL55" i="8"/>
  <c r="BK99" i="8"/>
  <c r="C59" i="8"/>
  <c r="C68" i="8" s="1"/>
  <c r="BK45" i="8"/>
  <c r="F28" i="8"/>
  <c r="BN42" i="8"/>
  <c r="BN45" i="8"/>
  <c r="BN55" i="8"/>
  <c r="BM42" i="8"/>
  <c r="BM45" i="8"/>
  <c r="BM55" i="8"/>
  <c r="BL99" i="8"/>
  <c r="BN99" i="8"/>
  <c r="BM99" i="8"/>
  <c r="E28" i="8"/>
  <c r="E29" i="8" s="1"/>
  <c r="N29" i="8"/>
  <c r="M59" i="8"/>
  <c r="M68" i="8" s="1"/>
  <c r="AL29" i="8"/>
  <c r="AJ29" i="8"/>
  <c r="I29" i="8"/>
  <c r="AM59" i="8"/>
  <c r="AM68" i="8" s="1"/>
  <c r="I59" i="8"/>
  <c r="I68" i="8" s="1"/>
  <c r="AC59" i="8"/>
  <c r="AC68" i="8" s="1"/>
  <c r="X59" i="8"/>
  <c r="X68" i="8" s="1"/>
  <c r="X29" i="8"/>
  <c r="S59" i="8"/>
  <c r="S68" i="8" s="1"/>
  <c r="N59" i="8"/>
  <c r="N68" i="8" s="1"/>
  <c r="AM29" i="8"/>
  <c r="S29" i="8"/>
  <c r="AN59" i="8"/>
  <c r="AN68" i="8" s="1"/>
  <c r="AI59" i="8"/>
  <c r="AI68" i="8" s="1"/>
  <c r="AD59" i="8"/>
  <c r="AD68" i="8" s="1"/>
  <c r="Y59" i="8"/>
  <c r="Y68" i="8" s="1"/>
  <c r="T59" i="8"/>
  <c r="T68" i="8" s="1"/>
  <c r="O59" i="8"/>
  <c r="O68" i="8" s="1"/>
  <c r="J59" i="8"/>
  <c r="J68" i="8" s="1"/>
  <c r="E59" i="8"/>
  <c r="AH59" i="8"/>
  <c r="AH68" i="8" s="1"/>
  <c r="AE29" i="8"/>
  <c r="AL59" i="8"/>
  <c r="AL68" i="8" s="1"/>
  <c r="AG59" i="8"/>
  <c r="AG68" i="8" s="1"/>
  <c r="R59" i="8"/>
  <c r="R68" i="8" s="1"/>
  <c r="H59" i="8"/>
  <c r="H68" i="8" s="1"/>
  <c r="AN29" i="8"/>
  <c r="Y29" i="8"/>
  <c r="AO59" i="8"/>
  <c r="AO68" i="8" s="1"/>
  <c r="Z59" i="8"/>
  <c r="Z68" i="8" s="1"/>
  <c r="P59" i="8"/>
  <c r="P68" i="8" s="1"/>
  <c r="K59" i="8"/>
  <c r="K68" i="8" s="1"/>
  <c r="F59" i="8"/>
  <c r="BV57" i="8"/>
  <c r="BS57" i="8"/>
  <c r="AG29" i="8"/>
  <c r="AB29" i="8"/>
  <c r="M29" i="8"/>
  <c r="AI29" i="8"/>
  <c r="AD29" i="8"/>
  <c r="AO29" i="8"/>
  <c r="AH29" i="8"/>
  <c r="AC29" i="8"/>
  <c r="U29" i="8"/>
  <c r="J29" i="8"/>
  <c r="K29" i="8"/>
  <c r="W29" i="8"/>
  <c r="Z29" i="8"/>
  <c r="T29" i="8"/>
  <c r="R29" i="8"/>
  <c r="O29" i="8"/>
  <c r="H29" i="8"/>
  <c r="F29" i="8"/>
  <c r="P29" i="8"/>
  <c r="D68" i="8" l="1"/>
  <c r="F68" i="8"/>
  <c r="E68" i="8"/>
  <c r="BX57" i="8"/>
  <c r="BX58" i="8" s="1"/>
  <c r="BW57" i="8"/>
  <c r="BT240" i="8"/>
  <c r="BT73" i="8"/>
  <c r="BU267" i="8"/>
  <c r="BT267" i="8"/>
  <c r="BR267" i="8"/>
  <c r="BQ267" i="8"/>
  <c r="BU260" i="8"/>
  <c r="BT260" i="8"/>
  <c r="BR260" i="8"/>
  <c r="BQ260" i="8"/>
  <c r="BU259" i="8"/>
  <c r="BT259" i="8"/>
  <c r="BR259" i="8"/>
  <c r="BQ259" i="8"/>
  <c r="BU256" i="8"/>
  <c r="BT256" i="8"/>
  <c r="BR256" i="8"/>
  <c r="BQ256" i="8"/>
  <c r="BR249" i="8"/>
  <c r="BQ249" i="8"/>
  <c r="BU248" i="8"/>
  <c r="BR248" i="8"/>
  <c r="BQ248" i="8"/>
  <c r="BR241" i="8"/>
  <c r="BQ241" i="8"/>
  <c r="BU240" i="8"/>
  <c r="BR240" i="8"/>
  <c r="BQ240" i="8"/>
  <c r="BR239" i="8"/>
  <c r="BQ239" i="8"/>
  <c r="BU237" i="8"/>
  <c r="BT237" i="8"/>
  <c r="BR237" i="8"/>
  <c r="BQ237" i="8"/>
  <c r="BR236" i="8"/>
  <c r="BQ236" i="8"/>
  <c r="BR235" i="8"/>
  <c r="BQ235" i="8"/>
  <c r="BT234" i="8"/>
  <c r="BR234" i="8"/>
  <c r="BQ234" i="8"/>
  <c r="BU233" i="8"/>
  <c r="BT233" i="8"/>
  <c r="BR233" i="8"/>
  <c r="BQ233" i="8"/>
  <c r="BR232" i="8"/>
  <c r="BQ232" i="8"/>
  <c r="BR222" i="8"/>
  <c r="BQ222" i="8"/>
  <c r="BU221" i="8"/>
  <c r="BT221" i="8"/>
  <c r="BR221" i="8"/>
  <c r="BQ221" i="8"/>
  <c r="BU216" i="8"/>
  <c r="BR216" i="8"/>
  <c r="BQ216" i="8"/>
  <c r="BR215" i="8"/>
  <c r="BQ215" i="8"/>
  <c r="BU212" i="8"/>
  <c r="BR212" i="8"/>
  <c r="BQ212" i="8"/>
  <c r="BU211" i="8"/>
  <c r="BT211" i="8"/>
  <c r="BR211" i="8"/>
  <c r="BQ211" i="8"/>
  <c r="BR210" i="8"/>
  <c r="BQ210" i="8"/>
  <c r="BR209" i="8"/>
  <c r="BQ209" i="8"/>
  <c r="BU208" i="8"/>
  <c r="BT208" i="8"/>
  <c r="BR208" i="8"/>
  <c r="BQ208" i="8"/>
  <c r="BR207" i="8"/>
  <c r="BQ207" i="8"/>
  <c r="BU200" i="8"/>
  <c r="BT200" i="8"/>
  <c r="BR200" i="8"/>
  <c r="BQ200" i="8"/>
  <c r="BU199" i="8"/>
  <c r="BT199" i="8"/>
  <c r="BQ199" i="8"/>
  <c r="BU198" i="8"/>
  <c r="BT198" i="8"/>
  <c r="BR198" i="8"/>
  <c r="BU197" i="8"/>
  <c r="BT197" i="8"/>
  <c r="BR197" i="8"/>
  <c r="BQ197" i="8"/>
  <c r="BR194" i="8"/>
  <c r="BQ194" i="8"/>
  <c r="BR193" i="8"/>
  <c r="BQ193" i="8"/>
  <c r="BU192" i="8"/>
  <c r="BT192" i="8"/>
  <c r="BR192" i="8"/>
  <c r="BQ192" i="8"/>
  <c r="BU191" i="8"/>
  <c r="BT191" i="8"/>
  <c r="BR191" i="8"/>
  <c r="BR190" i="8"/>
  <c r="BQ190" i="8"/>
  <c r="BU189" i="8"/>
  <c r="BT189" i="8"/>
  <c r="BU188" i="8"/>
  <c r="BT188" i="8"/>
  <c r="BR188" i="8"/>
  <c r="BQ188" i="8"/>
  <c r="BU181" i="8"/>
  <c r="BT181" i="8"/>
  <c r="BQ181" i="8"/>
  <c r="BU178" i="8"/>
  <c r="BT178" i="8"/>
  <c r="BR178" i="8"/>
  <c r="BQ178" i="8"/>
  <c r="BT177" i="8"/>
  <c r="BR177" i="8"/>
  <c r="BQ177" i="8"/>
  <c r="BR176" i="8"/>
  <c r="BQ176" i="8"/>
  <c r="BR173" i="8"/>
  <c r="BQ173" i="8"/>
  <c r="BU172" i="8"/>
  <c r="BT172" i="8"/>
  <c r="BR172" i="8"/>
  <c r="BQ172" i="8"/>
  <c r="BR171" i="8"/>
  <c r="BQ171" i="8"/>
  <c r="BU164" i="8"/>
  <c r="BT164" i="8"/>
  <c r="BR164" i="8"/>
  <c r="BQ164" i="8"/>
  <c r="BT159" i="8"/>
  <c r="BR159" i="8"/>
  <c r="BQ159" i="8"/>
  <c r="BR156" i="8"/>
  <c r="BQ156" i="8"/>
  <c r="BU155" i="8"/>
  <c r="BT155" i="8"/>
  <c r="BU154" i="8"/>
  <c r="BT154" i="8"/>
  <c r="BU153" i="8"/>
  <c r="BT153" i="8"/>
  <c r="BQ153" i="8"/>
  <c r="BU150" i="8"/>
  <c r="BT150" i="8"/>
  <c r="BR150" i="8"/>
  <c r="BQ150" i="8"/>
  <c r="BU149" i="8"/>
  <c r="BT149" i="8"/>
  <c r="BR149" i="8"/>
  <c r="BQ149" i="8"/>
  <c r="BU148" i="8"/>
  <c r="BT148" i="8"/>
  <c r="BR148" i="8"/>
  <c r="BQ148" i="8"/>
  <c r="BU145" i="8"/>
  <c r="BT145" i="8"/>
  <c r="BR145" i="8"/>
  <c r="BQ145" i="8"/>
  <c r="BR144" i="8"/>
  <c r="BQ144" i="8"/>
  <c r="BT141" i="8"/>
  <c r="BR141" i="8"/>
  <c r="BQ141" i="8"/>
  <c r="BU138" i="8"/>
  <c r="BR138" i="8"/>
  <c r="BQ138" i="8"/>
  <c r="BU137" i="8"/>
  <c r="BT137" i="8"/>
  <c r="BR137" i="8"/>
  <c r="BQ137" i="8"/>
  <c r="BU136" i="8"/>
  <c r="BT136" i="8"/>
  <c r="BU134" i="8"/>
  <c r="BT134" i="8"/>
  <c r="BQ134" i="8"/>
  <c r="BU133" i="8"/>
  <c r="BT133" i="8"/>
  <c r="BR133" i="8"/>
  <c r="BQ133" i="8"/>
  <c r="BU132" i="8"/>
  <c r="BT132" i="8"/>
  <c r="BU131" i="8"/>
  <c r="BT131" i="8"/>
  <c r="BQ131" i="8"/>
  <c r="BR130" i="8"/>
  <c r="BQ130" i="8"/>
  <c r="BU123" i="8"/>
  <c r="BR123" i="8"/>
  <c r="BQ123" i="8"/>
  <c r="BU121" i="8"/>
  <c r="BR121" i="8"/>
  <c r="BQ121" i="8"/>
  <c r="BR120" i="8"/>
  <c r="BQ120" i="8"/>
  <c r="BR119" i="8"/>
  <c r="BQ119" i="8"/>
  <c r="BU118" i="8"/>
  <c r="BR118" i="8"/>
  <c r="BQ118" i="8"/>
  <c r="BR113" i="8"/>
  <c r="BQ113" i="8"/>
  <c r="BR112" i="8"/>
  <c r="BQ112" i="8"/>
  <c r="BR110" i="8"/>
  <c r="BQ110" i="8"/>
  <c r="BU109" i="8"/>
  <c r="BR109" i="8"/>
  <c r="BQ109" i="8"/>
  <c r="BR108" i="8"/>
  <c r="BQ108" i="8"/>
  <c r="BU107" i="8"/>
  <c r="BR107" i="8"/>
  <c r="BQ107" i="8"/>
  <c r="BU105" i="8"/>
  <c r="BR105" i="8"/>
  <c r="BQ105" i="8"/>
  <c r="BU104" i="8"/>
  <c r="BR104" i="8"/>
  <c r="BQ104" i="8"/>
  <c r="BR101" i="8"/>
  <c r="BQ101" i="8"/>
  <c r="BU98" i="8"/>
  <c r="BT98" i="8"/>
  <c r="BR98" i="8"/>
  <c r="BQ98" i="8"/>
  <c r="BU97" i="8"/>
  <c r="BR97" i="8"/>
  <c r="BQ97" i="8"/>
  <c r="BU96" i="8"/>
  <c r="BR96" i="8"/>
  <c r="BQ96" i="8"/>
  <c r="BU95" i="8"/>
  <c r="BR95" i="8"/>
  <c r="BQ95" i="8"/>
  <c r="BT94" i="8"/>
  <c r="BR94" i="8"/>
  <c r="BQ94" i="8"/>
  <c r="BU92" i="8"/>
  <c r="BT92" i="8"/>
  <c r="BR92" i="8"/>
  <c r="BQ92" i="8"/>
  <c r="BU91" i="8"/>
  <c r="BR91" i="8"/>
  <c r="BQ91" i="8"/>
  <c r="BR90" i="8"/>
  <c r="BQ90" i="8"/>
  <c r="BU89" i="8"/>
  <c r="BR89" i="8"/>
  <c r="BQ89" i="8"/>
  <c r="BU88" i="8"/>
  <c r="BR88" i="8"/>
  <c r="BQ88" i="8"/>
  <c r="BU87" i="8"/>
  <c r="BR87" i="8"/>
  <c r="BQ87" i="8"/>
  <c r="BU86" i="8"/>
  <c r="BR86" i="8"/>
  <c r="BQ86" i="8"/>
  <c r="BU85" i="8"/>
  <c r="BT85" i="8"/>
  <c r="BR85" i="8"/>
  <c r="BQ85" i="8"/>
  <c r="BR84" i="8"/>
  <c r="BQ84" i="8"/>
  <c r="BR83" i="8"/>
  <c r="BQ83" i="8"/>
  <c r="BR76" i="8"/>
  <c r="BQ76" i="8"/>
  <c r="BT75" i="8"/>
  <c r="BR75" i="8"/>
  <c r="BQ75" i="8"/>
  <c r="BR74" i="8"/>
  <c r="BQ74" i="8"/>
  <c r="BU73" i="8"/>
  <c r="BR73" i="8"/>
  <c r="BQ73" i="8"/>
  <c r="BU72" i="8"/>
  <c r="BR72" i="8"/>
  <c r="BQ72" i="8"/>
  <c r="BR54" i="8"/>
  <c r="BQ54" i="8"/>
  <c r="BR53" i="8"/>
  <c r="BQ53" i="8"/>
  <c r="BU44" i="8"/>
  <c r="BT44" i="8"/>
  <c r="BR44" i="8"/>
  <c r="BQ44" i="8"/>
  <c r="BU41" i="8"/>
  <c r="BT41" i="8"/>
  <c r="BR41" i="8"/>
  <c r="BQ41" i="8"/>
  <c r="BR40" i="8"/>
  <c r="BQ40" i="8"/>
  <c r="BR37" i="8"/>
  <c r="BQ37" i="8"/>
  <c r="BR36" i="8"/>
  <c r="BQ36" i="8"/>
  <c r="BR35" i="8"/>
  <c r="BQ35" i="8"/>
  <c r="BR34" i="8"/>
  <c r="BQ34" i="8"/>
  <c r="BR33" i="8"/>
  <c r="BQ33" i="8"/>
  <c r="BU26" i="8"/>
  <c r="BT26" i="8"/>
  <c r="BU25" i="8"/>
  <c r="BT25" i="8"/>
  <c r="BQ25" i="8"/>
  <c r="BU14" i="8"/>
  <c r="BT14" i="8"/>
  <c r="BR14" i="8"/>
  <c r="BQ14" i="8"/>
  <c r="BU13" i="8"/>
  <c r="BT13" i="8"/>
  <c r="BR13" i="8"/>
  <c r="BU11" i="8"/>
  <c r="BT11" i="8"/>
  <c r="C165" i="8"/>
  <c r="R151" i="8"/>
  <c r="C151" i="8"/>
  <c r="C146" i="8"/>
  <c r="C142" i="8"/>
  <c r="C139" i="8"/>
  <c r="BT109" i="8"/>
  <c r="BW58" i="8" l="1"/>
  <c r="BY57" i="8"/>
  <c r="BY58" i="8" s="1"/>
  <c r="BS44" i="8"/>
  <c r="BS53" i="8"/>
  <c r="BS112" i="8"/>
  <c r="BV178" i="8"/>
  <c r="BV199" i="8"/>
  <c r="BV150" i="8"/>
  <c r="BV181" i="8"/>
  <c r="BS14" i="8"/>
  <c r="BS260" i="8"/>
  <c r="BV191" i="8"/>
  <c r="BV192" i="8"/>
  <c r="BV145" i="8"/>
  <c r="BS105" i="8"/>
  <c r="BS96" i="8"/>
  <c r="BS76" i="8"/>
  <c r="BV41" i="8"/>
  <c r="BV25" i="8"/>
  <c r="BV233" i="8"/>
  <c r="BS193" i="8"/>
  <c r="BS177" i="8"/>
  <c r="BV172" i="8"/>
  <c r="C166" i="8"/>
  <c r="BV132" i="8"/>
  <c r="BS138" i="8"/>
  <c r="BS121" i="8"/>
  <c r="BS119" i="8"/>
  <c r="BS109" i="8"/>
  <c r="BS89" i="8"/>
  <c r="BS91" i="8"/>
  <c r="BS83" i="8"/>
  <c r="BS90" i="8"/>
  <c r="BV13" i="8"/>
  <c r="BV197" i="8"/>
  <c r="BS256" i="8"/>
  <c r="BS241" i="8"/>
  <c r="BV237" i="8"/>
  <c r="BS240" i="8"/>
  <c r="BV221" i="8"/>
  <c r="BS215" i="8"/>
  <c r="BS208" i="8"/>
  <c r="BS209" i="8"/>
  <c r="BS212" i="8"/>
  <c r="BS207" i="8"/>
  <c r="BS197" i="8"/>
  <c r="BV189" i="8"/>
  <c r="BS172" i="8"/>
  <c r="BV153" i="8"/>
  <c r="BV155" i="8"/>
  <c r="BV154" i="8"/>
  <c r="BS149" i="8"/>
  <c r="BS130" i="8"/>
  <c r="BV131" i="8"/>
  <c r="BS133" i="8"/>
  <c r="BS108" i="8"/>
  <c r="BS107" i="8"/>
  <c r="BS110" i="8"/>
  <c r="BS87" i="8"/>
  <c r="BS95" i="8"/>
  <c r="BV85" i="8"/>
  <c r="BS88" i="8"/>
  <c r="BS74" i="8"/>
  <c r="BS41" i="8"/>
  <c r="BV26" i="8"/>
  <c r="BS40" i="8"/>
  <c r="BV11" i="8"/>
  <c r="BV44" i="8"/>
  <c r="BS54" i="8"/>
  <c r="BS92" i="8"/>
  <c r="BS104" i="8"/>
  <c r="BV109" i="8"/>
  <c r="BS34" i="8"/>
  <c r="BS36" i="8"/>
  <c r="BS248" i="8"/>
  <c r="BS259" i="8"/>
  <c r="BS72" i="8"/>
  <c r="BS84" i="8"/>
  <c r="BS85" i="8"/>
  <c r="BS86" i="8"/>
  <c r="BV92" i="8"/>
  <c r="BV98" i="8"/>
  <c r="BS113" i="8"/>
  <c r="BV134" i="8"/>
  <c r="BV149" i="8"/>
  <c r="BS211" i="8"/>
  <c r="BS233" i="8"/>
  <c r="BS235" i="8"/>
  <c r="BS237" i="8"/>
  <c r="BV256" i="8"/>
  <c r="BV259" i="8"/>
  <c r="BV260" i="8"/>
  <c r="BV267" i="8"/>
  <c r="BS123" i="8"/>
  <c r="BS141" i="8"/>
  <c r="BS150" i="8"/>
  <c r="BS156" i="8"/>
  <c r="BS159" i="8"/>
  <c r="BS164" i="8"/>
  <c r="BS173" i="8"/>
  <c r="BS178" i="8"/>
  <c r="BS188" i="8"/>
  <c r="BS194" i="8"/>
  <c r="BV211" i="8"/>
  <c r="BS200" i="8"/>
  <c r="BS267" i="8"/>
  <c r="BV240" i="8"/>
  <c r="BS75" i="8"/>
  <c r="BS249" i="8"/>
  <c r="BS232" i="8"/>
  <c r="BS236" i="8"/>
  <c r="BS234" i="8"/>
  <c r="BS239" i="8"/>
  <c r="BS221" i="8"/>
  <c r="BS222" i="8"/>
  <c r="BS216" i="8"/>
  <c r="BV208" i="8"/>
  <c r="BS210" i="8"/>
  <c r="BV198" i="8"/>
  <c r="BV200" i="8"/>
  <c r="BS190" i="8"/>
  <c r="BV188" i="8"/>
  <c r="BS192" i="8"/>
  <c r="BS176" i="8"/>
  <c r="BS171" i="8"/>
  <c r="BV164" i="8"/>
  <c r="BV148" i="8"/>
  <c r="BS148" i="8"/>
  <c r="BS144" i="8"/>
  <c r="BS145" i="8"/>
  <c r="BV136" i="8"/>
  <c r="BV137" i="8"/>
  <c r="BS137" i="8"/>
  <c r="BV133" i="8"/>
  <c r="BS118" i="8"/>
  <c r="BS120" i="8"/>
  <c r="BS101" i="8"/>
  <c r="BS97" i="8"/>
  <c r="BS98" i="8"/>
  <c r="BS94" i="8"/>
  <c r="BV73" i="8"/>
  <c r="BS73" i="8"/>
  <c r="BS35" i="8"/>
  <c r="BS37" i="8"/>
  <c r="BS33" i="8"/>
  <c r="BV14" i="8"/>
  <c r="BX145" i="8" l="1"/>
  <c r="BW145" i="8"/>
  <c r="BX259" i="8"/>
  <c r="BW259" i="8"/>
  <c r="BW260" i="8"/>
  <c r="BX260" i="8"/>
  <c r="BW248" i="8"/>
  <c r="BX248" i="8"/>
  <c r="BX249" i="8"/>
  <c r="BW249" i="8"/>
  <c r="BW235" i="8"/>
  <c r="BX235" i="8"/>
  <c r="BX239" i="8"/>
  <c r="BW239" i="8"/>
  <c r="BX234" i="8"/>
  <c r="BW234" i="8"/>
  <c r="BX236" i="8"/>
  <c r="BW236" i="8"/>
  <c r="BW233" i="8"/>
  <c r="BX233" i="8"/>
  <c r="BX240" i="8"/>
  <c r="BW240" i="8"/>
  <c r="BX237" i="8"/>
  <c r="BW237" i="8"/>
  <c r="BX241" i="8"/>
  <c r="BW241" i="8"/>
  <c r="BX232" i="8"/>
  <c r="BW232" i="8"/>
  <c r="BX222" i="8"/>
  <c r="BW222" i="8"/>
  <c r="BW221" i="8"/>
  <c r="BX221" i="8"/>
  <c r="BX216" i="8"/>
  <c r="BW216" i="8"/>
  <c r="BX215" i="8"/>
  <c r="BW215" i="8"/>
  <c r="BX212" i="8"/>
  <c r="BW212" i="8"/>
  <c r="BX209" i="8"/>
  <c r="BW209" i="8"/>
  <c r="BW210" i="8"/>
  <c r="BX210" i="8"/>
  <c r="BX211" i="8"/>
  <c r="BW211" i="8"/>
  <c r="BW208" i="8"/>
  <c r="BX208" i="8"/>
  <c r="BX207" i="8"/>
  <c r="BW207" i="8"/>
  <c r="BW197" i="8"/>
  <c r="BX197" i="8"/>
  <c r="BX200" i="8"/>
  <c r="BW200" i="8"/>
  <c r="BX192" i="8"/>
  <c r="BW192" i="8"/>
  <c r="BX188" i="8"/>
  <c r="BW188" i="8"/>
  <c r="BX194" i="8"/>
  <c r="BW194" i="8"/>
  <c r="BX190" i="8"/>
  <c r="BW190" i="8"/>
  <c r="BW193" i="8"/>
  <c r="BX193" i="8"/>
  <c r="BX178" i="8"/>
  <c r="BW178" i="8"/>
  <c r="BX176" i="8"/>
  <c r="BW176" i="8"/>
  <c r="BX177" i="8"/>
  <c r="BW177" i="8"/>
  <c r="BX173" i="8"/>
  <c r="BW173" i="8"/>
  <c r="BX172" i="8"/>
  <c r="BW172" i="8"/>
  <c r="BX171" i="8"/>
  <c r="BW171" i="8"/>
  <c r="BW164" i="8"/>
  <c r="BX164" i="8"/>
  <c r="BX165" i="8" s="1"/>
  <c r="BX166" i="8" s="1"/>
  <c r="BX159" i="8"/>
  <c r="BX160" i="8" s="1"/>
  <c r="BW159" i="8"/>
  <c r="BX156" i="8"/>
  <c r="BW156" i="8"/>
  <c r="BX150" i="8"/>
  <c r="BW150" i="8"/>
  <c r="BW149" i="8"/>
  <c r="BX149" i="8"/>
  <c r="BW144" i="8"/>
  <c r="BX144" i="8"/>
  <c r="BX146" i="8" s="1"/>
  <c r="BX141" i="8"/>
  <c r="BX142" i="8" s="1"/>
  <c r="BW141" i="8"/>
  <c r="BX133" i="8"/>
  <c r="BW133" i="8"/>
  <c r="BX138" i="8"/>
  <c r="BW138" i="8"/>
  <c r="BX137" i="8"/>
  <c r="BW137" i="8"/>
  <c r="BW130" i="8"/>
  <c r="BX130" i="8"/>
  <c r="BX123" i="8"/>
  <c r="BW123" i="8"/>
  <c r="BX118" i="8"/>
  <c r="BW118" i="8"/>
  <c r="BW119" i="8"/>
  <c r="BX119" i="8"/>
  <c r="BX121" i="8"/>
  <c r="BW121" i="8"/>
  <c r="BW120" i="8"/>
  <c r="BX120" i="8"/>
  <c r="BX108" i="8"/>
  <c r="BW108" i="8"/>
  <c r="BX104" i="8"/>
  <c r="BW104" i="8"/>
  <c r="BX105" i="8"/>
  <c r="BW105" i="8"/>
  <c r="BX110" i="8"/>
  <c r="BW110" i="8"/>
  <c r="BX113" i="8"/>
  <c r="BW113" i="8"/>
  <c r="BX107" i="8"/>
  <c r="BW107" i="8"/>
  <c r="BX109" i="8"/>
  <c r="BW109" i="8"/>
  <c r="BX112" i="8"/>
  <c r="BW112" i="8"/>
  <c r="BW101" i="8"/>
  <c r="BW102" i="8" s="1"/>
  <c r="BX101" i="8"/>
  <c r="BX98" i="8"/>
  <c r="BW98" i="8"/>
  <c r="BX97" i="8"/>
  <c r="BW97" i="8"/>
  <c r="BW85" i="8"/>
  <c r="BX85" i="8"/>
  <c r="BX94" i="8"/>
  <c r="BW94" i="8"/>
  <c r="BW86" i="8"/>
  <c r="BX86" i="8"/>
  <c r="BW95" i="8"/>
  <c r="BX95" i="8"/>
  <c r="BW91" i="8"/>
  <c r="BX91" i="8"/>
  <c r="BW92" i="8"/>
  <c r="BX92" i="8"/>
  <c r="BX88" i="8"/>
  <c r="BW88" i="8"/>
  <c r="BX89" i="8"/>
  <c r="BW89" i="8"/>
  <c r="BX87" i="8"/>
  <c r="BW87" i="8"/>
  <c r="BX90" i="8"/>
  <c r="BW90" i="8"/>
  <c r="BX84" i="8"/>
  <c r="BW84" i="8"/>
  <c r="BX83" i="8"/>
  <c r="BW83" i="8"/>
  <c r="BX75" i="8"/>
  <c r="BW75" i="8"/>
  <c r="BX74" i="8"/>
  <c r="BW74" i="8"/>
  <c r="BX73" i="8"/>
  <c r="BW73" i="8"/>
  <c r="BW72" i="8"/>
  <c r="BX72" i="8"/>
  <c r="BW76" i="8"/>
  <c r="BX76" i="8"/>
  <c r="BX54" i="8"/>
  <c r="BW54" i="8"/>
  <c r="BW53" i="8"/>
  <c r="BX53" i="8"/>
  <c r="BX44" i="8"/>
  <c r="BX45" i="8" s="1"/>
  <c r="BW44" i="8"/>
  <c r="BX40" i="8"/>
  <c r="BW40" i="8"/>
  <c r="BX41" i="8"/>
  <c r="BW41" i="8"/>
  <c r="BX34" i="8"/>
  <c r="BW34" i="8"/>
  <c r="BX36" i="8"/>
  <c r="BW36" i="8"/>
  <c r="BX33" i="8"/>
  <c r="BW33" i="8"/>
  <c r="BX37" i="8"/>
  <c r="BW37" i="8"/>
  <c r="BX35" i="8"/>
  <c r="BW35" i="8"/>
  <c r="BX14" i="8"/>
  <c r="BW14" i="8"/>
  <c r="BX96" i="8"/>
  <c r="BW96" i="8"/>
  <c r="BX257" i="8"/>
  <c r="BX148" i="8"/>
  <c r="BW148" i="8"/>
  <c r="BF142" i="8"/>
  <c r="BG151" i="8"/>
  <c r="BH151" i="8"/>
  <c r="BI151" i="8"/>
  <c r="BF151" i="8"/>
  <c r="BU239" i="8"/>
  <c r="BT239" i="8"/>
  <c r="BU236" i="8"/>
  <c r="BT235" i="8"/>
  <c r="BT138" i="8"/>
  <c r="BV138" i="8" s="1"/>
  <c r="BT130" i="8"/>
  <c r="BU94" i="8"/>
  <c r="BV94" i="8" s="1"/>
  <c r="BU83" i="8"/>
  <c r="BT83" i="8"/>
  <c r="BU76" i="8"/>
  <c r="BT76" i="8"/>
  <c r="BU75" i="8"/>
  <c r="BV75" i="8" s="1"/>
  <c r="BT74" i="8"/>
  <c r="BT72" i="8"/>
  <c r="BV72" i="8" s="1"/>
  <c r="H165" i="8"/>
  <c r="H160" i="8"/>
  <c r="I157" i="8"/>
  <c r="J157" i="8"/>
  <c r="K157" i="8"/>
  <c r="H157" i="8"/>
  <c r="H151" i="8"/>
  <c r="I146" i="8"/>
  <c r="J146" i="8"/>
  <c r="K146" i="8"/>
  <c r="H146" i="8"/>
  <c r="H142" i="8"/>
  <c r="H139" i="8"/>
  <c r="I151" i="8"/>
  <c r="J151" i="8"/>
  <c r="K151" i="8"/>
  <c r="I142" i="8"/>
  <c r="J142" i="8"/>
  <c r="K142" i="8"/>
  <c r="C102" i="8"/>
  <c r="I102" i="8"/>
  <c r="J102" i="8"/>
  <c r="K102" i="8"/>
  <c r="H102" i="8"/>
  <c r="BU232" i="8"/>
  <c r="BR199" i="8"/>
  <c r="BS199" i="8" s="1"/>
  <c r="BQ198" i="8"/>
  <c r="BS198" i="8" s="1"/>
  <c r="BU156" i="8"/>
  <c r="BT156" i="8"/>
  <c r="BR153" i="8"/>
  <c r="BS153" i="8" s="1"/>
  <c r="BU159" i="8"/>
  <c r="BV159" i="8" s="1"/>
  <c r="BU141" i="8"/>
  <c r="BV141" i="8" s="1"/>
  <c r="BT86" i="8"/>
  <c r="BV86" i="8" s="1"/>
  <c r="BT97" i="8"/>
  <c r="BV97" i="8" s="1"/>
  <c r="BU35" i="8"/>
  <c r="BT35" i="8"/>
  <c r="BT34" i="8"/>
  <c r="BT190" i="8"/>
  <c r="BR189" i="8"/>
  <c r="BU177" i="8"/>
  <c r="BV177" i="8" s="1"/>
  <c r="BT176" i="8"/>
  <c r="BU173" i="8"/>
  <c r="BT173" i="8"/>
  <c r="BU112" i="8"/>
  <c r="BU113" i="8"/>
  <c r="BU53" i="8"/>
  <c r="BU40" i="8"/>
  <c r="BU34" i="8"/>
  <c r="BQ13" i="8"/>
  <c r="BS13" i="8" s="1"/>
  <c r="I77" i="8"/>
  <c r="I78" i="8" s="1"/>
  <c r="I79" i="8" s="1"/>
  <c r="H77" i="8"/>
  <c r="H78" i="8" s="1"/>
  <c r="H79" i="8" s="1"/>
  <c r="D77" i="8"/>
  <c r="E77" i="8"/>
  <c r="F77" i="8"/>
  <c r="C77" i="8"/>
  <c r="K179" i="8"/>
  <c r="J179" i="8"/>
  <c r="I179" i="8"/>
  <c r="H179" i="8"/>
  <c r="K174" i="8"/>
  <c r="J174" i="8"/>
  <c r="I174" i="8"/>
  <c r="H174" i="8"/>
  <c r="K165" i="8"/>
  <c r="K166" i="8" s="1"/>
  <c r="J165" i="8"/>
  <c r="J166" i="8" s="1"/>
  <c r="I165" i="8"/>
  <c r="I166" i="8" s="1"/>
  <c r="K160" i="8"/>
  <c r="J160" i="8"/>
  <c r="I160" i="8"/>
  <c r="K139" i="8"/>
  <c r="J139" i="8"/>
  <c r="I139" i="8"/>
  <c r="K124" i="8"/>
  <c r="K125" i="8" s="1"/>
  <c r="J124" i="8"/>
  <c r="J125" i="8" s="1"/>
  <c r="I124" i="8"/>
  <c r="I125" i="8" s="1"/>
  <c r="H124" i="8"/>
  <c r="H125" i="8" s="1"/>
  <c r="K114" i="8"/>
  <c r="J114" i="8"/>
  <c r="I114" i="8"/>
  <c r="H114" i="8"/>
  <c r="K268" i="8"/>
  <c r="K269" i="8" s="1"/>
  <c r="K270" i="8" s="1"/>
  <c r="J268" i="8"/>
  <c r="J269" i="8" s="1"/>
  <c r="J270" i="8" s="1"/>
  <c r="I268" i="8"/>
  <c r="I269" i="8" s="1"/>
  <c r="I270" i="8" s="1"/>
  <c r="H268" i="8"/>
  <c r="H269" i="8" s="1"/>
  <c r="H270" i="8" s="1"/>
  <c r="L267" i="8"/>
  <c r="L268" i="8" s="1"/>
  <c r="L269" i="8" s="1"/>
  <c r="L270" i="8" s="1"/>
  <c r="K261" i="8"/>
  <c r="J261" i="8"/>
  <c r="I261" i="8"/>
  <c r="H261" i="8"/>
  <c r="I257" i="8"/>
  <c r="J257" i="8"/>
  <c r="K257" i="8"/>
  <c r="H257" i="8"/>
  <c r="L256" i="8"/>
  <c r="K250" i="8"/>
  <c r="K251" i="8" s="1"/>
  <c r="K252" i="8" s="1"/>
  <c r="J250" i="8"/>
  <c r="J251" i="8" s="1"/>
  <c r="J252" i="8" s="1"/>
  <c r="I250" i="8"/>
  <c r="I251" i="8" s="1"/>
  <c r="I252" i="8" s="1"/>
  <c r="H250" i="8"/>
  <c r="L249" i="8"/>
  <c r="L248" i="8"/>
  <c r="K242" i="8"/>
  <c r="J242" i="8"/>
  <c r="I242" i="8"/>
  <c r="I243" i="8" s="1"/>
  <c r="I244" i="8" s="1"/>
  <c r="H242" i="8"/>
  <c r="L233" i="8"/>
  <c r="L234" i="8"/>
  <c r="L235" i="8"/>
  <c r="L236" i="8"/>
  <c r="L237" i="8"/>
  <c r="L239" i="8"/>
  <c r="L240" i="8"/>
  <c r="L241" i="8"/>
  <c r="L232" i="8"/>
  <c r="K223" i="8"/>
  <c r="K227" i="8" s="1"/>
  <c r="J223" i="8"/>
  <c r="J227" i="8" s="1"/>
  <c r="I223" i="8"/>
  <c r="I227" i="8" s="1"/>
  <c r="H223" i="8"/>
  <c r="L222" i="8"/>
  <c r="L221" i="8"/>
  <c r="K217" i="8"/>
  <c r="J217" i="8"/>
  <c r="I217" i="8"/>
  <c r="H217" i="8"/>
  <c r="L216" i="8"/>
  <c r="L215" i="8"/>
  <c r="I213" i="8"/>
  <c r="J213" i="8"/>
  <c r="K213" i="8"/>
  <c r="H213" i="8"/>
  <c r="L208" i="8"/>
  <c r="L209" i="8"/>
  <c r="L210" i="8"/>
  <c r="L211" i="8"/>
  <c r="L212" i="8"/>
  <c r="L207" i="8"/>
  <c r="K201" i="8"/>
  <c r="J201" i="8"/>
  <c r="I201" i="8"/>
  <c r="H201" i="8"/>
  <c r="L198" i="8"/>
  <c r="L199" i="8"/>
  <c r="L200" i="8"/>
  <c r="L197" i="8"/>
  <c r="I195" i="8"/>
  <c r="J195" i="8"/>
  <c r="K195" i="8"/>
  <c r="H195" i="8"/>
  <c r="L189" i="8"/>
  <c r="L190" i="8"/>
  <c r="L191" i="8"/>
  <c r="L192" i="8"/>
  <c r="L193" i="8"/>
  <c r="L194" i="8"/>
  <c r="L188" i="8"/>
  <c r="H182" i="8"/>
  <c r="L181" i="8"/>
  <c r="L177" i="8"/>
  <c r="L178" i="8"/>
  <c r="L176" i="8"/>
  <c r="L172" i="8"/>
  <c r="L173" i="8"/>
  <c r="L171" i="8"/>
  <c r="L164" i="8"/>
  <c r="L165" i="8" s="1"/>
  <c r="L166" i="8" s="1"/>
  <c r="L159" i="8"/>
  <c r="L160" i="8" s="1"/>
  <c r="L154" i="8"/>
  <c r="L155" i="8"/>
  <c r="L156" i="8"/>
  <c r="L153" i="8"/>
  <c r="L149" i="8"/>
  <c r="L150" i="8"/>
  <c r="L148" i="8"/>
  <c r="L145" i="8"/>
  <c r="L144" i="8"/>
  <c r="L141" i="8"/>
  <c r="L142" i="8" s="1"/>
  <c r="L131" i="8"/>
  <c r="L132" i="8"/>
  <c r="L133" i="8"/>
  <c r="L134" i="8"/>
  <c r="L136" i="8"/>
  <c r="L137" i="8"/>
  <c r="L138" i="8"/>
  <c r="L130" i="8"/>
  <c r="L118" i="8"/>
  <c r="L119" i="8"/>
  <c r="L120" i="8"/>
  <c r="L121" i="8"/>
  <c r="L123" i="8"/>
  <c r="L105" i="8"/>
  <c r="L107" i="8"/>
  <c r="L108" i="8"/>
  <c r="L109" i="8"/>
  <c r="L110" i="8"/>
  <c r="L112" i="8"/>
  <c r="L113" i="8"/>
  <c r="L104" i="8"/>
  <c r="L102" i="8"/>
  <c r="L84" i="8"/>
  <c r="L85" i="8"/>
  <c r="L86" i="8"/>
  <c r="L87" i="8"/>
  <c r="L88" i="8"/>
  <c r="L89" i="8"/>
  <c r="L90" i="8"/>
  <c r="L91" i="8"/>
  <c r="L92" i="8"/>
  <c r="L94" i="8"/>
  <c r="L95" i="8"/>
  <c r="L96" i="8"/>
  <c r="L97" i="8"/>
  <c r="L98" i="8"/>
  <c r="L83" i="8"/>
  <c r="L73" i="8"/>
  <c r="L74" i="8"/>
  <c r="L75" i="8"/>
  <c r="L76" i="8"/>
  <c r="L72" i="8"/>
  <c r="L57" i="8"/>
  <c r="L58" i="8" s="1"/>
  <c r="L54" i="8"/>
  <c r="L53" i="8"/>
  <c r="L47" i="8"/>
  <c r="L48" i="8" s="1"/>
  <c r="L44" i="8"/>
  <c r="L45" i="8" s="1"/>
  <c r="L41" i="8"/>
  <c r="L40" i="8"/>
  <c r="L34" i="8"/>
  <c r="L35" i="8"/>
  <c r="L36" i="8"/>
  <c r="L37" i="8"/>
  <c r="L33" i="8"/>
  <c r="L26" i="8"/>
  <c r="L25" i="8"/>
  <c r="L20" i="8"/>
  <c r="L21" i="8" s="1"/>
  <c r="L11" i="8"/>
  <c r="L13" i="8"/>
  <c r="L14" i="8"/>
  <c r="L10" i="8"/>
  <c r="K243" i="8" l="1"/>
  <c r="J243" i="8"/>
  <c r="L182" i="8"/>
  <c r="H251" i="8"/>
  <c r="H243" i="8"/>
  <c r="H227" i="8"/>
  <c r="BY145" i="8"/>
  <c r="BY194" i="8"/>
  <c r="BY192" i="8"/>
  <c r="BY123" i="8"/>
  <c r="BY92" i="8"/>
  <c r="BY95" i="8"/>
  <c r="BY84" i="8"/>
  <c r="BY149" i="8"/>
  <c r="BY83" i="8"/>
  <c r="BY177" i="8"/>
  <c r="BX217" i="8"/>
  <c r="BY212" i="8"/>
  <c r="BY156" i="8"/>
  <c r="BY137" i="8"/>
  <c r="BY133" i="8"/>
  <c r="BY87" i="8"/>
  <c r="BY73" i="8"/>
  <c r="BY75" i="8"/>
  <c r="BY74" i="8"/>
  <c r="BY260" i="8"/>
  <c r="BX261" i="8"/>
  <c r="BX262" i="8" s="1"/>
  <c r="BX263" i="8" s="1"/>
  <c r="BY259" i="8"/>
  <c r="BW261" i="8"/>
  <c r="BX250" i="8"/>
  <c r="BX251" i="8" s="1"/>
  <c r="BX252" i="8" s="1"/>
  <c r="BY249" i="8"/>
  <c r="BW250" i="8"/>
  <c r="BW251" i="8" s="1"/>
  <c r="BW252" i="8" s="1"/>
  <c r="BY248" i="8"/>
  <c r="BY241" i="8"/>
  <c r="BY240" i="8"/>
  <c r="BX242" i="8"/>
  <c r="BX243" i="8" s="1"/>
  <c r="BX244" i="8" s="1"/>
  <c r="BY233" i="8"/>
  <c r="BY236" i="8"/>
  <c r="BY239" i="8"/>
  <c r="BY232" i="8"/>
  <c r="BW242" i="8"/>
  <c r="BW243" i="8" s="1"/>
  <c r="BW244" i="8" s="1"/>
  <c r="BY237" i="8"/>
  <c r="BY234" i="8"/>
  <c r="BY235" i="8"/>
  <c r="BY222" i="8"/>
  <c r="BX223" i="8"/>
  <c r="BX227" i="8" s="1"/>
  <c r="BY221" i="8"/>
  <c r="BW223" i="8"/>
  <c r="BW227" i="8" s="1"/>
  <c r="BW217" i="8"/>
  <c r="BY215" i="8"/>
  <c r="BY216" i="8"/>
  <c r="BX213" i="8"/>
  <c r="BY211" i="8"/>
  <c r="BY207" i="8"/>
  <c r="BW213" i="8"/>
  <c r="BY209" i="8"/>
  <c r="BY208" i="8"/>
  <c r="BY210" i="8"/>
  <c r="BY200" i="8"/>
  <c r="BX198" i="8"/>
  <c r="BW198" i="8"/>
  <c r="BW199" i="8"/>
  <c r="BX199" i="8"/>
  <c r="BY197" i="8"/>
  <c r="BY190" i="8"/>
  <c r="BY188" i="8"/>
  <c r="BY193" i="8"/>
  <c r="BX179" i="8"/>
  <c r="BY176" i="8"/>
  <c r="BW179" i="8"/>
  <c r="BY178" i="8"/>
  <c r="BY172" i="8"/>
  <c r="BY171" i="8"/>
  <c r="BW174" i="8"/>
  <c r="BX174" i="8"/>
  <c r="BY173" i="8"/>
  <c r="BY164" i="8"/>
  <c r="BY165" i="8" s="1"/>
  <c r="BY166" i="8" s="1"/>
  <c r="BW165" i="8"/>
  <c r="BW166" i="8" s="1"/>
  <c r="BW160" i="8"/>
  <c r="BY159" i="8"/>
  <c r="BY160" i="8" s="1"/>
  <c r="BW153" i="8"/>
  <c r="BX153" i="8"/>
  <c r="BX151" i="8"/>
  <c r="BY150" i="8"/>
  <c r="BW146" i="8"/>
  <c r="BY144" i="8"/>
  <c r="BW142" i="8"/>
  <c r="BY141" i="8"/>
  <c r="BY142" i="8" s="1"/>
  <c r="BY138" i="8"/>
  <c r="BY130" i="8"/>
  <c r="BY121" i="8"/>
  <c r="BY118" i="8"/>
  <c r="BX124" i="8"/>
  <c r="BX125" i="8" s="1"/>
  <c r="BY120" i="8"/>
  <c r="BY119" i="8"/>
  <c r="BW124" i="8"/>
  <c r="BW125" i="8" s="1"/>
  <c r="BY109" i="8"/>
  <c r="BY113" i="8"/>
  <c r="BY105" i="8"/>
  <c r="BY108" i="8"/>
  <c r="BY112" i="8"/>
  <c r="BY107" i="8"/>
  <c r="BY110" i="8"/>
  <c r="BW114" i="8"/>
  <c r="BY104" i="8"/>
  <c r="BX114" i="8"/>
  <c r="BY101" i="8"/>
  <c r="BY102" i="8" s="1"/>
  <c r="BX102" i="8"/>
  <c r="BY97" i="8"/>
  <c r="BY98" i="8"/>
  <c r="BY88" i="8"/>
  <c r="BY90" i="8"/>
  <c r="BY89" i="8"/>
  <c r="BY94" i="8"/>
  <c r="BY91" i="8"/>
  <c r="BY86" i="8"/>
  <c r="BY85" i="8"/>
  <c r="BX99" i="8"/>
  <c r="BY72" i="8"/>
  <c r="BW77" i="8"/>
  <c r="BW78" i="8" s="1"/>
  <c r="BW79" i="8" s="1"/>
  <c r="BX77" i="8"/>
  <c r="BX78" i="8" s="1"/>
  <c r="BX79" i="8" s="1"/>
  <c r="BY76" i="8"/>
  <c r="BX55" i="8"/>
  <c r="BY53" i="8"/>
  <c r="BW55" i="8"/>
  <c r="BY54" i="8"/>
  <c r="BY44" i="8"/>
  <c r="BY45" i="8" s="1"/>
  <c r="BW45" i="8"/>
  <c r="BY41" i="8"/>
  <c r="BW42" i="8"/>
  <c r="BY40" i="8"/>
  <c r="BX42" i="8"/>
  <c r="BY35" i="8"/>
  <c r="BY34" i="8"/>
  <c r="BY37" i="8"/>
  <c r="BY36" i="8"/>
  <c r="BW38" i="8"/>
  <c r="BY33" i="8"/>
  <c r="BX38" i="8"/>
  <c r="BY14" i="8"/>
  <c r="BW13" i="8"/>
  <c r="BX13" i="8"/>
  <c r="BY96" i="8"/>
  <c r="BW99" i="8"/>
  <c r="BW257" i="8"/>
  <c r="BY148" i="8"/>
  <c r="BW151" i="8"/>
  <c r="L27" i="8"/>
  <c r="L28" i="8" s="1"/>
  <c r="L146" i="8"/>
  <c r="L223" i="8"/>
  <c r="L227" i="8" s="1"/>
  <c r="J183" i="8"/>
  <c r="J184" i="8" s="1"/>
  <c r="H183" i="8"/>
  <c r="L42" i="8"/>
  <c r="L99" i="8"/>
  <c r="L114" i="8"/>
  <c r="L257" i="8"/>
  <c r="H262" i="8"/>
  <c r="L217" i="8"/>
  <c r="L179" i="8"/>
  <c r="I183" i="8"/>
  <c r="I184" i="8" s="1"/>
  <c r="H166" i="8"/>
  <c r="BV156" i="8"/>
  <c r="C78" i="8"/>
  <c r="F78" i="8"/>
  <c r="E78" i="8"/>
  <c r="D78" i="8"/>
  <c r="L55" i="8"/>
  <c r="L38" i="8"/>
  <c r="L15" i="8"/>
  <c r="L22" i="8" s="1"/>
  <c r="J115" i="8"/>
  <c r="J126" i="8" s="1"/>
  <c r="BV239" i="8"/>
  <c r="BV34" i="8"/>
  <c r="BV35" i="8"/>
  <c r="BV173" i="8"/>
  <c r="K77" i="8"/>
  <c r="K78" i="8" s="1"/>
  <c r="K79" i="8" s="1"/>
  <c r="BU74" i="8"/>
  <c r="BV74" i="8" s="1"/>
  <c r="BV83" i="8"/>
  <c r="BT77" i="8"/>
  <c r="BV76" i="8"/>
  <c r="J262" i="8"/>
  <c r="H161" i="8"/>
  <c r="I218" i="8"/>
  <c r="I228" i="8" s="1"/>
  <c r="L157" i="8"/>
  <c r="L250" i="8"/>
  <c r="L251" i="8" s="1"/>
  <c r="L252" i="8" s="1"/>
  <c r="L151" i="8"/>
  <c r="J218" i="8"/>
  <c r="J228" i="8" s="1"/>
  <c r="H218" i="8"/>
  <c r="L124" i="8"/>
  <c r="L125" i="8" s="1"/>
  <c r="J77" i="8"/>
  <c r="J78" i="8" s="1"/>
  <c r="J79" i="8" s="1"/>
  <c r="L261" i="8"/>
  <c r="L242" i="8"/>
  <c r="L174" i="8"/>
  <c r="K183" i="8"/>
  <c r="K115" i="8"/>
  <c r="K126" i="8" s="1"/>
  <c r="L201" i="8"/>
  <c r="L77" i="8"/>
  <c r="L78" i="8" s="1"/>
  <c r="L79" i="8" s="1"/>
  <c r="L139" i="8"/>
  <c r="L195" i="8"/>
  <c r="K202" i="8"/>
  <c r="K203" i="8" s="1"/>
  <c r="L213" i="8"/>
  <c r="K161" i="8"/>
  <c r="K167" i="8" s="1"/>
  <c r="J202" i="8"/>
  <c r="J203" i="8" s="1"/>
  <c r="K218" i="8"/>
  <c r="K228" i="8" s="1"/>
  <c r="I262" i="8"/>
  <c r="I161" i="8"/>
  <c r="I167" i="8" s="1"/>
  <c r="J161" i="8"/>
  <c r="J167" i="8" s="1"/>
  <c r="H202" i="8"/>
  <c r="H203" i="8" s="1"/>
  <c r="K262" i="8"/>
  <c r="I202" i="8"/>
  <c r="I203" i="8" s="1"/>
  <c r="I115" i="8"/>
  <c r="I126" i="8" s="1"/>
  <c r="H115" i="8"/>
  <c r="D146" i="8"/>
  <c r="E146" i="8"/>
  <c r="F146" i="8"/>
  <c r="M146" i="8"/>
  <c r="N146" i="8"/>
  <c r="O146" i="8"/>
  <c r="P146" i="8"/>
  <c r="R146" i="8"/>
  <c r="S146" i="8"/>
  <c r="T146" i="8"/>
  <c r="U146" i="8"/>
  <c r="W146" i="8"/>
  <c r="X146" i="8"/>
  <c r="Y146" i="8"/>
  <c r="Z146" i="8"/>
  <c r="AB146" i="8"/>
  <c r="AC146" i="8"/>
  <c r="AD146" i="8"/>
  <c r="AE146" i="8"/>
  <c r="AG146" i="8"/>
  <c r="AH146" i="8"/>
  <c r="AI146" i="8"/>
  <c r="AJ146" i="8"/>
  <c r="AL146" i="8"/>
  <c r="AM146" i="8"/>
  <c r="AQ146" i="8"/>
  <c r="AR146" i="8"/>
  <c r="AS146" i="8"/>
  <c r="AT146" i="8"/>
  <c r="AV146" i="8"/>
  <c r="AW146" i="8"/>
  <c r="AX146" i="8"/>
  <c r="AY146" i="8"/>
  <c r="BF146" i="8"/>
  <c r="BG146" i="8"/>
  <c r="BH146" i="8"/>
  <c r="BI146" i="8"/>
  <c r="BP146" i="8"/>
  <c r="BJ144" i="8"/>
  <c r="AZ144" i="8"/>
  <c r="AU144" i="8"/>
  <c r="BU144" i="8"/>
  <c r="BT144" i="8"/>
  <c r="AK144" i="8"/>
  <c r="AF144" i="8"/>
  <c r="AA144" i="8"/>
  <c r="V144" i="8"/>
  <c r="Q144" i="8"/>
  <c r="G144" i="8"/>
  <c r="BJ149" i="8"/>
  <c r="AZ149" i="8"/>
  <c r="AU149" i="8"/>
  <c r="AP149" i="8"/>
  <c r="AK149" i="8"/>
  <c r="AF149" i="8"/>
  <c r="AA149" i="8"/>
  <c r="V149" i="8"/>
  <c r="Q149" i="8"/>
  <c r="G149" i="8"/>
  <c r="BO149" i="8" l="1"/>
  <c r="BK146" i="8"/>
  <c r="BL146" i="8"/>
  <c r="K244" i="8"/>
  <c r="L243" i="8"/>
  <c r="J244" i="8"/>
  <c r="K184" i="8"/>
  <c r="H252" i="8"/>
  <c r="H244" i="8"/>
  <c r="H228" i="8"/>
  <c r="H184" i="8"/>
  <c r="H126" i="8"/>
  <c r="BW262" i="8"/>
  <c r="BW263" i="8" s="1"/>
  <c r="BY146" i="8"/>
  <c r="BX218" i="8"/>
  <c r="BX228" i="8" s="1"/>
  <c r="BX201" i="8"/>
  <c r="BW115" i="8"/>
  <c r="BW126" i="8" s="1"/>
  <c r="BY261" i="8"/>
  <c r="BY223" i="8"/>
  <c r="BY227" i="8" s="1"/>
  <c r="BY55" i="8"/>
  <c r="BY42" i="8"/>
  <c r="H167" i="8"/>
  <c r="L29" i="8"/>
  <c r="BY179" i="8"/>
  <c r="BY198" i="8"/>
  <c r="BY250" i="8"/>
  <c r="BY251" i="8" s="1"/>
  <c r="BY252" i="8" s="1"/>
  <c r="BY242" i="8"/>
  <c r="BY243" i="8" s="1"/>
  <c r="BY244" i="8" s="1"/>
  <c r="BW218" i="8"/>
  <c r="BW228" i="8" s="1"/>
  <c r="BY217" i="8"/>
  <c r="BY213" i="8"/>
  <c r="BW201" i="8"/>
  <c r="BY199" i="8"/>
  <c r="BY174" i="8"/>
  <c r="BY153" i="8"/>
  <c r="BY151" i="8"/>
  <c r="BY124" i="8"/>
  <c r="BY125" i="8" s="1"/>
  <c r="BY114" i="8"/>
  <c r="BX115" i="8"/>
  <c r="BX126" i="8" s="1"/>
  <c r="BY99" i="8"/>
  <c r="BY77" i="8"/>
  <c r="BY78" i="8" s="1"/>
  <c r="BY79" i="8" s="1"/>
  <c r="BY38" i="8"/>
  <c r="BY13" i="8"/>
  <c r="L262" i="8"/>
  <c r="L263" i="8" s="1"/>
  <c r="L218" i="8"/>
  <c r="L228" i="8" s="1"/>
  <c r="L115" i="8"/>
  <c r="L126" i="8" s="1"/>
  <c r="BV144" i="8"/>
  <c r="L183" i="8"/>
  <c r="L59" i="8"/>
  <c r="L68" i="8" s="1"/>
  <c r="H263" i="8"/>
  <c r="K263" i="8"/>
  <c r="I263" i="8"/>
  <c r="J263" i="8"/>
  <c r="J271" i="8" s="1"/>
  <c r="D79" i="8"/>
  <c r="F79" i="8"/>
  <c r="E79" i="8"/>
  <c r="L202" i="8"/>
  <c r="L203" i="8" s="1"/>
  <c r="L161" i="8"/>
  <c r="L167" i="8" s="1"/>
  <c r="AP144" i="8"/>
  <c r="BO144" i="8" s="1"/>
  <c r="AN146" i="8"/>
  <c r="BM146" i="8" s="1"/>
  <c r="AO146" i="8"/>
  <c r="BN146" i="8" s="1"/>
  <c r="K271" i="8" l="1"/>
  <c r="L244" i="8"/>
  <c r="L184" i="8"/>
  <c r="H271" i="8"/>
  <c r="BY201" i="8"/>
  <c r="BY218" i="8"/>
  <c r="BY228" i="8" s="1"/>
  <c r="BY115" i="8"/>
  <c r="BY126" i="8" s="1"/>
  <c r="I271" i="8"/>
  <c r="BJ97" i="8"/>
  <c r="AZ97" i="8"/>
  <c r="AU97" i="8"/>
  <c r="AP97" i="8"/>
  <c r="AK97" i="8"/>
  <c r="AF97" i="8"/>
  <c r="AA97" i="8"/>
  <c r="V97" i="8"/>
  <c r="Q97" i="8"/>
  <c r="BJ112" i="8"/>
  <c r="AZ112" i="8"/>
  <c r="AU112" i="8"/>
  <c r="AP112" i="8"/>
  <c r="AK112" i="8"/>
  <c r="AF112" i="8"/>
  <c r="AA112" i="8"/>
  <c r="V112" i="8"/>
  <c r="BT112" i="8"/>
  <c r="BV112" i="8" s="1"/>
  <c r="L271" i="8" l="1"/>
  <c r="C28" i="8"/>
  <c r="Q112" i="8"/>
  <c r="G97" i="8"/>
  <c r="BO97" i="8" s="1"/>
  <c r="G112" i="8"/>
  <c r="BO112" i="8" l="1"/>
  <c r="C29" i="8"/>
  <c r="BU120" i="8"/>
  <c r="BT120" i="8"/>
  <c r="BT123" i="8"/>
  <c r="BV123" i="8" s="1"/>
  <c r="BT91" i="8"/>
  <c r="BT88" i="8"/>
  <c r="BV88" i="8" s="1"/>
  <c r="BT84" i="8"/>
  <c r="BT87" i="8"/>
  <c r="BV87" i="8" s="1"/>
  <c r="BT121" i="8"/>
  <c r="BV121" i="8" s="1"/>
  <c r="BU119" i="8"/>
  <c r="BT119" i="8"/>
  <c r="BT118" i="8"/>
  <c r="BV118" i="8" s="1"/>
  <c r="BU110" i="8"/>
  <c r="BT110" i="8"/>
  <c r="BU108" i="8"/>
  <c r="BT108" i="8"/>
  <c r="BT107" i="8"/>
  <c r="BV107" i="8" s="1"/>
  <c r="BT105" i="8"/>
  <c r="BV105" i="8" s="1"/>
  <c r="BT104" i="8"/>
  <c r="BV104" i="8" s="1"/>
  <c r="BT113" i="8"/>
  <c r="BV113" i="8" s="1"/>
  <c r="BU101" i="8"/>
  <c r="BT101" i="8"/>
  <c r="BT96" i="8"/>
  <c r="BV96" i="8" s="1"/>
  <c r="BT95" i="8"/>
  <c r="BV95" i="8" s="1"/>
  <c r="BU90" i="8"/>
  <c r="BT90" i="8"/>
  <c r="BT89" i="8"/>
  <c r="BV89" i="8" s="1"/>
  <c r="BU84" i="8"/>
  <c r="BV91" i="8" l="1"/>
  <c r="BT99" i="8"/>
  <c r="BV119" i="8"/>
  <c r="BV120" i="8"/>
  <c r="BV108" i="8"/>
  <c r="BV84" i="8"/>
  <c r="BV90" i="8"/>
  <c r="BV101" i="8"/>
  <c r="BV110" i="8"/>
  <c r="AU41" i="8"/>
  <c r="AU40" i="8"/>
  <c r="AU42" i="8" l="1"/>
  <c r="BU235" i="8"/>
  <c r="BV235" i="8" s="1"/>
  <c r="BU234" i="8"/>
  <c r="BV234" i="8" s="1"/>
  <c r="BT232" i="8"/>
  <c r="BV232" i="8" s="1"/>
  <c r="BU171" i="8"/>
  <c r="BT171" i="8"/>
  <c r="BR181" i="8"/>
  <c r="BS181" i="8" s="1"/>
  <c r="BX181" i="8" l="1"/>
  <c r="BX182" i="8" s="1"/>
  <c r="BX183" i="8" s="1"/>
  <c r="BX184" i="8" s="1"/>
  <c r="BW181" i="8"/>
  <c r="BV171" i="8"/>
  <c r="BU249" i="8"/>
  <c r="BT249" i="8"/>
  <c r="BT248" i="8"/>
  <c r="BU222" i="8"/>
  <c r="BT222" i="8"/>
  <c r="BT216" i="8"/>
  <c r="BV216" i="8" s="1"/>
  <c r="BU215" i="8"/>
  <c r="BT215" i="8"/>
  <c r="BT210" i="8"/>
  <c r="BU210" i="8"/>
  <c r="BU209" i="8"/>
  <c r="BT209" i="8"/>
  <c r="BU194" i="8"/>
  <c r="BT194" i="8"/>
  <c r="BQ191" i="8"/>
  <c r="BS191" i="8" s="1"/>
  <c r="BU190" i="8"/>
  <c r="BV190" i="8" s="1"/>
  <c r="BR155" i="8"/>
  <c r="BR154" i="8"/>
  <c r="BQ154" i="8"/>
  <c r="BV248" i="8" l="1"/>
  <c r="BT250" i="8"/>
  <c r="BX191" i="8"/>
  <c r="BW191" i="8"/>
  <c r="BY181" i="8"/>
  <c r="BY182" i="8" s="1"/>
  <c r="BY183" i="8" s="1"/>
  <c r="BY184" i="8" s="1"/>
  <c r="BW182" i="8"/>
  <c r="BW183" i="8" s="1"/>
  <c r="BW184" i="8" s="1"/>
  <c r="BV249" i="8"/>
  <c r="BV215" i="8"/>
  <c r="BV209" i="8"/>
  <c r="BV194" i="8"/>
  <c r="BS154" i="8"/>
  <c r="BV210" i="8"/>
  <c r="BV222" i="8"/>
  <c r="BR136" i="8"/>
  <c r="BQ136" i="8"/>
  <c r="BR131" i="8"/>
  <c r="BS131" i="8" s="1"/>
  <c r="BU130" i="8"/>
  <c r="BV130" i="8" s="1"/>
  <c r="BT53" i="8"/>
  <c r="BV53" i="8" s="1"/>
  <c r="BU37" i="8"/>
  <c r="BT37" i="8"/>
  <c r="BU33" i="8"/>
  <c r="BT33" i="8"/>
  <c r="BR25" i="8"/>
  <c r="BS25" i="8" s="1"/>
  <c r="BR11" i="8"/>
  <c r="BQ11" i="8"/>
  <c r="BU241" i="8"/>
  <c r="BT241" i="8"/>
  <c r="BT236" i="8"/>
  <c r="BV236" i="8" s="1"/>
  <c r="BT212" i="8"/>
  <c r="BV212" i="8" s="1"/>
  <c r="BU207" i="8"/>
  <c r="BT207" i="8"/>
  <c r="BU193" i="8"/>
  <c r="BT193" i="8"/>
  <c r="BQ189" i="8"/>
  <c r="BS189" i="8" s="1"/>
  <c r="BU176" i="8"/>
  <c r="BV176" i="8" s="1"/>
  <c r="BQ155" i="8"/>
  <c r="BS155" i="8" s="1"/>
  <c r="BR134" i="8"/>
  <c r="BS134" i="8" s="1"/>
  <c r="BR132" i="8"/>
  <c r="BQ132" i="8"/>
  <c r="BU54" i="8"/>
  <c r="BT54" i="8"/>
  <c r="BT40" i="8"/>
  <c r="BV40" i="8" s="1"/>
  <c r="BU36" i="8"/>
  <c r="BT36" i="8"/>
  <c r="BR26" i="8"/>
  <c r="BQ26" i="8"/>
  <c r="BJ92" i="8"/>
  <c r="AZ92" i="8"/>
  <c r="AU92" i="8"/>
  <c r="AP92" i="8"/>
  <c r="AK92" i="8"/>
  <c r="AF92" i="8"/>
  <c r="AA92" i="8"/>
  <c r="V92" i="8"/>
  <c r="Q92" i="8"/>
  <c r="G92" i="8"/>
  <c r="BJ240" i="8"/>
  <c r="AZ240" i="8"/>
  <c r="AU240" i="8"/>
  <c r="AP240" i="8"/>
  <c r="AK240" i="8"/>
  <c r="AF240" i="8"/>
  <c r="AA240" i="8"/>
  <c r="V240" i="8"/>
  <c r="Q240" i="8"/>
  <c r="G240" i="8"/>
  <c r="BJ233" i="8"/>
  <c r="AZ233" i="8"/>
  <c r="AU233" i="8"/>
  <c r="AP233" i="8"/>
  <c r="AK233" i="8"/>
  <c r="AF233" i="8"/>
  <c r="AA233" i="8"/>
  <c r="V233" i="8"/>
  <c r="Q233" i="8"/>
  <c r="G233" i="8"/>
  <c r="BJ199" i="8"/>
  <c r="AZ199" i="8"/>
  <c r="AU199" i="8"/>
  <c r="AP199" i="8"/>
  <c r="AK199" i="8"/>
  <c r="AF199" i="8"/>
  <c r="V199" i="8"/>
  <c r="Q199" i="8"/>
  <c r="BP45" i="8"/>
  <c r="BR45" i="8"/>
  <c r="BQ45" i="8"/>
  <c r="BU45" i="8"/>
  <c r="BT45" i="8"/>
  <c r="BJ44" i="8"/>
  <c r="BJ45" i="8" s="1"/>
  <c r="AZ44" i="8"/>
  <c r="AZ45" i="8" s="1"/>
  <c r="AU44" i="8"/>
  <c r="AU45" i="8" s="1"/>
  <c r="AP44" i="8"/>
  <c r="AP45" i="8" s="1"/>
  <c r="AK44" i="8"/>
  <c r="AK45" i="8" s="1"/>
  <c r="AF44" i="8"/>
  <c r="AF45" i="8" s="1"/>
  <c r="AA44" i="8"/>
  <c r="AA45" i="8" s="1"/>
  <c r="V44" i="8"/>
  <c r="V45" i="8" s="1"/>
  <c r="Q44" i="8"/>
  <c r="G44" i="8"/>
  <c r="G136" i="8"/>
  <c r="Q136" i="8"/>
  <c r="V136" i="8"/>
  <c r="AA136" i="8"/>
  <c r="AF136" i="8"/>
  <c r="AK136" i="8"/>
  <c r="AP136" i="8"/>
  <c r="AU136" i="8"/>
  <c r="AZ136" i="8"/>
  <c r="BJ136" i="8"/>
  <c r="BO136" i="8" l="1"/>
  <c r="BO233" i="8"/>
  <c r="BO92" i="8"/>
  <c r="BO240" i="8"/>
  <c r="Q45" i="8"/>
  <c r="BO44" i="8"/>
  <c r="BY191" i="8"/>
  <c r="BW189" i="8"/>
  <c r="BX189" i="8"/>
  <c r="BX195" i="8" s="1"/>
  <c r="BX202" i="8" s="1"/>
  <c r="BX203" i="8" s="1"/>
  <c r="BX155" i="8"/>
  <c r="BW155" i="8"/>
  <c r="BX154" i="8"/>
  <c r="BW154" i="8"/>
  <c r="BX131" i="8"/>
  <c r="BW131" i="8"/>
  <c r="BW134" i="8"/>
  <c r="BX134" i="8"/>
  <c r="BW25" i="8"/>
  <c r="BX25" i="8"/>
  <c r="BV241" i="8"/>
  <c r="BV207" i="8"/>
  <c r="G45" i="8"/>
  <c r="BV37" i="8"/>
  <c r="BS11" i="8"/>
  <c r="BV193" i="8"/>
  <c r="BS26" i="8"/>
  <c r="BV36" i="8"/>
  <c r="BV54" i="8"/>
  <c r="BS132" i="8"/>
  <c r="BV33" i="8"/>
  <c r="BT38" i="8"/>
  <c r="BS136" i="8"/>
  <c r="BU38" i="8"/>
  <c r="G199" i="8"/>
  <c r="BO199" i="8" s="1"/>
  <c r="BS45" i="8"/>
  <c r="BV45" i="8"/>
  <c r="M77" i="8"/>
  <c r="O77" i="8"/>
  <c r="P77" i="8"/>
  <c r="BO45" i="8" l="1"/>
  <c r="BX157" i="8"/>
  <c r="BY134" i="8"/>
  <c r="BY189" i="8"/>
  <c r="BY195" i="8" s="1"/>
  <c r="BY202" i="8" s="1"/>
  <c r="BY203" i="8" s="1"/>
  <c r="BW195" i="8"/>
  <c r="BW202" i="8" s="1"/>
  <c r="BW203" i="8" s="1"/>
  <c r="BY154" i="8"/>
  <c r="BW157" i="8"/>
  <c r="BY155" i="8"/>
  <c r="BX136" i="8"/>
  <c r="BW136" i="8"/>
  <c r="BY131" i="8"/>
  <c r="BX132" i="8"/>
  <c r="BW132" i="8"/>
  <c r="BW26" i="8"/>
  <c r="BX26" i="8"/>
  <c r="BX27" i="8" s="1"/>
  <c r="BX28" i="8" s="1"/>
  <c r="BY25" i="8"/>
  <c r="BX11" i="8"/>
  <c r="BW11" i="8"/>
  <c r="BP244" i="8"/>
  <c r="BP166" i="8"/>
  <c r="BY136" i="8" l="1"/>
  <c r="BX139" i="8"/>
  <c r="BX161" i="8" s="1"/>
  <c r="BX167" i="8" s="1"/>
  <c r="BY157" i="8"/>
  <c r="BY132" i="8"/>
  <c r="BW139" i="8"/>
  <c r="BW161" i="8" s="1"/>
  <c r="BW167" i="8" s="1"/>
  <c r="BW27" i="8"/>
  <c r="BY26" i="8"/>
  <c r="BY11" i="8"/>
  <c r="G210" i="8"/>
  <c r="BY139" i="8" l="1"/>
  <c r="BY161" i="8" s="1"/>
  <c r="BY167" i="8" s="1"/>
  <c r="BY27" i="8"/>
  <c r="BY28" i="8" s="1"/>
  <c r="BW28" i="8"/>
  <c r="X268" i="8"/>
  <c r="X269" i="8" s="1"/>
  <c r="AT261" i="8"/>
  <c r="AS261" i="8"/>
  <c r="AR261" i="8"/>
  <c r="AQ261" i="8"/>
  <c r="AU260" i="8"/>
  <c r="AU259" i="8"/>
  <c r="AT257" i="8"/>
  <c r="AS257" i="8"/>
  <c r="AR257" i="8"/>
  <c r="AQ257" i="8"/>
  <c r="AU256" i="8"/>
  <c r="AU257" i="8" s="1"/>
  <c r="AT268" i="8"/>
  <c r="AT269" i="8" s="1"/>
  <c r="AT270" i="8" s="1"/>
  <c r="AS268" i="8"/>
  <c r="AS269" i="8" s="1"/>
  <c r="AS270" i="8" s="1"/>
  <c r="AR268" i="8"/>
  <c r="AR269" i="8" s="1"/>
  <c r="AR270" i="8" s="1"/>
  <c r="AQ268" i="8"/>
  <c r="AQ269" i="8" s="1"/>
  <c r="AQ270" i="8" s="1"/>
  <c r="AU267" i="8"/>
  <c r="AU268" i="8" s="1"/>
  <c r="AU269" i="8" s="1"/>
  <c r="AU270" i="8" s="1"/>
  <c r="AT250" i="8"/>
  <c r="AT251" i="8" s="1"/>
  <c r="AT252" i="8" s="1"/>
  <c r="AS250" i="8"/>
  <c r="AS251" i="8" s="1"/>
  <c r="AS252" i="8" s="1"/>
  <c r="AR250" i="8"/>
  <c r="AR251" i="8" s="1"/>
  <c r="AR252" i="8" s="1"/>
  <c r="AQ250" i="8"/>
  <c r="AU249" i="8"/>
  <c r="AU248" i="8"/>
  <c r="AT242" i="8"/>
  <c r="AT243" i="8" s="1"/>
  <c r="AT244" i="8" s="1"/>
  <c r="AS242" i="8"/>
  <c r="AS243" i="8" s="1"/>
  <c r="AS244" i="8" s="1"/>
  <c r="AR242" i="8"/>
  <c r="AQ242" i="8"/>
  <c r="AU241" i="8"/>
  <c r="AU239" i="8"/>
  <c r="AU237" i="8"/>
  <c r="AU236" i="8"/>
  <c r="AU235" i="8"/>
  <c r="AU234" i="8"/>
  <c r="AU232" i="8"/>
  <c r="AT223" i="8"/>
  <c r="AT227" i="8" s="1"/>
  <c r="AS223" i="8"/>
  <c r="AS227" i="8" s="1"/>
  <c r="AR223" i="8"/>
  <c r="AR227" i="8" s="1"/>
  <c r="AQ223" i="8"/>
  <c r="AQ227" i="8" s="1"/>
  <c r="AU222" i="8"/>
  <c r="AU221" i="8"/>
  <c r="AT217" i="8"/>
  <c r="AS217" i="8"/>
  <c r="AR217" i="8"/>
  <c r="AQ217" i="8"/>
  <c r="AU216" i="8"/>
  <c r="AU215" i="8"/>
  <c r="AT213" i="8"/>
  <c r="AS213" i="8"/>
  <c r="AR213" i="8"/>
  <c r="AQ213" i="8"/>
  <c r="AU212" i="8"/>
  <c r="AU211" i="8"/>
  <c r="AU210" i="8"/>
  <c r="AU209" i="8"/>
  <c r="AU208" i="8"/>
  <c r="AU207" i="8"/>
  <c r="AT201" i="8"/>
  <c r="AS201" i="8"/>
  <c r="AR201" i="8"/>
  <c r="AQ201" i="8"/>
  <c r="AU200" i="8"/>
  <c r="AU198" i="8"/>
  <c r="AU197" i="8"/>
  <c r="AT195" i="8"/>
  <c r="AS195" i="8"/>
  <c r="AR195" i="8"/>
  <c r="AQ195" i="8"/>
  <c r="AU194" i="8"/>
  <c r="AU193" i="8"/>
  <c r="AU192" i="8"/>
  <c r="AU191" i="8"/>
  <c r="AU190" i="8"/>
  <c r="AU189" i="8"/>
  <c r="AU188" i="8"/>
  <c r="AT182" i="8"/>
  <c r="AS182" i="8"/>
  <c r="AR182" i="8"/>
  <c r="AQ182" i="8"/>
  <c r="AU181" i="8"/>
  <c r="AU182" i="8" s="1"/>
  <c r="AT179" i="8"/>
  <c r="AS179" i="8"/>
  <c r="AR179" i="8"/>
  <c r="AQ179" i="8"/>
  <c r="AU178" i="8"/>
  <c r="AU177" i="8"/>
  <c r="AU176" i="8"/>
  <c r="AT174" i="8"/>
  <c r="AS174" i="8"/>
  <c r="AR174" i="8"/>
  <c r="AQ174" i="8"/>
  <c r="AU173" i="8"/>
  <c r="AU172" i="8"/>
  <c r="AU171" i="8"/>
  <c r="AT165" i="8"/>
  <c r="AT166" i="8" s="1"/>
  <c r="AS165" i="8"/>
  <c r="AS166" i="8" s="1"/>
  <c r="AR165" i="8"/>
  <c r="AQ165" i="8"/>
  <c r="AU164" i="8"/>
  <c r="AT160" i="8"/>
  <c r="AS160" i="8"/>
  <c r="AR160" i="8"/>
  <c r="AQ160" i="8"/>
  <c r="AU159" i="8"/>
  <c r="AU160" i="8" s="1"/>
  <c r="AT157" i="8"/>
  <c r="AS157" i="8"/>
  <c r="AR157" i="8"/>
  <c r="AQ157" i="8"/>
  <c r="AU156" i="8"/>
  <c r="AU155" i="8"/>
  <c r="AU154" i="8"/>
  <c r="AU153" i="8"/>
  <c r="AT151" i="8"/>
  <c r="AS151" i="8"/>
  <c r="AR151" i="8"/>
  <c r="AQ151" i="8"/>
  <c r="AU150" i="8"/>
  <c r="AU148" i="8"/>
  <c r="AU145" i="8"/>
  <c r="AT142" i="8"/>
  <c r="AS142" i="8"/>
  <c r="AR142" i="8"/>
  <c r="AQ142" i="8"/>
  <c r="AU141" i="8"/>
  <c r="AU142" i="8" s="1"/>
  <c r="AT139" i="8"/>
  <c r="AS139" i="8"/>
  <c r="AR139" i="8"/>
  <c r="AQ139" i="8"/>
  <c r="AU138" i="8"/>
  <c r="AU137" i="8"/>
  <c r="AU134" i="8"/>
  <c r="AU133" i="8"/>
  <c r="AU132" i="8"/>
  <c r="AU131" i="8"/>
  <c r="AU130" i="8"/>
  <c r="AT124" i="8"/>
  <c r="AT125" i="8" s="1"/>
  <c r="AS124" i="8"/>
  <c r="AS125" i="8" s="1"/>
  <c r="AR124" i="8"/>
  <c r="AQ124" i="8"/>
  <c r="AU123" i="8"/>
  <c r="AU121" i="8"/>
  <c r="AU120" i="8"/>
  <c r="AU119" i="8"/>
  <c r="AU118" i="8"/>
  <c r="AT114" i="8"/>
  <c r="AS114" i="8"/>
  <c r="AR114" i="8"/>
  <c r="AQ114" i="8"/>
  <c r="AU113" i="8"/>
  <c r="AU110" i="8"/>
  <c r="AU109" i="8"/>
  <c r="AU108" i="8"/>
  <c r="AU107" i="8"/>
  <c r="AU105" i="8"/>
  <c r="AU104" i="8"/>
  <c r="AT102" i="8"/>
  <c r="AS102" i="8"/>
  <c r="AR102" i="8"/>
  <c r="AQ102" i="8"/>
  <c r="AU101" i="8"/>
  <c r="AU102" i="8" s="1"/>
  <c r="AU98" i="8"/>
  <c r="AU96" i="8"/>
  <c r="AU95" i="8"/>
  <c r="AU94" i="8"/>
  <c r="AU91" i="8"/>
  <c r="AU90" i="8"/>
  <c r="AU89" i="8"/>
  <c r="AU88" i="8"/>
  <c r="AU87" i="8"/>
  <c r="AU86" i="8"/>
  <c r="AU85" i="8"/>
  <c r="AU84" i="8"/>
  <c r="AU83" i="8"/>
  <c r="AT77" i="8"/>
  <c r="AT78" i="8" s="1"/>
  <c r="AT79" i="8" s="1"/>
  <c r="AS77" i="8"/>
  <c r="AS78" i="8" s="1"/>
  <c r="AS79" i="8" s="1"/>
  <c r="AR77" i="8"/>
  <c r="AQ77" i="8"/>
  <c r="AU76" i="8"/>
  <c r="AU75" i="8"/>
  <c r="AU74" i="8"/>
  <c r="AU73" i="8"/>
  <c r="AU72" i="8"/>
  <c r="AT58" i="8"/>
  <c r="AS58" i="8"/>
  <c r="AR58" i="8"/>
  <c r="AQ58" i="8"/>
  <c r="AU57" i="8"/>
  <c r="AU58" i="8" s="1"/>
  <c r="AU54" i="8"/>
  <c r="AU53" i="8"/>
  <c r="AT48" i="8"/>
  <c r="AS48" i="8"/>
  <c r="AR48" i="8"/>
  <c r="AQ48" i="8"/>
  <c r="AU47" i="8"/>
  <c r="AU48" i="8" s="1"/>
  <c r="AT38" i="8"/>
  <c r="AS38" i="8"/>
  <c r="AR38" i="8"/>
  <c r="AQ38" i="8"/>
  <c r="AU37" i="8"/>
  <c r="AU36" i="8"/>
  <c r="AU35" i="8"/>
  <c r="AU34" i="8"/>
  <c r="AU33" i="8"/>
  <c r="AT27" i="8"/>
  <c r="AS27" i="8"/>
  <c r="AR27" i="8"/>
  <c r="AQ27" i="8"/>
  <c r="AU26" i="8"/>
  <c r="AU25" i="8"/>
  <c r="AT21" i="8"/>
  <c r="AS21" i="8"/>
  <c r="AR21" i="8"/>
  <c r="AQ21" i="8"/>
  <c r="AU20" i="8"/>
  <c r="AU21" i="8" s="1"/>
  <c r="AT15" i="8"/>
  <c r="AT22" i="8" s="1"/>
  <c r="AS15" i="8"/>
  <c r="AR15" i="8"/>
  <c r="AR22" i="8" s="1"/>
  <c r="AQ15" i="8"/>
  <c r="AU14" i="8"/>
  <c r="AU13" i="8"/>
  <c r="AU11" i="8"/>
  <c r="AU10" i="8"/>
  <c r="P261" i="8"/>
  <c r="O261" i="8"/>
  <c r="N261" i="8"/>
  <c r="M261" i="8"/>
  <c r="Q260" i="8"/>
  <c r="Q259" i="8"/>
  <c r="P257" i="8"/>
  <c r="O257" i="8"/>
  <c r="N257" i="8"/>
  <c r="M257" i="8"/>
  <c r="Q256" i="8"/>
  <c r="Q257" i="8" s="1"/>
  <c r="P268" i="8"/>
  <c r="P269" i="8" s="1"/>
  <c r="P270" i="8" s="1"/>
  <c r="O268" i="8"/>
  <c r="O269" i="8" s="1"/>
  <c r="O270" i="8" s="1"/>
  <c r="N268" i="8"/>
  <c r="N269" i="8" s="1"/>
  <c r="N270" i="8" s="1"/>
  <c r="M268" i="8"/>
  <c r="M269" i="8" s="1"/>
  <c r="M270" i="8" s="1"/>
  <c r="Q267" i="8"/>
  <c r="Q268" i="8" s="1"/>
  <c r="Q269" i="8" s="1"/>
  <c r="Q270" i="8" s="1"/>
  <c r="P250" i="8"/>
  <c r="P251" i="8" s="1"/>
  <c r="P252" i="8" s="1"/>
  <c r="O250" i="8"/>
  <c r="O251" i="8" s="1"/>
  <c r="O252" i="8" s="1"/>
  <c r="N250" i="8"/>
  <c r="N251" i="8" s="1"/>
  <c r="N252" i="8" s="1"/>
  <c r="M250" i="8"/>
  <c r="M251" i="8" s="1"/>
  <c r="M252" i="8" s="1"/>
  <c r="Q249" i="8"/>
  <c r="Q248" i="8"/>
  <c r="P242" i="8"/>
  <c r="P243" i="8" s="1"/>
  <c r="P244" i="8" s="1"/>
  <c r="N242" i="8"/>
  <c r="N243" i="8" s="1"/>
  <c r="N244" i="8" s="1"/>
  <c r="M242" i="8"/>
  <c r="M243" i="8" s="1"/>
  <c r="M244" i="8" s="1"/>
  <c r="Q241" i="8"/>
  <c r="O242" i="8"/>
  <c r="O243" i="8" s="1"/>
  <c r="O244" i="8" s="1"/>
  <c r="Q237" i="8"/>
  <c r="Q236" i="8"/>
  <c r="Q235" i="8"/>
  <c r="Q234" i="8"/>
  <c r="Q232" i="8"/>
  <c r="P223" i="8"/>
  <c r="P227" i="8" s="1"/>
  <c r="O223" i="8"/>
  <c r="O227" i="8" s="1"/>
  <c r="N223" i="8"/>
  <c r="N227" i="8" s="1"/>
  <c r="M223" i="8"/>
  <c r="M227" i="8" s="1"/>
  <c r="Q222" i="8"/>
  <c r="Q221" i="8"/>
  <c r="P217" i="8"/>
  <c r="N217" i="8"/>
  <c r="M217" i="8"/>
  <c r="Q216" i="8"/>
  <c r="Q215" i="8"/>
  <c r="N213" i="8"/>
  <c r="M213" i="8"/>
  <c r="M218" i="8" s="1"/>
  <c r="Q212" i="8"/>
  <c r="Q211" i="8"/>
  <c r="Q210" i="8"/>
  <c r="Q208" i="8"/>
  <c r="P201" i="8"/>
  <c r="O201" i="8"/>
  <c r="N201" i="8"/>
  <c r="M201" i="8"/>
  <c r="Q200" i="8"/>
  <c r="Q198" i="8"/>
  <c r="Q197" i="8"/>
  <c r="N195" i="8"/>
  <c r="M195" i="8"/>
  <c r="Q194" i="8"/>
  <c r="Q193" i="8"/>
  <c r="Q192" i="8"/>
  <c r="Q191" i="8"/>
  <c r="Q190" i="8"/>
  <c r="Q188" i="8"/>
  <c r="P182" i="8"/>
  <c r="O182" i="8"/>
  <c r="N182" i="8"/>
  <c r="M182" i="8"/>
  <c r="Q181" i="8"/>
  <c r="Q182" i="8" s="1"/>
  <c r="N179" i="8"/>
  <c r="M179" i="8"/>
  <c r="P179" i="8"/>
  <c r="O179" i="8"/>
  <c r="Q177" i="8"/>
  <c r="Q176" i="8"/>
  <c r="P174" i="8"/>
  <c r="N174" i="8"/>
  <c r="M174" i="8"/>
  <c r="Q173" i="8"/>
  <c r="Q172" i="8"/>
  <c r="Q171" i="8"/>
  <c r="P165" i="8"/>
  <c r="P166" i="8" s="1"/>
  <c r="O165" i="8"/>
  <c r="O166" i="8" s="1"/>
  <c r="N165" i="8"/>
  <c r="N166" i="8" s="1"/>
  <c r="M165" i="8"/>
  <c r="Q164" i="8"/>
  <c r="P160" i="8"/>
  <c r="O160" i="8"/>
  <c r="N160" i="8"/>
  <c r="M160" i="8"/>
  <c r="Q159" i="8"/>
  <c r="Q160" i="8" s="1"/>
  <c r="N157" i="8"/>
  <c r="M157" i="8"/>
  <c r="Q156" i="8"/>
  <c r="P157" i="8"/>
  <c r="O157" i="8"/>
  <c r="Q154" i="8"/>
  <c r="Q153" i="8"/>
  <c r="P151" i="8"/>
  <c r="O151" i="8"/>
  <c r="N151" i="8"/>
  <c r="M151" i="8"/>
  <c r="Q150" i="8"/>
  <c r="Q148" i="8"/>
  <c r="Q145" i="8"/>
  <c r="Q146" i="8" s="1"/>
  <c r="P142" i="8"/>
  <c r="O142" i="8"/>
  <c r="N142" i="8"/>
  <c r="M142" i="8"/>
  <c r="Q141" i="8"/>
  <c r="Q142" i="8" s="1"/>
  <c r="N139" i="8"/>
  <c r="M139" i="8"/>
  <c r="Q138" i="8"/>
  <c r="Q137" i="8"/>
  <c r="P139" i="8"/>
  <c r="O139" i="8"/>
  <c r="Q133" i="8"/>
  <c r="Q132" i="8"/>
  <c r="Q131" i="8"/>
  <c r="Q130" i="8"/>
  <c r="N124" i="8"/>
  <c r="N125" i="8" s="1"/>
  <c r="M124" i="8"/>
  <c r="M125" i="8" s="1"/>
  <c r="Q121" i="8"/>
  <c r="Q119" i="8"/>
  <c r="Q118" i="8"/>
  <c r="N114" i="8"/>
  <c r="M114" i="8"/>
  <c r="Q113" i="8"/>
  <c r="Q110" i="8"/>
  <c r="Q108" i="8"/>
  <c r="Q105" i="8"/>
  <c r="Q104" i="8"/>
  <c r="N102" i="8"/>
  <c r="M102" i="8"/>
  <c r="P102" i="8"/>
  <c r="O102" i="8"/>
  <c r="Q98" i="8"/>
  <c r="Q96" i="8"/>
  <c r="Q95" i="8"/>
  <c r="Q94" i="8"/>
  <c r="Q91" i="8"/>
  <c r="Q90" i="8"/>
  <c r="Q89" i="8"/>
  <c r="Q88" i="8"/>
  <c r="Q87" i="8"/>
  <c r="Q86" i="8"/>
  <c r="Q85" i="8"/>
  <c r="Q84" i="8"/>
  <c r="Q83" i="8"/>
  <c r="P78" i="8"/>
  <c r="O78" i="8"/>
  <c r="N78" i="8"/>
  <c r="M78" i="8"/>
  <c r="Q76" i="8"/>
  <c r="Q75" i="8"/>
  <c r="Q74" i="8"/>
  <c r="Q73" i="8"/>
  <c r="Q72" i="8"/>
  <c r="Q53" i="8"/>
  <c r="Q47" i="8"/>
  <c r="Q48" i="8" s="1"/>
  <c r="Q41" i="8"/>
  <c r="Q40" i="8"/>
  <c r="Q37" i="8"/>
  <c r="Q36" i="8"/>
  <c r="Q35" i="8"/>
  <c r="Q34" i="8"/>
  <c r="Q26" i="8"/>
  <c r="Q25" i="8"/>
  <c r="Q20" i="8"/>
  <c r="Q21" i="8" s="1"/>
  <c r="Q14" i="8"/>
  <c r="Q13" i="8"/>
  <c r="Q11" i="8"/>
  <c r="V10" i="8"/>
  <c r="V11" i="8"/>
  <c r="V13" i="8"/>
  <c r="V14" i="8"/>
  <c r="V20" i="8"/>
  <c r="V21" i="8" s="1"/>
  <c r="V25" i="8"/>
  <c r="V26" i="8"/>
  <c r="V33" i="8"/>
  <c r="V34" i="8"/>
  <c r="V35" i="8"/>
  <c r="V36" i="8"/>
  <c r="V37" i="8"/>
  <c r="V40" i="8"/>
  <c r="V47" i="8"/>
  <c r="V53" i="8"/>
  <c r="V55" i="8" s="1"/>
  <c r="V54" i="8"/>
  <c r="V57" i="8"/>
  <c r="V58" i="8" s="1"/>
  <c r="V73" i="8"/>
  <c r="V74" i="8"/>
  <c r="R77" i="8"/>
  <c r="V83" i="8"/>
  <c r="V84" i="8"/>
  <c r="V85" i="8"/>
  <c r="V86" i="8"/>
  <c r="V87" i="8"/>
  <c r="V88" i="8"/>
  <c r="V89" i="8"/>
  <c r="V90" i="8"/>
  <c r="V91" i="8"/>
  <c r="V94" i="8"/>
  <c r="V95" i="8"/>
  <c r="V96" i="8"/>
  <c r="V98" i="8"/>
  <c r="V101" i="8"/>
  <c r="V102" i="8" s="1"/>
  <c r="R102" i="8"/>
  <c r="S102" i="8"/>
  <c r="T102" i="8"/>
  <c r="U102" i="8"/>
  <c r="V104" i="8"/>
  <c r="V105" i="8"/>
  <c r="V107" i="8"/>
  <c r="V108" i="8"/>
  <c r="V109" i="8"/>
  <c r="V110" i="8"/>
  <c r="V113" i="8"/>
  <c r="R114" i="8"/>
  <c r="S114" i="8"/>
  <c r="T114" i="8"/>
  <c r="U114" i="8"/>
  <c r="V118" i="8"/>
  <c r="V119" i="8"/>
  <c r="V120" i="8"/>
  <c r="V121" i="8"/>
  <c r="V123" i="8"/>
  <c r="R124" i="8"/>
  <c r="R125" i="8" s="1"/>
  <c r="S124" i="8"/>
  <c r="S125" i="8" s="1"/>
  <c r="T124" i="8"/>
  <c r="T125" i="8" s="1"/>
  <c r="U124" i="8"/>
  <c r="U125" i="8" s="1"/>
  <c r="V130" i="8"/>
  <c r="V131" i="8"/>
  <c r="V132" i="8"/>
  <c r="V133" i="8"/>
  <c r="V134" i="8"/>
  <c r="V138" i="8"/>
  <c r="R139" i="8"/>
  <c r="S139" i="8"/>
  <c r="V141" i="8"/>
  <c r="V142" i="8" s="1"/>
  <c r="R142" i="8"/>
  <c r="S142" i="8"/>
  <c r="T142" i="8"/>
  <c r="U142" i="8"/>
  <c r="V148" i="8"/>
  <c r="V150" i="8"/>
  <c r="S151" i="8"/>
  <c r="T151" i="8"/>
  <c r="V153" i="8"/>
  <c r="V154" i="8"/>
  <c r="V155" i="8"/>
  <c r="V156" i="8"/>
  <c r="R157" i="8"/>
  <c r="S157" i="8"/>
  <c r="T157" i="8"/>
  <c r="U157" i="8"/>
  <c r="V159" i="8"/>
  <c r="V160" i="8" s="1"/>
  <c r="R160" i="8"/>
  <c r="S160" i="8"/>
  <c r="T160" i="8"/>
  <c r="U160" i="8"/>
  <c r="V164" i="8"/>
  <c r="R165" i="8"/>
  <c r="R166" i="8" s="1"/>
  <c r="S165" i="8"/>
  <c r="S166" i="8" s="1"/>
  <c r="T165" i="8"/>
  <c r="T166" i="8" s="1"/>
  <c r="U165" i="8"/>
  <c r="U166" i="8" s="1"/>
  <c r="V171" i="8"/>
  <c r="V172" i="8"/>
  <c r="V173" i="8"/>
  <c r="R174" i="8"/>
  <c r="S174" i="8"/>
  <c r="T174" i="8"/>
  <c r="U174" i="8"/>
  <c r="V176" i="8"/>
  <c r="V177" i="8"/>
  <c r="V178" i="8"/>
  <c r="R179" i="8"/>
  <c r="S179" i="8"/>
  <c r="T179" i="8"/>
  <c r="U179" i="8"/>
  <c r="V181" i="8"/>
  <c r="V182" i="8" s="1"/>
  <c r="R182" i="8"/>
  <c r="S182" i="8"/>
  <c r="T182" i="8"/>
  <c r="U182" i="8"/>
  <c r="V188" i="8"/>
  <c r="T195" i="8"/>
  <c r="V190" i="8"/>
  <c r="V191" i="8"/>
  <c r="V192" i="8"/>
  <c r="V193" i="8"/>
  <c r="V194" i="8"/>
  <c r="R195" i="8"/>
  <c r="S195" i="8"/>
  <c r="V197" i="8"/>
  <c r="V198" i="8"/>
  <c r="V200" i="8"/>
  <c r="R201" i="8"/>
  <c r="S201" i="8"/>
  <c r="T201" i="8"/>
  <c r="U201" i="8"/>
  <c r="V207" i="8"/>
  <c r="V208" i="8"/>
  <c r="V209" i="8"/>
  <c r="V210" i="8"/>
  <c r="V211" i="8"/>
  <c r="V212" i="8"/>
  <c r="R213" i="8"/>
  <c r="S213" i="8"/>
  <c r="T213" i="8"/>
  <c r="U213" i="8"/>
  <c r="V215" i="8"/>
  <c r="V216" i="8"/>
  <c r="R217" i="8"/>
  <c r="S217" i="8"/>
  <c r="T217" i="8"/>
  <c r="U217" i="8"/>
  <c r="V221" i="8"/>
  <c r="V222" i="8"/>
  <c r="R223" i="8"/>
  <c r="R227" i="8" s="1"/>
  <c r="S223" i="8"/>
  <c r="S227" i="8" s="1"/>
  <c r="T223" i="8"/>
  <c r="T227" i="8" s="1"/>
  <c r="U223" i="8"/>
  <c r="U227" i="8" s="1"/>
  <c r="V232" i="8"/>
  <c r="V234" i="8"/>
  <c r="V236" i="8"/>
  <c r="V237" i="8"/>
  <c r="V239" i="8"/>
  <c r="V241" i="8"/>
  <c r="R242" i="8"/>
  <c r="R243" i="8" s="1"/>
  <c r="R244" i="8" s="1"/>
  <c r="S242" i="8"/>
  <c r="S243" i="8" s="1"/>
  <c r="S244" i="8" s="1"/>
  <c r="V248" i="8"/>
  <c r="V249" i="8"/>
  <c r="R250" i="8"/>
  <c r="R251" i="8" s="1"/>
  <c r="R252" i="8" s="1"/>
  <c r="S250" i="8"/>
  <c r="S251" i="8" s="1"/>
  <c r="S252" i="8" s="1"/>
  <c r="T250" i="8"/>
  <c r="T251" i="8" s="1"/>
  <c r="T252" i="8" s="1"/>
  <c r="U250" i="8"/>
  <c r="U251" i="8" s="1"/>
  <c r="U252" i="8" s="1"/>
  <c r="V267" i="8"/>
  <c r="V268" i="8" s="1"/>
  <c r="V269" i="8" s="1"/>
  <c r="V270" i="8" s="1"/>
  <c r="R268" i="8"/>
  <c r="R269" i="8" s="1"/>
  <c r="R270" i="8" s="1"/>
  <c r="S268" i="8"/>
  <c r="S269" i="8" s="1"/>
  <c r="S270" i="8" s="1"/>
  <c r="T268" i="8"/>
  <c r="T269" i="8" s="1"/>
  <c r="T270" i="8" s="1"/>
  <c r="U268" i="8"/>
  <c r="U269" i="8" s="1"/>
  <c r="U270" i="8" s="1"/>
  <c r="V256" i="8"/>
  <c r="V257" i="8" s="1"/>
  <c r="R257" i="8"/>
  <c r="S257" i="8"/>
  <c r="T257" i="8"/>
  <c r="U257" i="8"/>
  <c r="V259" i="8"/>
  <c r="V260" i="8"/>
  <c r="R261" i="8"/>
  <c r="S261" i="8"/>
  <c r="T261" i="8"/>
  <c r="AQ22" i="8" l="1"/>
  <c r="AS22" i="8"/>
  <c r="AS28" i="8"/>
  <c r="AT28" i="8"/>
  <c r="AQ28" i="8"/>
  <c r="AR28" i="8"/>
  <c r="AR29" i="8" s="1"/>
  <c r="AQ251" i="8"/>
  <c r="V48" i="8"/>
  <c r="AT59" i="8"/>
  <c r="AU55" i="8"/>
  <c r="N218" i="8"/>
  <c r="N228" i="8" s="1"/>
  <c r="AR59" i="8"/>
  <c r="V27" i="8"/>
  <c r="V28" i="8" s="1"/>
  <c r="Q42" i="8"/>
  <c r="AS59" i="8"/>
  <c r="Q27" i="8"/>
  <c r="Q28" i="8" s="1"/>
  <c r="AQ29" i="8"/>
  <c r="AQ59" i="8"/>
  <c r="AQ68" i="8" s="1"/>
  <c r="V15" i="8"/>
  <c r="V22" i="8" s="1"/>
  <c r="AU99" i="8"/>
  <c r="AT29" i="8"/>
  <c r="M166" i="8"/>
  <c r="V99" i="8"/>
  <c r="Q99" i="8"/>
  <c r="S78" i="8"/>
  <c r="S79" i="8" s="1"/>
  <c r="R78" i="8"/>
  <c r="R79" i="8" s="1"/>
  <c r="M79" i="8"/>
  <c r="N79" i="8"/>
  <c r="V38" i="8"/>
  <c r="O79" i="8"/>
  <c r="P79" i="8"/>
  <c r="AU146" i="8"/>
  <c r="AR166" i="8"/>
  <c r="AQ166" i="8"/>
  <c r="AR125" i="8"/>
  <c r="AQ125" i="8"/>
  <c r="AR78" i="8"/>
  <c r="AQ78" i="8"/>
  <c r="AR243" i="8"/>
  <c r="AQ243" i="8"/>
  <c r="M115" i="8"/>
  <c r="AS183" i="8"/>
  <c r="AS184" i="8" s="1"/>
  <c r="AS202" i="8"/>
  <c r="AS203" i="8" s="1"/>
  <c r="P195" i="8"/>
  <c r="P202" i="8" s="1"/>
  <c r="P203" i="8" s="1"/>
  <c r="AU223" i="8"/>
  <c r="AU227" i="8" s="1"/>
  <c r="AU217" i="8"/>
  <c r="AU151" i="8"/>
  <c r="T218" i="8"/>
  <c r="T228" i="8" s="1"/>
  <c r="S218" i="8"/>
  <c r="S228" i="8" s="1"/>
  <c r="AS218" i="8"/>
  <c r="AS228" i="8" s="1"/>
  <c r="M228" i="8"/>
  <c r="AT202" i="8"/>
  <c r="AT203" i="8" s="1"/>
  <c r="AT218" i="8"/>
  <c r="AT228" i="8" s="1"/>
  <c r="R161" i="8"/>
  <c r="R167" i="8" s="1"/>
  <c r="M161" i="8"/>
  <c r="AT161" i="8"/>
  <c r="N161" i="8"/>
  <c r="N167" i="8" s="1"/>
  <c r="R262" i="8"/>
  <c r="R263" i="8" s="1"/>
  <c r="P114" i="8"/>
  <c r="P115" i="8" s="1"/>
  <c r="O161" i="8"/>
  <c r="O167" i="8" s="1"/>
  <c r="S161" i="8"/>
  <c r="S167" i="8" s="1"/>
  <c r="P161" i="8"/>
  <c r="P167" i="8" s="1"/>
  <c r="AS161" i="8"/>
  <c r="AS115" i="8"/>
  <c r="AS126" i="8" s="1"/>
  <c r="AU165" i="8"/>
  <c r="AU166" i="8" s="1"/>
  <c r="AR262" i="8"/>
  <c r="AR263" i="8" s="1"/>
  <c r="V72" i="8"/>
  <c r="AU213" i="8"/>
  <c r="V250" i="8"/>
  <c r="V251" i="8" s="1"/>
  <c r="V252" i="8" s="1"/>
  <c r="V217" i="8"/>
  <c r="R183" i="8"/>
  <c r="R184" i="8" s="1"/>
  <c r="Q33" i="8"/>
  <c r="AU250" i="8"/>
  <c r="AU251" i="8" s="1"/>
  <c r="AU252" i="8" s="1"/>
  <c r="AQ262" i="8"/>
  <c r="AQ263" i="8" s="1"/>
  <c r="AQ161" i="8"/>
  <c r="AR161" i="8"/>
  <c r="T139" i="8"/>
  <c r="T161" i="8" s="1"/>
  <c r="AU139" i="8"/>
  <c r="AU261" i="8"/>
  <c r="AU262" i="8" s="1"/>
  <c r="AU263" i="8" s="1"/>
  <c r="U115" i="8"/>
  <c r="U126" i="8" s="1"/>
  <c r="AQ115" i="8"/>
  <c r="Q10" i="8"/>
  <c r="AU27" i="8"/>
  <c r="AU28" i="8" s="1"/>
  <c r="AU77" i="8"/>
  <c r="AU78" i="8" s="1"/>
  <c r="AU79" i="8" s="1"/>
  <c r="AR183" i="8"/>
  <c r="AR184" i="8" s="1"/>
  <c r="AR202" i="8"/>
  <c r="AU201" i="8"/>
  <c r="T262" i="8"/>
  <c r="T263" i="8" s="1"/>
  <c r="T115" i="8"/>
  <c r="T126" i="8" s="1"/>
  <c r="T183" i="8"/>
  <c r="AU38" i="8"/>
  <c r="U261" i="8"/>
  <c r="U262" i="8" s="1"/>
  <c r="U263" i="8" s="1"/>
  <c r="V189" i="8"/>
  <c r="V195" i="8" s="1"/>
  <c r="U183" i="8"/>
  <c r="U151" i="8"/>
  <c r="Q261" i="8"/>
  <c r="Q262" i="8" s="1"/>
  <c r="Q263" i="8" s="1"/>
  <c r="AS29" i="8"/>
  <c r="AT115" i="8"/>
  <c r="AT126" i="8" s="1"/>
  <c r="AU157" i="8"/>
  <c r="AQ183" i="8"/>
  <c r="AU179" i="8"/>
  <c r="AU195" i="8"/>
  <c r="AQ202" i="8"/>
  <c r="AR218" i="8"/>
  <c r="AT262" i="8"/>
  <c r="AT263" i="8" s="1"/>
  <c r="AU124" i="8"/>
  <c r="AU125" i="8" s="1"/>
  <c r="AU174" i="8"/>
  <c r="V261" i="8"/>
  <c r="V262" i="8" s="1"/>
  <c r="V263" i="8" s="1"/>
  <c r="V165" i="8"/>
  <c r="V166" i="8" s="1"/>
  <c r="V137" i="8"/>
  <c r="V139" i="8" s="1"/>
  <c r="AU15" i="8"/>
  <c r="AU22" i="8" s="1"/>
  <c r="AR115" i="8"/>
  <c r="U242" i="8"/>
  <c r="R218" i="8"/>
  <c r="R228" i="8" s="1"/>
  <c r="R202" i="8"/>
  <c r="T77" i="8"/>
  <c r="Q109" i="8"/>
  <c r="AU114" i="8"/>
  <c r="AT183" i="8"/>
  <c r="AT184" i="8" s="1"/>
  <c r="AQ218" i="8"/>
  <c r="AU242" i="8"/>
  <c r="AU243" i="8" s="1"/>
  <c r="AU244" i="8" s="1"/>
  <c r="AS262" i="8"/>
  <c r="AS263" i="8" s="1"/>
  <c r="S115" i="8"/>
  <c r="S126" i="8" s="1"/>
  <c r="T202" i="8"/>
  <c r="T203" i="8" s="1"/>
  <c r="U218" i="8"/>
  <c r="U228" i="8" s="1"/>
  <c r="V76" i="8"/>
  <c r="Q54" i="8"/>
  <c r="Q55" i="8" s="1"/>
  <c r="N115" i="8"/>
  <c r="N126" i="8" s="1"/>
  <c r="Q123" i="8"/>
  <c r="P262" i="8"/>
  <c r="P263" i="8" s="1"/>
  <c r="U195" i="8"/>
  <c r="U202" i="8" s="1"/>
  <c r="U203" i="8" s="1"/>
  <c r="M262" i="8"/>
  <c r="M263" i="8" s="1"/>
  <c r="V201" i="8"/>
  <c r="V145" i="8"/>
  <c r="V146" i="8" s="1"/>
  <c r="V41" i="8"/>
  <c r="V42" i="8" s="1"/>
  <c r="Q77" i="8"/>
  <c r="Q78" i="8" s="1"/>
  <c r="Q79" i="8" s="1"/>
  <c r="Q107" i="8"/>
  <c r="N183" i="8"/>
  <c r="N184" i="8" s="1"/>
  <c r="N202" i="8"/>
  <c r="N203" i="8" s="1"/>
  <c r="O213" i="8"/>
  <c r="Q223" i="8"/>
  <c r="Q227" i="8" s="1"/>
  <c r="P183" i="8"/>
  <c r="P184" i="8" s="1"/>
  <c r="S183" i="8"/>
  <c r="S184" i="8" s="1"/>
  <c r="V174" i="8"/>
  <c r="Q151" i="8"/>
  <c r="Q165" i="8"/>
  <c r="Q166" i="8" s="1"/>
  <c r="Q217" i="8"/>
  <c r="Q250" i="8"/>
  <c r="Q251" i="8" s="1"/>
  <c r="Q252" i="8" s="1"/>
  <c r="O262" i="8"/>
  <c r="O263" i="8" s="1"/>
  <c r="S262" i="8"/>
  <c r="S263" i="8" s="1"/>
  <c r="V223" i="8"/>
  <c r="V227" i="8" s="1"/>
  <c r="V179" i="8"/>
  <c r="V124" i="8"/>
  <c r="V125" i="8" s="1"/>
  <c r="V114" i="8"/>
  <c r="R115" i="8"/>
  <c r="R126" i="8" s="1"/>
  <c r="Q189" i="8"/>
  <c r="Q195" i="8" s="1"/>
  <c r="M202" i="8"/>
  <c r="M203" i="8" s="1"/>
  <c r="Q209" i="8"/>
  <c r="T242" i="8"/>
  <c r="V213" i="8"/>
  <c r="S202" i="8"/>
  <c r="S203" i="8" s="1"/>
  <c r="V157" i="8"/>
  <c r="V151" i="8"/>
  <c r="V75" i="8"/>
  <c r="Q57" i="8"/>
  <c r="Q58" i="8" s="1"/>
  <c r="O114" i="8"/>
  <c r="P124" i="8"/>
  <c r="P125" i="8" s="1"/>
  <c r="M183" i="8"/>
  <c r="M184" i="8" s="1"/>
  <c r="Q201" i="8"/>
  <c r="P213" i="8"/>
  <c r="P218" i="8" s="1"/>
  <c r="P228" i="8" s="1"/>
  <c r="N262" i="8"/>
  <c r="N263" i="8" s="1"/>
  <c r="Q174" i="8"/>
  <c r="Q134" i="8"/>
  <c r="Q139" i="8" s="1"/>
  <c r="Q155" i="8"/>
  <c r="Q157" i="8" s="1"/>
  <c r="Q207" i="8"/>
  <c r="Q101" i="8"/>
  <c r="Q120" i="8"/>
  <c r="O124" i="8"/>
  <c r="O125" i="8" s="1"/>
  <c r="Q178" i="8"/>
  <c r="Q179" i="8" s="1"/>
  <c r="O195" i="8"/>
  <c r="O202" i="8" s="1"/>
  <c r="O203" i="8" s="1"/>
  <c r="O174" i="8"/>
  <c r="O183" i="8" s="1"/>
  <c r="O184" i="8" s="1"/>
  <c r="O217" i="8"/>
  <c r="Q239" i="8"/>
  <c r="V235" i="8"/>
  <c r="V242" i="8" s="1"/>
  <c r="U139" i="8"/>
  <c r="U77" i="8"/>
  <c r="Q38" i="8" l="1"/>
  <c r="AR68" i="8"/>
  <c r="AS68" i="8"/>
  <c r="AT68" i="8"/>
  <c r="AQ252" i="8"/>
  <c r="Q242" i="8"/>
  <c r="Q243" i="8" s="1"/>
  <c r="Q244" i="8" s="1"/>
  <c r="U243" i="8"/>
  <c r="V243" i="8"/>
  <c r="T243" i="8"/>
  <c r="U184" i="8"/>
  <c r="T184" i="8"/>
  <c r="AU59" i="8"/>
  <c r="AU68" i="8" s="1"/>
  <c r="M167" i="8"/>
  <c r="V59" i="8"/>
  <c r="V68" i="8" s="1"/>
  <c r="V29" i="8"/>
  <c r="S271" i="8"/>
  <c r="Q59" i="8"/>
  <c r="Q68" i="8" s="1"/>
  <c r="Q15" i="8"/>
  <c r="Q22" i="8" s="1"/>
  <c r="R203" i="8"/>
  <c r="R271" i="8" s="1"/>
  <c r="M126" i="8"/>
  <c r="Q102" i="8"/>
  <c r="U78" i="8"/>
  <c r="T78" i="8"/>
  <c r="AT167" i="8"/>
  <c r="AS167" i="8"/>
  <c r="AR228" i="8"/>
  <c r="AR203" i="8"/>
  <c r="AQ203" i="8"/>
  <c r="AQ167" i="8"/>
  <c r="AR126" i="8"/>
  <c r="AQ126" i="8"/>
  <c r="AR79" i="8"/>
  <c r="AQ79" i="8"/>
  <c r="AR244" i="8"/>
  <c r="AQ244" i="8"/>
  <c r="AU218" i="8"/>
  <c r="AU228" i="8" s="1"/>
  <c r="O218" i="8"/>
  <c r="O228" i="8" s="1"/>
  <c r="Q124" i="8"/>
  <c r="Q125" i="8" s="1"/>
  <c r="V218" i="8"/>
  <c r="V228" i="8" s="1"/>
  <c r="AU115" i="8"/>
  <c r="AU126" i="8" s="1"/>
  <c r="V77" i="8"/>
  <c r="V78" i="8" s="1"/>
  <c r="V79" i="8" s="1"/>
  <c r="Q161" i="8"/>
  <c r="Q167" i="8" s="1"/>
  <c r="AU183" i="8"/>
  <c r="AU184" i="8" s="1"/>
  <c r="Q213" i="8"/>
  <c r="Q218" i="8" s="1"/>
  <c r="Q228" i="8" s="1"/>
  <c r="V161" i="8"/>
  <c r="V167" i="8" s="1"/>
  <c r="AU161" i="8"/>
  <c r="U161" i="8"/>
  <c r="U167" i="8" s="1"/>
  <c r="Q114" i="8"/>
  <c r="T167" i="8"/>
  <c r="AR167" i="8"/>
  <c r="N271" i="8"/>
  <c r="AQ228" i="8"/>
  <c r="AQ184" i="8"/>
  <c r="V115" i="8"/>
  <c r="V126" i="8" s="1"/>
  <c r="AU29" i="8"/>
  <c r="AU202" i="8"/>
  <c r="AU203" i="8" s="1"/>
  <c r="V202" i="8"/>
  <c r="V203" i="8" s="1"/>
  <c r="P126" i="8"/>
  <c r="V183" i="8"/>
  <c r="Q202" i="8"/>
  <c r="Q203" i="8" s="1"/>
  <c r="O115" i="8"/>
  <c r="O126" i="8" s="1"/>
  <c r="Q183" i="8"/>
  <c r="Q184" i="8" s="1"/>
  <c r="Q29" i="8" l="1"/>
  <c r="U244" i="8"/>
  <c r="T244" i="8"/>
  <c r="V244" i="8"/>
  <c r="V184" i="8"/>
  <c r="V271" i="8" s="1"/>
  <c r="Q115" i="8"/>
  <c r="Q126" i="8" s="1"/>
  <c r="M271" i="8"/>
  <c r="T79" i="8"/>
  <c r="U79" i="8"/>
  <c r="AS271" i="8"/>
  <c r="AT271" i="8"/>
  <c r="AU167" i="8"/>
  <c r="AR271" i="8"/>
  <c r="P271" i="8"/>
  <c r="AQ271" i="8"/>
  <c r="O271" i="8"/>
  <c r="Q271" i="8" l="1"/>
  <c r="U271" i="8"/>
  <c r="T271" i="8"/>
  <c r="AU271" i="8"/>
  <c r="W268" i="8"/>
  <c r="W269" i="8" s="1"/>
  <c r="BJ41" i="8" l="1"/>
  <c r="AZ41" i="8"/>
  <c r="AY261" i="8"/>
  <c r="AX261" i="8"/>
  <c r="AW261" i="8"/>
  <c r="AV261" i="8"/>
  <c r="AZ260" i="8"/>
  <c r="AZ259" i="8"/>
  <c r="AY257" i="8"/>
  <c r="AX257" i="8"/>
  <c r="AW257" i="8"/>
  <c r="AV257" i="8"/>
  <c r="AZ256" i="8"/>
  <c r="AZ257" i="8" s="1"/>
  <c r="AY268" i="8"/>
  <c r="AY269" i="8" s="1"/>
  <c r="AY270" i="8" s="1"/>
  <c r="AX268" i="8"/>
  <c r="AX269" i="8" s="1"/>
  <c r="AX270" i="8" s="1"/>
  <c r="AW268" i="8"/>
  <c r="AW269" i="8" s="1"/>
  <c r="AW270" i="8" s="1"/>
  <c r="AV268" i="8"/>
  <c r="AV269" i="8" s="1"/>
  <c r="AV270" i="8" s="1"/>
  <c r="AZ267" i="8"/>
  <c r="AZ268" i="8" s="1"/>
  <c r="AZ269" i="8" s="1"/>
  <c r="AZ270" i="8" s="1"/>
  <c r="AY250" i="8"/>
  <c r="AY251" i="8" s="1"/>
  <c r="AY252" i="8" s="1"/>
  <c r="AX250" i="8"/>
  <c r="AX251" i="8" s="1"/>
  <c r="AX252" i="8" s="1"/>
  <c r="AW250" i="8"/>
  <c r="AW251" i="8" s="1"/>
  <c r="AW252" i="8" s="1"/>
  <c r="AV250" i="8"/>
  <c r="AV251" i="8" s="1"/>
  <c r="AV252" i="8" s="1"/>
  <c r="AZ249" i="8"/>
  <c r="AZ248" i="8"/>
  <c r="AY242" i="8"/>
  <c r="AY243" i="8" s="1"/>
  <c r="AY244" i="8" s="1"/>
  <c r="AX242" i="8"/>
  <c r="AX243" i="8" s="1"/>
  <c r="AX244" i="8" s="1"/>
  <c r="AW242" i="8"/>
  <c r="AW243" i="8" s="1"/>
  <c r="AW244" i="8" s="1"/>
  <c r="AV242" i="8"/>
  <c r="AV243" i="8" s="1"/>
  <c r="AV244" i="8" s="1"/>
  <c r="AZ241" i="8"/>
  <c r="AZ239" i="8"/>
  <c r="AZ237" i="8"/>
  <c r="AZ236" i="8"/>
  <c r="AZ235" i="8"/>
  <c r="AZ234" i="8"/>
  <c r="AZ232" i="8"/>
  <c r="AY223" i="8"/>
  <c r="AY227" i="8" s="1"/>
  <c r="AX223" i="8"/>
  <c r="AX227" i="8" s="1"/>
  <c r="AW223" i="8"/>
  <c r="AW227" i="8" s="1"/>
  <c r="AV223" i="8"/>
  <c r="AV227" i="8" s="1"/>
  <c r="AZ222" i="8"/>
  <c r="AZ221" i="8"/>
  <c r="AY217" i="8"/>
  <c r="AX217" i="8"/>
  <c r="AW217" i="8"/>
  <c r="AV217" i="8"/>
  <c r="AZ216" i="8"/>
  <c r="AZ215" i="8"/>
  <c r="AY213" i="8"/>
  <c r="AX213" i="8"/>
  <c r="AW213" i="8"/>
  <c r="AV213" i="8"/>
  <c r="AZ212" i="8"/>
  <c r="AZ211" i="8"/>
  <c r="AZ210" i="8"/>
  <c r="AZ209" i="8"/>
  <c r="AZ208" i="8"/>
  <c r="AZ207" i="8"/>
  <c r="AY201" i="8"/>
  <c r="AX201" i="8"/>
  <c r="AW201" i="8"/>
  <c r="AV201" i="8"/>
  <c r="AZ200" i="8"/>
  <c r="AZ198" i="8"/>
  <c r="AZ197" i="8"/>
  <c r="AY195" i="8"/>
  <c r="AX195" i="8"/>
  <c r="AW195" i="8"/>
  <c r="AV195" i="8"/>
  <c r="AZ194" i="8"/>
  <c r="AZ193" i="8"/>
  <c r="AZ192" i="8"/>
  <c r="AZ191" i="8"/>
  <c r="AZ190" i="8"/>
  <c r="AZ189" i="8"/>
  <c r="AZ188" i="8"/>
  <c r="AY182" i="8"/>
  <c r="AX182" i="8"/>
  <c r="AW182" i="8"/>
  <c r="AV182" i="8"/>
  <c r="AZ181" i="8"/>
  <c r="AZ182" i="8" s="1"/>
  <c r="AY179" i="8"/>
  <c r="AX179" i="8"/>
  <c r="AW179" i="8"/>
  <c r="AV179" i="8"/>
  <c r="AZ178" i="8"/>
  <c r="AZ177" i="8"/>
  <c r="AZ176" i="8"/>
  <c r="AY174" i="8"/>
  <c r="AX174" i="8"/>
  <c r="AW174" i="8"/>
  <c r="AV174" i="8"/>
  <c r="AZ173" i="8"/>
  <c r="AZ172" i="8"/>
  <c r="AZ171" i="8"/>
  <c r="AY165" i="8"/>
  <c r="AY166" i="8" s="1"/>
  <c r="AX165" i="8"/>
  <c r="AX166" i="8" s="1"/>
  <c r="AW165" i="8"/>
  <c r="AW166" i="8" s="1"/>
  <c r="AV165" i="8"/>
  <c r="AV166" i="8" s="1"/>
  <c r="AZ164" i="8"/>
  <c r="AY160" i="8"/>
  <c r="AX160" i="8"/>
  <c r="AW160" i="8"/>
  <c r="AV160" i="8"/>
  <c r="AZ159" i="8"/>
  <c r="AZ160" i="8" s="1"/>
  <c r="AY157" i="8"/>
  <c r="AX157" i="8"/>
  <c r="AW157" i="8"/>
  <c r="AV157" i="8"/>
  <c r="AZ156" i="8"/>
  <c r="AZ155" i="8"/>
  <c r="AZ154" i="8"/>
  <c r="AZ153" i="8"/>
  <c r="AY151" i="8"/>
  <c r="AX151" i="8"/>
  <c r="AW151" i="8"/>
  <c r="AV151" i="8"/>
  <c r="AZ150" i="8"/>
  <c r="AZ148" i="8"/>
  <c r="AZ145" i="8"/>
  <c r="AZ146" i="8" s="1"/>
  <c r="AY142" i="8"/>
  <c r="AX142" i="8"/>
  <c r="AW142" i="8"/>
  <c r="AV142" i="8"/>
  <c r="AZ141" i="8"/>
  <c r="AZ142" i="8" s="1"/>
  <c r="AY139" i="8"/>
  <c r="AX139" i="8"/>
  <c r="AW139" i="8"/>
  <c r="AV139" i="8"/>
  <c r="AZ138" i="8"/>
  <c r="AZ137" i="8"/>
  <c r="AZ134" i="8"/>
  <c r="AZ133" i="8"/>
  <c r="AZ132" i="8"/>
  <c r="AZ131" i="8"/>
  <c r="AZ130" i="8"/>
  <c r="AY124" i="8"/>
  <c r="AY125" i="8" s="1"/>
  <c r="AX124" i="8"/>
  <c r="AX125" i="8" s="1"/>
  <c r="AW124" i="8"/>
  <c r="AW125" i="8" s="1"/>
  <c r="AV124" i="8"/>
  <c r="AV125" i="8" s="1"/>
  <c r="AZ123" i="8"/>
  <c r="AZ121" i="8"/>
  <c r="AZ120" i="8"/>
  <c r="AZ119" i="8"/>
  <c r="AZ118" i="8"/>
  <c r="AY114" i="8"/>
  <c r="AX114" i="8"/>
  <c r="AW114" i="8"/>
  <c r="AV114" i="8"/>
  <c r="AZ113" i="8"/>
  <c r="AZ110" i="8"/>
  <c r="AZ109" i="8"/>
  <c r="AZ108" i="8"/>
  <c r="AZ107" i="8"/>
  <c r="AZ105" i="8"/>
  <c r="AZ104" i="8"/>
  <c r="AY102" i="8"/>
  <c r="AX102" i="8"/>
  <c r="AW102" i="8"/>
  <c r="AV102" i="8"/>
  <c r="AZ101" i="8"/>
  <c r="AZ102" i="8" s="1"/>
  <c r="AZ98" i="8"/>
  <c r="AZ96" i="8"/>
  <c r="AZ95" i="8"/>
  <c r="AZ94" i="8"/>
  <c r="AZ91" i="8"/>
  <c r="AZ90" i="8"/>
  <c r="AZ89" i="8"/>
  <c r="AZ88" i="8"/>
  <c r="AZ87" i="8"/>
  <c r="AZ86" i="8"/>
  <c r="AZ85" i="8"/>
  <c r="AZ84" i="8"/>
  <c r="AZ83" i="8"/>
  <c r="AY77" i="8"/>
  <c r="AY78" i="8" s="1"/>
  <c r="AY79" i="8" s="1"/>
  <c r="AX77" i="8"/>
  <c r="AX78" i="8" s="1"/>
  <c r="AX79" i="8" s="1"/>
  <c r="AW77" i="8"/>
  <c r="AW78" i="8" s="1"/>
  <c r="AW79" i="8" s="1"/>
  <c r="AV77" i="8"/>
  <c r="AV78" i="8" s="1"/>
  <c r="AV79" i="8" s="1"/>
  <c r="AZ76" i="8"/>
  <c r="AZ75" i="8"/>
  <c r="AZ74" i="8"/>
  <c r="AZ73" i="8"/>
  <c r="AZ72" i="8"/>
  <c r="AY58" i="8"/>
  <c r="AX58" i="8"/>
  <c r="AW58" i="8"/>
  <c r="AV58" i="8"/>
  <c r="AZ57" i="8"/>
  <c r="AZ58" i="8" s="1"/>
  <c r="AZ54" i="8"/>
  <c r="AZ53" i="8"/>
  <c r="AY48" i="8"/>
  <c r="AX48" i="8"/>
  <c r="AW48" i="8"/>
  <c r="AV48" i="8"/>
  <c r="AZ47" i="8"/>
  <c r="AZ48" i="8" s="1"/>
  <c r="AZ40" i="8"/>
  <c r="AY38" i="8"/>
  <c r="AX38" i="8"/>
  <c r="AW38" i="8"/>
  <c r="AV38" i="8"/>
  <c r="AZ37" i="8"/>
  <c r="AZ36" i="8"/>
  <c r="AZ35" i="8"/>
  <c r="AZ34" i="8"/>
  <c r="AZ33" i="8"/>
  <c r="AY27" i="8"/>
  <c r="AX27" i="8"/>
  <c r="AW27" i="8"/>
  <c r="AV27" i="8"/>
  <c r="AZ26" i="8"/>
  <c r="AZ25" i="8"/>
  <c r="AY21" i="8"/>
  <c r="AX21" i="8"/>
  <c r="AW21" i="8"/>
  <c r="AV21" i="8"/>
  <c r="AZ20" i="8"/>
  <c r="AZ21" i="8" s="1"/>
  <c r="AY15" i="8"/>
  <c r="AX15" i="8"/>
  <c r="AX22" i="8" s="1"/>
  <c r="AW15" i="8"/>
  <c r="AV15" i="8"/>
  <c r="AV22" i="8" s="1"/>
  <c r="AZ14" i="8"/>
  <c r="AZ11" i="8"/>
  <c r="AZ10" i="8"/>
  <c r="AJ261" i="8"/>
  <c r="AI261" i="8"/>
  <c r="AH261" i="8"/>
  <c r="AG261" i="8"/>
  <c r="AK260" i="8"/>
  <c r="AK259" i="8"/>
  <c r="AJ257" i="8"/>
  <c r="AI257" i="8"/>
  <c r="AH257" i="8"/>
  <c r="AG257" i="8"/>
  <c r="AK256" i="8"/>
  <c r="AK257" i="8" s="1"/>
  <c r="AJ268" i="8"/>
  <c r="AJ269" i="8" s="1"/>
  <c r="AJ270" i="8" s="1"/>
  <c r="AI268" i="8"/>
  <c r="AI269" i="8" s="1"/>
  <c r="AI270" i="8" s="1"/>
  <c r="AH268" i="8"/>
  <c r="AH269" i="8" s="1"/>
  <c r="AH270" i="8" s="1"/>
  <c r="AG268" i="8"/>
  <c r="AG269" i="8" s="1"/>
  <c r="AG270" i="8" s="1"/>
  <c r="AK267" i="8"/>
  <c r="AJ250" i="8"/>
  <c r="AJ251" i="8" s="1"/>
  <c r="AJ252" i="8" s="1"/>
  <c r="AI250" i="8"/>
  <c r="AI251" i="8" s="1"/>
  <c r="AI252" i="8" s="1"/>
  <c r="AH250" i="8"/>
  <c r="AH251" i="8" s="1"/>
  <c r="AH252" i="8" s="1"/>
  <c r="AG250" i="8"/>
  <c r="AG251" i="8" s="1"/>
  <c r="AG252" i="8" s="1"/>
  <c r="AK249" i="8"/>
  <c r="AK248" i="8"/>
  <c r="AJ242" i="8"/>
  <c r="AJ243" i="8" s="1"/>
  <c r="AJ244" i="8" s="1"/>
  <c r="AI242" i="8"/>
  <c r="AI243" i="8" s="1"/>
  <c r="AI244" i="8" s="1"/>
  <c r="AH242" i="8"/>
  <c r="AH243" i="8" s="1"/>
  <c r="AH244" i="8" s="1"/>
  <c r="AG242" i="8"/>
  <c r="AG243" i="8" s="1"/>
  <c r="AG244" i="8" s="1"/>
  <c r="AK241" i="8"/>
  <c r="AK239" i="8"/>
  <c r="AK237" i="8"/>
  <c r="AK236" i="8"/>
  <c r="AK235" i="8"/>
  <c r="AK234" i="8"/>
  <c r="AK232" i="8"/>
  <c r="AJ223" i="8"/>
  <c r="AI223" i="8"/>
  <c r="AH223" i="8"/>
  <c r="AH227" i="8" s="1"/>
  <c r="AG223" i="8"/>
  <c r="AG227" i="8" s="1"/>
  <c r="AK222" i="8"/>
  <c r="AK221" i="8"/>
  <c r="AJ217" i="8"/>
  <c r="AI217" i="8"/>
  <c r="AH217" i="8"/>
  <c r="AG217" i="8"/>
  <c r="AK216" i="8"/>
  <c r="AK215" i="8"/>
  <c r="AJ213" i="8"/>
  <c r="AI213" i="8"/>
  <c r="AH213" i="8"/>
  <c r="AG213" i="8"/>
  <c r="AK212" i="8"/>
  <c r="AK211" i="8"/>
  <c r="AK210" i="8"/>
  <c r="AK209" i="8"/>
  <c r="AK208" i="8"/>
  <c r="AK207" i="8"/>
  <c r="AJ201" i="8"/>
  <c r="AI201" i="8"/>
  <c r="AH201" i="8"/>
  <c r="AG201" i="8"/>
  <c r="AK200" i="8"/>
  <c r="AK198" i="8"/>
  <c r="AK197" i="8"/>
  <c r="AJ195" i="8"/>
  <c r="AI195" i="8"/>
  <c r="AH195" i="8"/>
  <c r="AG195" i="8"/>
  <c r="AK194" i="8"/>
  <c r="AK193" i="8"/>
  <c r="AK192" i="8"/>
  <c r="AK191" i="8"/>
  <c r="AK190" i="8"/>
  <c r="AK189" i="8"/>
  <c r="AK188" i="8"/>
  <c r="AJ182" i="8"/>
  <c r="AI182" i="8"/>
  <c r="AH182" i="8"/>
  <c r="AG182" i="8"/>
  <c r="AK181" i="8"/>
  <c r="AK182" i="8" s="1"/>
  <c r="AJ179" i="8"/>
  <c r="AI179" i="8"/>
  <c r="AH179" i="8"/>
  <c r="AG179" i="8"/>
  <c r="AK178" i="8"/>
  <c r="AK177" i="8"/>
  <c r="AK176" i="8"/>
  <c r="AJ174" i="8"/>
  <c r="AI174" i="8"/>
  <c r="AH174" i="8"/>
  <c r="AG174" i="8"/>
  <c r="AK173" i="8"/>
  <c r="AK172" i="8"/>
  <c r="AK171" i="8"/>
  <c r="AJ165" i="8"/>
  <c r="AJ166" i="8" s="1"/>
  <c r="AI165" i="8"/>
  <c r="AI166" i="8" s="1"/>
  <c r="AH165" i="8"/>
  <c r="AH166" i="8" s="1"/>
  <c r="AG165" i="8"/>
  <c r="AG166" i="8" s="1"/>
  <c r="AK164" i="8"/>
  <c r="AJ160" i="8"/>
  <c r="AI160" i="8"/>
  <c r="AH160" i="8"/>
  <c r="AG160" i="8"/>
  <c r="AK159" i="8"/>
  <c r="AK160" i="8" s="1"/>
  <c r="AJ157" i="8"/>
  <c r="AI157" i="8"/>
  <c r="AH157" i="8"/>
  <c r="AG157" i="8"/>
  <c r="AK156" i="8"/>
  <c r="AK155" i="8"/>
  <c r="AK154" i="8"/>
  <c r="AK153" i="8"/>
  <c r="AJ151" i="8"/>
  <c r="AI151" i="8"/>
  <c r="AH151" i="8"/>
  <c r="AG151" i="8"/>
  <c r="AK150" i="8"/>
  <c r="AK148" i="8"/>
  <c r="AK145" i="8"/>
  <c r="AK146" i="8" s="1"/>
  <c r="AJ142" i="8"/>
  <c r="AI142" i="8"/>
  <c r="AH142" i="8"/>
  <c r="AG142" i="8"/>
  <c r="AK141" i="8"/>
  <c r="AK142" i="8" s="1"/>
  <c r="AJ139" i="8"/>
  <c r="AI139" i="8"/>
  <c r="AH139" i="8"/>
  <c r="AG139" i="8"/>
  <c r="AK138" i="8"/>
  <c r="AK137" i="8"/>
  <c r="AK134" i="8"/>
  <c r="AK133" i="8"/>
  <c r="AK132" i="8"/>
  <c r="AK131" i="8"/>
  <c r="AK130" i="8"/>
  <c r="AJ124" i="8"/>
  <c r="AJ125" i="8" s="1"/>
  <c r="AI124" i="8"/>
  <c r="AI125" i="8" s="1"/>
  <c r="AH124" i="8"/>
  <c r="AG124" i="8"/>
  <c r="AG125" i="8" s="1"/>
  <c r="AK123" i="8"/>
  <c r="AK121" i="8"/>
  <c r="AK120" i="8"/>
  <c r="AK119" i="8"/>
  <c r="AK118" i="8"/>
  <c r="AJ114" i="8"/>
  <c r="AI114" i="8"/>
  <c r="AH114" i="8"/>
  <c r="AG114" i="8"/>
  <c r="AK113" i="8"/>
  <c r="AK110" i="8"/>
  <c r="AK109" i="8"/>
  <c r="AK108" i="8"/>
  <c r="AK107" i="8"/>
  <c r="AK105" i="8"/>
  <c r="AK104" i="8"/>
  <c r="AJ102" i="8"/>
  <c r="AI102" i="8"/>
  <c r="AH102" i="8"/>
  <c r="AG102" i="8"/>
  <c r="AK101" i="8"/>
  <c r="AK102" i="8" s="1"/>
  <c r="AK98" i="8"/>
  <c r="AK96" i="8"/>
  <c r="AK95" i="8"/>
  <c r="AK94" i="8"/>
  <c r="AK91" i="8"/>
  <c r="AK90" i="8"/>
  <c r="AK89" i="8"/>
  <c r="AK88" i="8"/>
  <c r="AK87" i="8"/>
  <c r="AK86" i="8"/>
  <c r="AK85" i="8"/>
  <c r="AK84" i="8"/>
  <c r="AK83" i="8"/>
  <c r="AJ77" i="8"/>
  <c r="AJ78" i="8" s="1"/>
  <c r="AJ79" i="8" s="1"/>
  <c r="AI77" i="8"/>
  <c r="AI78" i="8" s="1"/>
  <c r="AI79" i="8" s="1"/>
  <c r="AH77" i="8"/>
  <c r="AH78" i="8" s="1"/>
  <c r="AH79" i="8" s="1"/>
  <c r="AG77" i="8"/>
  <c r="AG78" i="8" s="1"/>
  <c r="AG79" i="8" s="1"/>
  <c r="AK76" i="8"/>
  <c r="AK75" i="8"/>
  <c r="AK74" i="8"/>
  <c r="AK73" i="8"/>
  <c r="AK72" i="8"/>
  <c r="AK57" i="8"/>
  <c r="AK58" i="8" s="1"/>
  <c r="AK54" i="8"/>
  <c r="AK53" i="8"/>
  <c r="AK47" i="8"/>
  <c r="AK48" i="8" s="1"/>
  <c r="AK41" i="8"/>
  <c r="AK40" i="8"/>
  <c r="AK37" i="8"/>
  <c r="AK36" i="8"/>
  <c r="AK35" i="8"/>
  <c r="AK34" i="8"/>
  <c r="AK33" i="8"/>
  <c r="AK26" i="8"/>
  <c r="AK25" i="8"/>
  <c r="AK20" i="8"/>
  <c r="AK21" i="8" s="1"/>
  <c r="AK14" i="8"/>
  <c r="AK13" i="8"/>
  <c r="AK11" i="8"/>
  <c r="AK10" i="8"/>
  <c r="AF41" i="8"/>
  <c r="Z268" i="8"/>
  <c r="Z269" i="8" s="1"/>
  <c r="Y268" i="8"/>
  <c r="Y269" i="8" s="1"/>
  <c r="AA41" i="8"/>
  <c r="D261" i="8"/>
  <c r="E261" i="8"/>
  <c r="F261" i="8"/>
  <c r="W261" i="8"/>
  <c r="X261" i="8"/>
  <c r="Y261" i="8"/>
  <c r="Z261" i="8"/>
  <c r="AB261" i="8"/>
  <c r="AC261" i="8"/>
  <c r="AD261" i="8"/>
  <c r="AE261" i="8"/>
  <c r="AL261" i="8"/>
  <c r="AM261" i="8"/>
  <c r="AN261" i="8"/>
  <c r="AO261" i="8"/>
  <c r="BF261" i="8"/>
  <c r="BG261" i="8"/>
  <c r="BH261" i="8"/>
  <c r="BI261" i="8"/>
  <c r="BP261" i="8"/>
  <c r="C261" i="8"/>
  <c r="BJ259" i="8"/>
  <c r="AP259" i="8"/>
  <c r="AF259" i="8"/>
  <c r="AA259" i="8"/>
  <c r="G259" i="8"/>
  <c r="AY22" i="8" l="1"/>
  <c r="AW22" i="8"/>
  <c r="BN261" i="8"/>
  <c r="BO259" i="8"/>
  <c r="BM261" i="8"/>
  <c r="AX28" i="8"/>
  <c r="AV28" i="8"/>
  <c r="AV29" i="8" s="1"/>
  <c r="BK261" i="8"/>
  <c r="BL261" i="8"/>
  <c r="AY28" i="8"/>
  <c r="AJ227" i="8"/>
  <c r="AI227" i="8"/>
  <c r="AK27" i="8"/>
  <c r="AK28" i="8" s="1"/>
  <c r="AY59" i="8"/>
  <c r="AZ42" i="8"/>
  <c r="AV59" i="8"/>
  <c r="AK55" i="8"/>
  <c r="AW59" i="8"/>
  <c r="AK42" i="8"/>
  <c r="AX29" i="8"/>
  <c r="AX59" i="8"/>
  <c r="AZ55" i="8"/>
  <c r="AK38" i="8"/>
  <c r="AZ99" i="8"/>
  <c r="AK99" i="8"/>
  <c r="AK15" i="8"/>
  <c r="AK22" i="8" s="1"/>
  <c r="AK261" i="8"/>
  <c r="AK262" i="8" s="1"/>
  <c r="AK263" i="8" s="1"/>
  <c r="AG161" i="8"/>
  <c r="AG167" i="8" s="1"/>
  <c r="AW161" i="8"/>
  <c r="AX161" i="8"/>
  <c r="AX167" i="8" s="1"/>
  <c r="AI161" i="8"/>
  <c r="AI167" i="8" s="1"/>
  <c r="AY161" i="8"/>
  <c r="AY167" i="8" s="1"/>
  <c r="AJ161" i="8"/>
  <c r="AJ167" i="8" s="1"/>
  <c r="AV161" i="8"/>
  <c r="AK268" i="8"/>
  <c r="AK269" i="8" s="1"/>
  <c r="AK270" i="8" s="1"/>
  <c r="AH161" i="8"/>
  <c r="AH167" i="8" s="1"/>
  <c r="AW28" i="8"/>
  <c r="AH125" i="8"/>
  <c r="AZ27" i="8"/>
  <c r="AZ28" i="8" s="1"/>
  <c r="AK217" i="8"/>
  <c r="AX183" i="8"/>
  <c r="AX184" i="8" s="1"/>
  <c r="AX202" i="8"/>
  <c r="AX203" i="8" s="1"/>
  <c r="AZ250" i="8"/>
  <c r="AZ251" i="8" s="1"/>
  <c r="AZ252" i="8" s="1"/>
  <c r="AV218" i="8"/>
  <c r="AV228" i="8" s="1"/>
  <c r="AZ217" i="8"/>
  <c r="AW115" i="8"/>
  <c r="AW126" i="8" s="1"/>
  <c r="AZ174" i="8"/>
  <c r="AW183" i="8"/>
  <c r="AW184" i="8" s="1"/>
  <c r="AW218" i="8"/>
  <c r="AW228" i="8" s="1"/>
  <c r="AZ151" i="8"/>
  <c r="AW202" i="8"/>
  <c r="AW203" i="8" s="1"/>
  <c r="AV262" i="8"/>
  <c r="AV263" i="8" s="1"/>
  <c r="AH218" i="8"/>
  <c r="AH228" i="8" s="1"/>
  <c r="AV183" i="8"/>
  <c r="AV184" i="8" s="1"/>
  <c r="AZ179" i="8"/>
  <c r="AV202" i="8"/>
  <c r="AV203" i="8" s="1"/>
  <c r="AY218" i="8"/>
  <c r="AY228" i="8" s="1"/>
  <c r="AG202" i="8"/>
  <c r="AZ124" i="8"/>
  <c r="AZ125" i="8" s="1"/>
  <c r="AK174" i="8"/>
  <c r="AH183" i="8"/>
  <c r="AH202" i="8"/>
  <c r="AH203" i="8" s="1"/>
  <c r="AG218" i="8"/>
  <c r="AG228" i="8" s="1"/>
  <c r="AI262" i="8"/>
  <c r="AI263" i="8" s="1"/>
  <c r="AZ38" i="8"/>
  <c r="AZ77" i="8"/>
  <c r="AZ78" i="8" s="1"/>
  <c r="AZ79" i="8" s="1"/>
  <c r="AY202" i="8"/>
  <c r="AY203" i="8" s="1"/>
  <c r="AK124" i="8"/>
  <c r="AK125" i="8" s="1"/>
  <c r="AK157" i="8"/>
  <c r="AK179" i="8"/>
  <c r="AK195" i="8"/>
  <c r="AK201" i="8"/>
  <c r="AK250" i="8"/>
  <c r="AK251" i="8" s="1"/>
  <c r="AK252" i="8" s="1"/>
  <c r="AH262" i="8"/>
  <c r="AH263" i="8" s="1"/>
  <c r="AV115" i="8"/>
  <c r="AV126" i="8" s="1"/>
  <c r="AZ157" i="8"/>
  <c r="AZ242" i="8"/>
  <c r="AZ243" i="8" s="1"/>
  <c r="AZ244" i="8" s="1"/>
  <c r="AY262" i="8"/>
  <c r="AY263" i="8" s="1"/>
  <c r="AK114" i="8"/>
  <c r="AI183" i="8"/>
  <c r="AZ15" i="8"/>
  <c r="AZ22" i="8" s="1"/>
  <c r="AZ165" i="8"/>
  <c r="AZ166" i="8" s="1"/>
  <c r="AW262" i="8"/>
  <c r="AW263" i="8" s="1"/>
  <c r="AG262" i="8"/>
  <c r="AG263" i="8" s="1"/>
  <c r="AY183" i="8"/>
  <c r="AY184" i="8" s="1"/>
  <c r="AZ195" i="8"/>
  <c r="AZ201" i="8"/>
  <c r="AZ213" i="8"/>
  <c r="AX218" i="8"/>
  <c r="AX228" i="8" s="1"/>
  <c r="AZ223" i="8"/>
  <c r="AZ227" i="8" s="1"/>
  <c r="AZ261" i="8"/>
  <c r="AZ262" i="8" s="1"/>
  <c r="AZ263" i="8" s="1"/>
  <c r="AX262" i="8"/>
  <c r="AX263" i="8" s="1"/>
  <c r="AZ139" i="8"/>
  <c r="AZ114" i="8"/>
  <c r="AX115" i="8"/>
  <c r="AX126" i="8" s="1"/>
  <c r="AY115" i="8"/>
  <c r="AY126" i="8" s="1"/>
  <c r="AI115" i="8"/>
  <c r="AI126" i="8" s="1"/>
  <c r="AG183" i="8"/>
  <c r="AJ202" i="8"/>
  <c r="AJ218" i="8"/>
  <c r="AG115" i="8"/>
  <c r="AG126" i="8" s="1"/>
  <c r="AH115" i="8"/>
  <c r="AJ183" i="8"/>
  <c r="AJ184" i="8" s="1"/>
  <c r="AI218" i="8"/>
  <c r="AK139" i="8"/>
  <c r="AK151" i="8"/>
  <c r="AK77" i="8"/>
  <c r="AK78" i="8" s="1"/>
  <c r="AK79" i="8" s="1"/>
  <c r="AJ262" i="8"/>
  <c r="AJ263" i="8" s="1"/>
  <c r="AK242" i="8"/>
  <c r="AK243" i="8" s="1"/>
  <c r="AK244" i="8" s="1"/>
  <c r="AK223" i="8"/>
  <c r="AK213" i="8"/>
  <c r="AI202" i="8"/>
  <c r="AK165" i="8"/>
  <c r="AK166" i="8" s="1"/>
  <c r="AJ115" i="8"/>
  <c r="AJ126" i="8" s="1"/>
  <c r="AW68" i="8" l="1"/>
  <c r="AY68" i="8"/>
  <c r="AX68" i="8"/>
  <c r="AX271" i="8" s="1"/>
  <c r="AY29" i="8"/>
  <c r="AH184" i="8"/>
  <c r="AG184" i="8"/>
  <c r="AV68" i="8"/>
  <c r="AK227" i="8"/>
  <c r="AJ228" i="8"/>
  <c r="AJ271" i="8" s="1"/>
  <c r="AI228" i="8"/>
  <c r="AK59" i="8"/>
  <c r="AK68" i="8" s="1"/>
  <c r="AZ59" i="8"/>
  <c r="AZ68" i="8" s="1"/>
  <c r="AK29" i="8"/>
  <c r="AK218" i="8"/>
  <c r="AW167" i="8"/>
  <c r="AV167" i="8"/>
  <c r="AZ183" i="8"/>
  <c r="AZ184" i="8" s="1"/>
  <c r="AW29" i="8"/>
  <c r="AZ218" i="8"/>
  <c r="AZ228" i="8" s="1"/>
  <c r="AZ29" i="8"/>
  <c r="AZ161" i="8"/>
  <c r="AZ167" i="8" s="1"/>
  <c r="AK161" i="8"/>
  <c r="AK167" i="8" s="1"/>
  <c r="AJ203" i="8"/>
  <c r="AI203" i="8"/>
  <c r="AG203" i="8"/>
  <c r="AI184" i="8"/>
  <c r="AH126" i="8"/>
  <c r="AZ115" i="8"/>
  <c r="AZ126" i="8" s="1"/>
  <c r="AK183" i="8"/>
  <c r="AK115" i="8"/>
  <c r="AK126" i="8" s="1"/>
  <c r="AZ202" i="8"/>
  <c r="AZ203" i="8" s="1"/>
  <c r="AK202" i="8"/>
  <c r="AK228" i="8" l="1"/>
  <c r="AW271" i="8"/>
  <c r="AV271" i="8"/>
  <c r="AI271" i="8"/>
  <c r="AK203" i="8"/>
  <c r="AK184" i="8"/>
  <c r="AH271" i="8"/>
  <c r="AY271" i="8"/>
  <c r="AZ271" i="8"/>
  <c r="AG271" i="8"/>
  <c r="AP41" i="8"/>
  <c r="AK271" i="8" l="1"/>
  <c r="G41" i="8"/>
  <c r="BO41" i="8" s="1"/>
  <c r="G13" i="8" l="1"/>
  <c r="AA13" i="8"/>
  <c r="AF13" i="8"/>
  <c r="AP13" i="8"/>
  <c r="BJ13" i="8"/>
  <c r="BO13" i="8" l="1"/>
  <c r="AA134" i="8"/>
  <c r="AA131" i="8"/>
  <c r="C217" i="8" l="1"/>
  <c r="D179" i="8"/>
  <c r="E179" i="8"/>
  <c r="F179" i="8"/>
  <c r="W179" i="8"/>
  <c r="X179" i="8"/>
  <c r="Y179" i="8"/>
  <c r="Z179" i="8"/>
  <c r="AB179" i="8"/>
  <c r="AC179" i="8"/>
  <c r="AD179" i="8"/>
  <c r="AE179" i="8"/>
  <c r="AL179" i="8"/>
  <c r="AM179" i="8"/>
  <c r="AN179" i="8"/>
  <c r="AO179" i="8"/>
  <c r="BF179" i="8"/>
  <c r="BG179" i="8"/>
  <c r="BH179" i="8"/>
  <c r="BI179" i="8"/>
  <c r="BP179" i="8"/>
  <c r="C179" i="8"/>
  <c r="BK179" i="8" s="1"/>
  <c r="BP174" i="8"/>
  <c r="D174" i="8"/>
  <c r="E174" i="8"/>
  <c r="F174" i="8"/>
  <c r="W174" i="8"/>
  <c r="X174" i="8"/>
  <c r="Y174" i="8"/>
  <c r="Z174" i="8"/>
  <c r="AC174" i="8"/>
  <c r="AD174" i="8"/>
  <c r="AE174" i="8"/>
  <c r="AL174" i="8"/>
  <c r="AM174" i="8"/>
  <c r="AN174" i="8"/>
  <c r="AO174" i="8"/>
  <c r="BF174" i="8"/>
  <c r="BG174" i="8"/>
  <c r="BH174" i="8"/>
  <c r="BI174" i="8"/>
  <c r="C174" i="8"/>
  <c r="BK174" i="8" l="1"/>
  <c r="BL174" i="8"/>
  <c r="BN179" i="8"/>
  <c r="BM179" i="8"/>
  <c r="BL179" i="8"/>
  <c r="BN174" i="8"/>
  <c r="BM174" i="8"/>
  <c r="BQ20" i="8"/>
  <c r="BQ21" i="8" s="1"/>
  <c r="BP102" i="8" l="1"/>
  <c r="BI102" i="8"/>
  <c r="BH102" i="8"/>
  <c r="BG102" i="8"/>
  <c r="BF102" i="8"/>
  <c r="AO102" i="8"/>
  <c r="AN102" i="8"/>
  <c r="AM102" i="8"/>
  <c r="AL102" i="8"/>
  <c r="AE102" i="8"/>
  <c r="AD102" i="8"/>
  <c r="AC102" i="8"/>
  <c r="AB102" i="8"/>
  <c r="Z102" i="8"/>
  <c r="Y102" i="8"/>
  <c r="X102" i="8"/>
  <c r="W102" i="8"/>
  <c r="BK102" i="8" s="1"/>
  <c r="F102" i="8"/>
  <c r="BN102" i="8" s="1"/>
  <c r="E102" i="8"/>
  <c r="BM102" i="8" s="1"/>
  <c r="D102" i="8"/>
  <c r="BL102" i="8" s="1"/>
  <c r="BR102" i="8"/>
  <c r="BQ102" i="8"/>
  <c r="BJ101" i="8"/>
  <c r="BJ102" i="8" s="1"/>
  <c r="AP101" i="8"/>
  <c r="AP102" i="8" s="1"/>
  <c r="AF101" i="8"/>
  <c r="AF102" i="8" s="1"/>
  <c r="AA101" i="8"/>
  <c r="BO101" i="8" l="1"/>
  <c r="AA102" i="8"/>
  <c r="BU102" i="8"/>
  <c r="BS102" i="8"/>
  <c r="G102" i="8"/>
  <c r="BT102" i="8"/>
  <c r="BO102" i="8" l="1"/>
  <c r="BV102" i="8"/>
  <c r="BJ260" i="8"/>
  <c r="BJ261" i="8" s="1"/>
  <c r="BI257" i="8"/>
  <c r="BH257" i="8"/>
  <c r="BG257" i="8"/>
  <c r="BF257" i="8"/>
  <c r="BJ256" i="8"/>
  <c r="BJ257" i="8" s="1"/>
  <c r="BI268" i="8"/>
  <c r="BI269" i="8" s="1"/>
  <c r="BI270" i="8" s="1"/>
  <c r="BH268" i="8"/>
  <c r="BH269" i="8" s="1"/>
  <c r="BH270" i="8" s="1"/>
  <c r="BG268" i="8"/>
  <c r="BG269" i="8" s="1"/>
  <c r="BG270" i="8" s="1"/>
  <c r="BF268" i="8"/>
  <c r="BF269" i="8" s="1"/>
  <c r="BF270" i="8" s="1"/>
  <c r="BJ267" i="8"/>
  <c r="BJ268" i="8" s="1"/>
  <c r="BJ269" i="8" s="1"/>
  <c r="BJ270" i="8" s="1"/>
  <c r="BI250" i="8"/>
  <c r="BI251" i="8" s="1"/>
  <c r="BI252" i="8" s="1"/>
  <c r="BH250" i="8"/>
  <c r="BH251" i="8" s="1"/>
  <c r="BH252" i="8" s="1"/>
  <c r="BG250" i="8"/>
  <c r="BG251" i="8" s="1"/>
  <c r="BG252" i="8" s="1"/>
  <c r="BF250" i="8"/>
  <c r="BF251" i="8" s="1"/>
  <c r="BF252" i="8" s="1"/>
  <c r="BJ249" i="8"/>
  <c r="BJ248" i="8"/>
  <c r="BI242" i="8"/>
  <c r="BH242" i="8"/>
  <c r="BF242" i="8"/>
  <c r="BF243" i="8" s="1"/>
  <c r="BF244" i="8" s="1"/>
  <c r="BJ241" i="8"/>
  <c r="BJ239" i="8"/>
  <c r="BJ237" i="8"/>
  <c r="BJ236" i="8"/>
  <c r="BJ235" i="8"/>
  <c r="BJ234" i="8"/>
  <c r="BJ232" i="8"/>
  <c r="BG242" i="8"/>
  <c r="BG243" i="8" s="1"/>
  <c r="BG244" i="8" s="1"/>
  <c r="BI223" i="8"/>
  <c r="BI227" i="8" s="1"/>
  <c r="BH223" i="8"/>
  <c r="BH227" i="8" s="1"/>
  <c r="BG223" i="8"/>
  <c r="BG227" i="8" s="1"/>
  <c r="BF223" i="8"/>
  <c r="BF227" i="8" s="1"/>
  <c r="BJ222" i="8"/>
  <c r="BJ221" i="8"/>
  <c r="BI217" i="8"/>
  <c r="BH217" i="8"/>
  <c r="BG217" i="8"/>
  <c r="BF217" i="8"/>
  <c r="BJ216" i="8"/>
  <c r="BJ215" i="8"/>
  <c r="BI213" i="8"/>
  <c r="BH213" i="8"/>
  <c r="BG213" i="8"/>
  <c r="BF213" i="8"/>
  <c r="BJ212" i="8"/>
  <c r="BJ211" i="8"/>
  <c r="BJ210" i="8"/>
  <c r="BJ209" i="8"/>
  <c r="BJ208" i="8"/>
  <c r="BJ207" i="8"/>
  <c r="BI201" i="8"/>
  <c r="BH201" i="8"/>
  <c r="BF201" i="8"/>
  <c r="BJ200" i="8"/>
  <c r="BJ198" i="8"/>
  <c r="BJ197" i="8"/>
  <c r="BI195" i="8"/>
  <c r="BH195" i="8"/>
  <c r="BF195" i="8"/>
  <c r="BJ194" i="8"/>
  <c r="BJ193" i="8"/>
  <c r="BJ192" i="8"/>
  <c r="BJ191" i="8"/>
  <c r="BJ190" i="8"/>
  <c r="BJ189" i="8"/>
  <c r="BJ188" i="8"/>
  <c r="BI182" i="8"/>
  <c r="BH182" i="8"/>
  <c r="BG182" i="8"/>
  <c r="BF182" i="8"/>
  <c r="BJ181" i="8"/>
  <c r="BJ182" i="8" s="1"/>
  <c r="BJ178" i="8"/>
  <c r="BJ176" i="8"/>
  <c r="BJ177" i="8"/>
  <c r="BI183" i="8"/>
  <c r="BI184" i="8" s="1"/>
  <c r="BJ173" i="8"/>
  <c r="BJ171" i="8"/>
  <c r="BJ172" i="8"/>
  <c r="BI165" i="8"/>
  <c r="BI166" i="8" s="1"/>
  <c r="BH165" i="8"/>
  <c r="BH166" i="8" s="1"/>
  <c r="BG165" i="8"/>
  <c r="BG166" i="8" s="1"/>
  <c r="BF165" i="8"/>
  <c r="BF166" i="8" s="1"/>
  <c r="BJ164" i="8"/>
  <c r="BJ150" i="8"/>
  <c r="BJ148" i="8"/>
  <c r="BJ145" i="8"/>
  <c r="BJ146" i="8" s="1"/>
  <c r="BI160" i="8"/>
  <c r="BH160" i="8"/>
  <c r="BG160" i="8"/>
  <c r="BF160" i="8"/>
  <c r="BJ159" i="8"/>
  <c r="BJ160" i="8" s="1"/>
  <c r="BI142" i="8"/>
  <c r="BH142" i="8"/>
  <c r="BG142" i="8"/>
  <c r="BJ141" i="8"/>
  <c r="BJ142" i="8" s="1"/>
  <c r="BI157" i="8"/>
  <c r="BH157" i="8"/>
  <c r="BG157" i="8"/>
  <c r="BF157" i="8"/>
  <c r="BJ156" i="8"/>
  <c r="BJ155" i="8"/>
  <c r="BJ154" i="8"/>
  <c r="BJ153" i="8"/>
  <c r="BI139" i="8"/>
  <c r="BH139" i="8"/>
  <c r="BG139" i="8"/>
  <c r="BF139" i="8"/>
  <c r="BJ138" i="8"/>
  <c r="BJ137" i="8"/>
  <c r="BJ134" i="8"/>
  <c r="BJ133" i="8"/>
  <c r="BJ132" i="8"/>
  <c r="BJ131" i="8"/>
  <c r="BJ130" i="8"/>
  <c r="BI124" i="8"/>
  <c r="BI125" i="8" s="1"/>
  <c r="BH124" i="8"/>
  <c r="BH125" i="8" s="1"/>
  <c r="BG124" i="8"/>
  <c r="BG125" i="8" s="1"/>
  <c r="BF124" i="8"/>
  <c r="BF125" i="8" s="1"/>
  <c r="BJ123" i="8"/>
  <c r="BJ121" i="8"/>
  <c r="BJ120" i="8"/>
  <c r="BJ119" i="8"/>
  <c r="BJ118" i="8"/>
  <c r="BI114" i="8"/>
  <c r="BH114" i="8"/>
  <c r="BG114" i="8"/>
  <c r="BF114" i="8"/>
  <c r="BJ113" i="8"/>
  <c r="BJ110" i="8"/>
  <c r="BJ109" i="8"/>
  <c r="BJ108" i="8"/>
  <c r="BJ107" i="8"/>
  <c r="BJ105" i="8"/>
  <c r="BJ104" i="8"/>
  <c r="BJ98" i="8"/>
  <c r="BJ96" i="8"/>
  <c r="BJ95" i="8"/>
  <c r="BJ94" i="8"/>
  <c r="BJ91" i="8"/>
  <c r="BJ90" i="8"/>
  <c r="BJ89" i="8"/>
  <c r="BJ88" i="8"/>
  <c r="BJ87" i="8"/>
  <c r="BJ86" i="8"/>
  <c r="BJ85" i="8"/>
  <c r="BJ84" i="8"/>
  <c r="BJ83" i="8"/>
  <c r="BI77" i="8"/>
  <c r="BH77" i="8"/>
  <c r="BF77" i="8"/>
  <c r="BF78" i="8" s="1"/>
  <c r="BF79" i="8" s="1"/>
  <c r="BJ76" i="8"/>
  <c r="BJ75" i="8"/>
  <c r="BJ74" i="8"/>
  <c r="BG77" i="8"/>
  <c r="BG78" i="8" s="1"/>
  <c r="BG79" i="8" s="1"/>
  <c r="BJ73" i="8"/>
  <c r="BJ72" i="8"/>
  <c r="BI58" i="8"/>
  <c r="BN58" i="8" s="1"/>
  <c r="BH58" i="8"/>
  <c r="BM58" i="8" s="1"/>
  <c r="BG58" i="8"/>
  <c r="BL58" i="8" s="1"/>
  <c r="BF58" i="8"/>
  <c r="BK58" i="8" s="1"/>
  <c r="BJ57" i="8"/>
  <c r="BJ58" i="8" s="1"/>
  <c r="BJ54" i="8"/>
  <c r="BJ53" i="8"/>
  <c r="BJ40" i="8"/>
  <c r="BJ42" i="8" s="1"/>
  <c r="BI48" i="8"/>
  <c r="BN48" i="8" s="1"/>
  <c r="BH48" i="8"/>
  <c r="BM48" i="8" s="1"/>
  <c r="BG48" i="8"/>
  <c r="BL48" i="8" s="1"/>
  <c r="BF48" i="8"/>
  <c r="BK48" i="8" s="1"/>
  <c r="BJ47" i="8"/>
  <c r="BJ48" i="8" s="1"/>
  <c r="BI38" i="8"/>
  <c r="BN38" i="8" s="1"/>
  <c r="BH38" i="8"/>
  <c r="BM38" i="8" s="1"/>
  <c r="BF38" i="8"/>
  <c r="BK38" i="8" s="1"/>
  <c r="BG38" i="8"/>
  <c r="BL38" i="8" s="1"/>
  <c r="BI27" i="8"/>
  <c r="BH27" i="8"/>
  <c r="BG27" i="8"/>
  <c r="BF27" i="8"/>
  <c r="BJ26" i="8"/>
  <c r="BJ25" i="8"/>
  <c r="BI21" i="8"/>
  <c r="BN21" i="8" s="1"/>
  <c r="BH21" i="8"/>
  <c r="BM21" i="8" s="1"/>
  <c r="BG21" i="8"/>
  <c r="BL21" i="8" s="1"/>
  <c r="BF21" i="8"/>
  <c r="BK21" i="8" s="1"/>
  <c r="BJ20" i="8"/>
  <c r="BJ21" i="8" s="1"/>
  <c r="BI15" i="8"/>
  <c r="BI22" i="8" s="1"/>
  <c r="BH15" i="8"/>
  <c r="BG15" i="8"/>
  <c r="BF15" i="8"/>
  <c r="BJ14" i="8"/>
  <c r="BJ11" i="8"/>
  <c r="BJ10" i="8"/>
  <c r="AM77" i="8"/>
  <c r="AM78" i="8" s="1"/>
  <c r="AM79" i="8" s="1"/>
  <c r="X151" i="8"/>
  <c r="D151" i="8"/>
  <c r="AM151" i="8"/>
  <c r="AC151" i="8"/>
  <c r="AM257" i="8"/>
  <c r="AC257" i="8"/>
  <c r="X257" i="8"/>
  <c r="D257" i="8"/>
  <c r="AM268" i="8"/>
  <c r="AM269" i="8" s="1"/>
  <c r="AM270" i="8" s="1"/>
  <c r="AC268" i="8"/>
  <c r="X270" i="8"/>
  <c r="D268" i="8"/>
  <c r="AM250" i="8"/>
  <c r="AM251" i="8" s="1"/>
  <c r="AM252" i="8" s="1"/>
  <c r="AC250" i="8"/>
  <c r="AC251" i="8" s="1"/>
  <c r="AC252" i="8" s="1"/>
  <c r="X250" i="8"/>
  <c r="X251" i="8" s="1"/>
  <c r="X252" i="8" s="1"/>
  <c r="D250" i="8"/>
  <c r="E250" i="8"/>
  <c r="AC242" i="8"/>
  <c r="AC243" i="8" s="1"/>
  <c r="AC244" i="8" s="1"/>
  <c r="X242" i="8"/>
  <c r="D242" i="8"/>
  <c r="AM223" i="8"/>
  <c r="AM227" i="8" s="1"/>
  <c r="AC223" i="8"/>
  <c r="AC227" i="8" s="1"/>
  <c r="X223" i="8"/>
  <c r="X227" i="8" s="1"/>
  <c r="D223" i="8"/>
  <c r="AM217" i="8"/>
  <c r="AC217" i="8"/>
  <c r="X217" i="8"/>
  <c r="D217" i="8"/>
  <c r="AM213" i="8"/>
  <c r="AC213" i="8"/>
  <c r="X213" i="8"/>
  <c r="D213" i="8"/>
  <c r="AM201" i="8"/>
  <c r="AC201" i="8"/>
  <c r="X201" i="8"/>
  <c r="D201" i="8"/>
  <c r="AC195" i="8"/>
  <c r="X195" i="8"/>
  <c r="D195" i="8"/>
  <c r="AM182" i="8"/>
  <c r="AC182" i="8"/>
  <c r="X182" i="8"/>
  <c r="D182" i="8"/>
  <c r="AM165" i="8"/>
  <c r="AM166" i="8" s="1"/>
  <c r="AC165" i="8"/>
  <c r="AC166" i="8" s="1"/>
  <c r="X165" i="8"/>
  <c r="X166" i="8" s="1"/>
  <c r="D165" i="8"/>
  <c r="AM160" i="8"/>
  <c r="AC160" i="8"/>
  <c r="X160" i="8"/>
  <c r="D160" i="8"/>
  <c r="AM142" i="8"/>
  <c r="AC142" i="8"/>
  <c r="X142" i="8"/>
  <c r="D142" i="8"/>
  <c r="AM157" i="8"/>
  <c r="AC157" i="8"/>
  <c r="X157" i="8"/>
  <c r="D157" i="8"/>
  <c r="AM139" i="8"/>
  <c r="AC139" i="8"/>
  <c r="X139" i="8"/>
  <c r="D139" i="8"/>
  <c r="AM124" i="8"/>
  <c r="AM125" i="8" s="1"/>
  <c r="AC124" i="8"/>
  <c r="AC125" i="8" s="1"/>
  <c r="X124" i="8"/>
  <c r="X125" i="8" s="1"/>
  <c r="D124" i="8"/>
  <c r="AM114" i="8"/>
  <c r="AC114" i="8"/>
  <c r="X114" i="8"/>
  <c r="D114" i="8"/>
  <c r="AC77" i="8"/>
  <c r="AC78" i="8" s="1"/>
  <c r="AC79" i="8" s="1"/>
  <c r="X77" i="8"/>
  <c r="BH22" i="8" l="1"/>
  <c r="BM22" i="8" s="1"/>
  <c r="BF22" i="8"/>
  <c r="BF29" i="8" s="1"/>
  <c r="BG22" i="8"/>
  <c r="BL151" i="8"/>
  <c r="BM15" i="8"/>
  <c r="BN22" i="8"/>
  <c r="BN15" i="8"/>
  <c r="BF28" i="8"/>
  <c r="BK28" i="8" s="1"/>
  <c r="BK27" i="8"/>
  <c r="BL213" i="8"/>
  <c r="BL217" i="8"/>
  <c r="D227" i="8"/>
  <c r="BL227" i="8" s="1"/>
  <c r="BL223" i="8"/>
  <c r="BL250" i="8"/>
  <c r="BL268" i="8"/>
  <c r="BL257" i="8"/>
  <c r="BG28" i="8"/>
  <c r="BL28" i="8" s="1"/>
  <c r="BL27" i="8"/>
  <c r="BI28" i="8"/>
  <c r="BN28" i="8" s="1"/>
  <c r="BN27" i="8"/>
  <c r="BL114" i="8"/>
  <c r="BL124" i="8"/>
  <c r="BL139" i="8"/>
  <c r="BL142" i="8"/>
  <c r="BL160" i="8"/>
  <c r="BL182" i="8"/>
  <c r="BL22" i="8"/>
  <c r="BH28" i="8"/>
  <c r="BM28" i="8" s="1"/>
  <c r="BM27" i="8"/>
  <c r="BL165" i="8"/>
  <c r="BL157" i="8"/>
  <c r="BF59" i="8"/>
  <c r="BH59" i="8"/>
  <c r="BG59" i="8"/>
  <c r="BI59" i="8"/>
  <c r="BJ55" i="8"/>
  <c r="BJ99" i="8"/>
  <c r="BL77" i="8"/>
  <c r="AC269" i="8"/>
  <c r="BI243" i="8"/>
  <c r="BH243" i="8"/>
  <c r="BI78" i="8"/>
  <c r="BH78" i="8"/>
  <c r="BJ151" i="8"/>
  <c r="BL15" i="8"/>
  <c r="X78" i="8"/>
  <c r="BL78" i="8" s="1"/>
  <c r="D243" i="8"/>
  <c r="D251" i="8"/>
  <c r="BL251" i="8" s="1"/>
  <c r="D269" i="8"/>
  <c r="BL269" i="8" s="1"/>
  <c r="D166" i="8"/>
  <c r="BL166" i="8" s="1"/>
  <c r="E251" i="8"/>
  <c r="BG161" i="8"/>
  <c r="BG167" i="8" s="1"/>
  <c r="D161" i="8"/>
  <c r="BH161" i="8"/>
  <c r="BH167" i="8" s="1"/>
  <c r="BI161" i="8"/>
  <c r="BI167" i="8" s="1"/>
  <c r="BF161" i="8"/>
  <c r="BF167" i="8" s="1"/>
  <c r="AM161" i="8"/>
  <c r="AM167" i="8" s="1"/>
  <c r="AC161" i="8"/>
  <c r="AC167" i="8" s="1"/>
  <c r="X243" i="8"/>
  <c r="X244" i="8" s="1"/>
  <c r="X161" i="8"/>
  <c r="D125" i="8"/>
  <c r="BL125" i="8" s="1"/>
  <c r="X115" i="8"/>
  <c r="X126" i="8" s="1"/>
  <c r="BF115" i="8"/>
  <c r="BF126" i="8" s="1"/>
  <c r="BH202" i="8"/>
  <c r="BH203" i="8" s="1"/>
  <c r="BI115" i="8"/>
  <c r="BI126" i="8" s="1"/>
  <c r="AM115" i="8"/>
  <c r="AM126" i="8" s="1"/>
  <c r="D115" i="8"/>
  <c r="BH115" i="8"/>
  <c r="BH126" i="8" s="1"/>
  <c r="AC115" i="8"/>
  <c r="AC126" i="8" s="1"/>
  <c r="BG115" i="8"/>
  <c r="BG126" i="8" s="1"/>
  <c r="BI218" i="8"/>
  <c r="BI228" i="8" s="1"/>
  <c r="BJ174" i="8"/>
  <c r="BJ179" i="8"/>
  <c r="BI29" i="8"/>
  <c r="BN29" i="8" s="1"/>
  <c r="AM242" i="8"/>
  <c r="AM243" i="8" s="1"/>
  <c r="AM244" i="8" s="1"/>
  <c r="BF218" i="8"/>
  <c r="BF228" i="8" s="1"/>
  <c r="BH29" i="8"/>
  <c r="BM29" i="8" s="1"/>
  <c r="BI262" i="8"/>
  <c r="BI263" i="8" s="1"/>
  <c r="BJ124" i="8"/>
  <c r="BJ125" i="8" s="1"/>
  <c r="BF202" i="8"/>
  <c r="BF203" i="8" s="1"/>
  <c r="BH183" i="8"/>
  <c r="BH184" i="8" s="1"/>
  <c r="BH218" i="8"/>
  <c r="BH228" i="8" s="1"/>
  <c r="BI202" i="8"/>
  <c r="BI203" i="8" s="1"/>
  <c r="BJ201" i="8"/>
  <c r="BJ217" i="8"/>
  <c r="BJ27" i="8"/>
  <c r="BJ28" i="8" s="1"/>
  <c r="BJ139" i="8"/>
  <c r="BJ223" i="8"/>
  <c r="BJ227" i="8" s="1"/>
  <c r="BF262" i="8"/>
  <c r="BF263" i="8" s="1"/>
  <c r="BJ114" i="8"/>
  <c r="BF183" i="8"/>
  <c r="BF184" i="8" s="1"/>
  <c r="BJ195" i="8"/>
  <c r="BG218" i="8"/>
  <c r="BG228" i="8" s="1"/>
  <c r="BJ242" i="8"/>
  <c r="BJ250" i="8"/>
  <c r="BJ251" i="8" s="1"/>
  <c r="BJ252" i="8" s="1"/>
  <c r="BH262" i="8"/>
  <c r="BH263" i="8" s="1"/>
  <c r="X183" i="8"/>
  <c r="BJ157" i="8"/>
  <c r="BJ165" i="8"/>
  <c r="BJ166" i="8" s="1"/>
  <c r="BG183" i="8"/>
  <c r="BG184" i="8" s="1"/>
  <c r="BG195" i="8"/>
  <c r="BG201" i="8"/>
  <c r="BL201" i="8" s="1"/>
  <c r="BJ213" i="8"/>
  <c r="BJ262" i="8"/>
  <c r="BJ263" i="8" s="1"/>
  <c r="BJ15" i="8"/>
  <c r="BJ22" i="8" s="1"/>
  <c r="BJ38" i="8"/>
  <c r="BJ77" i="8"/>
  <c r="BG262" i="8"/>
  <c r="BG263" i="8" s="1"/>
  <c r="AM195" i="8"/>
  <c r="AM202" i="8" s="1"/>
  <c r="AM203" i="8" s="1"/>
  <c r="X262" i="8"/>
  <c r="X263" i="8" s="1"/>
  <c r="X218" i="8"/>
  <c r="D262" i="8"/>
  <c r="AM262" i="8"/>
  <c r="AM263" i="8" s="1"/>
  <c r="AC262" i="8"/>
  <c r="AC263" i="8" s="1"/>
  <c r="AC218" i="8"/>
  <c r="AC228" i="8" s="1"/>
  <c r="D202" i="8"/>
  <c r="AC202" i="8"/>
  <c r="AC203" i="8" s="1"/>
  <c r="AM218" i="8"/>
  <c r="X202" i="8"/>
  <c r="AM183" i="8"/>
  <c r="AM184" i="8" s="1"/>
  <c r="D218" i="8"/>
  <c r="D183" i="8"/>
  <c r="AC183" i="8"/>
  <c r="AC184" i="8" s="1"/>
  <c r="AP14" i="8"/>
  <c r="AF14" i="8"/>
  <c r="AA14" i="8"/>
  <c r="G14" i="8"/>
  <c r="BO14" i="8" s="1"/>
  <c r="BG29" i="8" l="1"/>
  <c r="BK22" i="8"/>
  <c r="BL183" i="8"/>
  <c r="BL115" i="8"/>
  <c r="BL243" i="8"/>
  <c r="BF68" i="8"/>
  <c r="BK59" i="8"/>
  <c r="BL242" i="8"/>
  <c r="BH68" i="8"/>
  <c r="BM59" i="8"/>
  <c r="BI68" i="8"/>
  <c r="BN59" i="8"/>
  <c r="BL218" i="8"/>
  <c r="BL262" i="8"/>
  <c r="BG68" i="8"/>
  <c r="BL59" i="8"/>
  <c r="BL68" i="8" s="1"/>
  <c r="BL195" i="8"/>
  <c r="BL161" i="8"/>
  <c r="BJ59" i="8"/>
  <c r="BJ68" i="8" s="1"/>
  <c r="AC270" i="8"/>
  <c r="BI244" i="8"/>
  <c r="BJ243" i="8"/>
  <c r="BH244" i="8"/>
  <c r="BI79" i="8"/>
  <c r="BJ78" i="8"/>
  <c r="BH79" i="8"/>
  <c r="D184" i="8"/>
  <c r="D167" i="8"/>
  <c r="D228" i="8"/>
  <c r="D252" i="8"/>
  <c r="BL252" i="8" s="1"/>
  <c r="X79" i="8"/>
  <c r="BL79" i="8" s="1"/>
  <c r="BK15" i="8"/>
  <c r="D203" i="8"/>
  <c r="D263" i="8"/>
  <c r="BL263" i="8" s="1"/>
  <c r="D270" i="8"/>
  <c r="BL270" i="8" s="1"/>
  <c r="D244" i="8"/>
  <c r="BL244" i="8" s="1"/>
  <c r="E252" i="8"/>
  <c r="BJ161" i="8"/>
  <c r="BJ167" i="8" s="1"/>
  <c r="AM228" i="8"/>
  <c r="X228" i="8"/>
  <c r="X203" i="8"/>
  <c r="X184" i="8"/>
  <c r="X167" i="8"/>
  <c r="BL29" i="8"/>
  <c r="D126" i="8"/>
  <c r="BL126" i="8" s="1"/>
  <c r="BJ115" i="8"/>
  <c r="BJ126" i="8" s="1"/>
  <c r="BJ183" i="8"/>
  <c r="BJ184" i="8" s="1"/>
  <c r="BJ218" i="8"/>
  <c r="BJ228" i="8" s="1"/>
  <c r="BJ29" i="8"/>
  <c r="BJ202" i="8"/>
  <c r="BJ203" i="8" s="1"/>
  <c r="BG202" i="8"/>
  <c r="BG203" i="8" s="1"/>
  <c r="BL228" i="8" l="1"/>
  <c r="BL203" i="8"/>
  <c r="BL202" i="8"/>
  <c r="BL184" i="8"/>
  <c r="BL167" i="8"/>
  <c r="BJ244" i="8"/>
  <c r="BJ79" i="8"/>
  <c r="AM271" i="8"/>
  <c r="X271" i="8"/>
  <c r="BI271" i="8"/>
  <c r="BF271" i="8"/>
  <c r="BH271" i="8"/>
  <c r="AC271" i="8"/>
  <c r="BG271" i="8"/>
  <c r="D271" i="8"/>
  <c r="AP53" i="8"/>
  <c r="AF53" i="8"/>
  <c r="AA53" i="8"/>
  <c r="G53" i="8"/>
  <c r="BO53" i="8" l="1"/>
  <c r="BL271" i="8"/>
  <c r="BJ271" i="8"/>
  <c r="AP260" i="8"/>
  <c r="AP261" i="8" s="1"/>
  <c r="AF260" i="8"/>
  <c r="AF261" i="8" s="1"/>
  <c r="AA260" i="8"/>
  <c r="AA261" i="8" s="1"/>
  <c r="G260" i="8"/>
  <c r="AP256" i="8"/>
  <c r="AF256" i="8"/>
  <c r="AA256" i="8"/>
  <c r="G256" i="8"/>
  <c r="AP267" i="8"/>
  <c r="AF267" i="8"/>
  <c r="AA267" i="8"/>
  <c r="G267" i="8"/>
  <c r="AP249" i="8"/>
  <c r="AF249" i="8"/>
  <c r="AA249" i="8"/>
  <c r="G249" i="8"/>
  <c r="AP248" i="8"/>
  <c r="AF248" i="8"/>
  <c r="AA248" i="8"/>
  <c r="G248" i="8"/>
  <c r="AP241" i="8"/>
  <c r="AF241" i="8"/>
  <c r="AA241" i="8"/>
  <c r="G241" i="8"/>
  <c r="AP239" i="8"/>
  <c r="AF239" i="8"/>
  <c r="AA239" i="8"/>
  <c r="G239" i="8"/>
  <c r="AP237" i="8"/>
  <c r="AF237" i="8"/>
  <c r="AA237" i="8"/>
  <c r="G237" i="8"/>
  <c r="AP236" i="8"/>
  <c r="AF236" i="8"/>
  <c r="AA236" i="8"/>
  <c r="G236" i="8"/>
  <c r="AP235" i="8"/>
  <c r="AF235" i="8"/>
  <c r="AA235" i="8"/>
  <c r="G235" i="8"/>
  <c r="AP234" i="8"/>
  <c r="AF234" i="8"/>
  <c r="AA234" i="8"/>
  <c r="G234" i="8"/>
  <c r="AP232" i="8"/>
  <c r="AF232" i="8"/>
  <c r="AA232" i="8"/>
  <c r="G232" i="8"/>
  <c r="AP222" i="8"/>
  <c r="AF222" i="8"/>
  <c r="AA222" i="8"/>
  <c r="G222" i="8"/>
  <c r="AP221" i="8"/>
  <c r="AF221" i="8"/>
  <c r="AA221" i="8"/>
  <c r="G221" i="8"/>
  <c r="AP216" i="8"/>
  <c r="AF216" i="8"/>
  <c r="AA216" i="8"/>
  <c r="G216" i="8"/>
  <c r="AP215" i="8"/>
  <c r="AF215" i="8"/>
  <c r="AA215" i="8"/>
  <c r="G215" i="8"/>
  <c r="AP212" i="8"/>
  <c r="AF212" i="8"/>
  <c r="AA212" i="8"/>
  <c r="G212" i="8"/>
  <c r="AP211" i="8"/>
  <c r="AF211" i="8"/>
  <c r="AA211" i="8"/>
  <c r="G211" i="8"/>
  <c r="AP210" i="8"/>
  <c r="AF210" i="8"/>
  <c r="AA210" i="8"/>
  <c r="AP209" i="8"/>
  <c r="AF209" i="8"/>
  <c r="AA209" i="8"/>
  <c r="G209" i="8"/>
  <c r="AP208" i="8"/>
  <c r="AF208" i="8"/>
  <c r="AA208" i="8"/>
  <c r="G208" i="8"/>
  <c r="AP207" i="8"/>
  <c r="AF207" i="8"/>
  <c r="AA207" i="8"/>
  <c r="G207" i="8"/>
  <c r="C213" i="8"/>
  <c r="C223" i="8"/>
  <c r="C242" i="8"/>
  <c r="C250" i="8"/>
  <c r="C268" i="8"/>
  <c r="AP200" i="8"/>
  <c r="AF200" i="8"/>
  <c r="G200" i="8"/>
  <c r="AP198" i="8"/>
  <c r="AF198" i="8"/>
  <c r="G198" i="8"/>
  <c r="AP197" i="8"/>
  <c r="AF197" i="8"/>
  <c r="G197" i="8"/>
  <c r="AP194" i="8"/>
  <c r="AF194" i="8"/>
  <c r="AA194" i="8"/>
  <c r="G194" i="8"/>
  <c r="AP193" i="8"/>
  <c r="AF193" i="8"/>
  <c r="AA193" i="8"/>
  <c r="G193" i="8"/>
  <c r="AP192" i="8"/>
  <c r="AF192" i="8"/>
  <c r="AA192" i="8"/>
  <c r="G192" i="8"/>
  <c r="AP191" i="8"/>
  <c r="AF191" i="8"/>
  <c r="AA191" i="8"/>
  <c r="G191" i="8"/>
  <c r="AP190" i="8"/>
  <c r="AF190" i="8"/>
  <c r="AA190" i="8"/>
  <c r="G190" i="8"/>
  <c r="AP189" i="8"/>
  <c r="AF189" i="8"/>
  <c r="AA189" i="8"/>
  <c r="G189" i="8"/>
  <c r="AP188" i="8"/>
  <c r="AF188" i="8"/>
  <c r="AA188" i="8"/>
  <c r="G188" i="8"/>
  <c r="AP181" i="8"/>
  <c r="AF181" i="8"/>
  <c r="AA181" i="8"/>
  <c r="G181" i="8"/>
  <c r="AP178" i="8"/>
  <c r="AF178" i="8"/>
  <c r="AA178" i="8"/>
  <c r="G178" i="8"/>
  <c r="AP176" i="8"/>
  <c r="AF176" i="8"/>
  <c r="AA176" i="8"/>
  <c r="G176" i="8"/>
  <c r="AP177" i="8"/>
  <c r="AF177" i="8"/>
  <c r="AA177" i="8"/>
  <c r="G177" i="8"/>
  <c r="AP173" i="8"/>
  <c r="AF173" i="8"/>
  <c r="AA173" i="8"/>
  <c r="G173" i="8"/>
  <c r="AP171" i="8"/>
  <c r="AF171" i="8"/>
  <c r="AA171" i="8"/>
  <c r="G171" i="8"/>
  <c r="AP172" i="8"/>
  <c r="AF172" i="8"/>
  <c r="AA172" i="8"/>
  <c r="G172" i="8"/>
  <c r="AP164" i="8"/>
  <c r="AF164" i="8"/>
  <c r="AA164" i="8"/>
  <c r="G164" i="8"/>
  <c r="AP150" i="8"/>
  <c r="AF150" i="8"/>
  <c r="AA150" i="8"/>
  <c r="G150" i="8"/>
  <c r="AP148" i="8"/>
  <c r="AF148" i="8"/>
  <c r="AA148" i="8"/>
  <c r="G148" i="8"/>
  <c r="AP145" i="8"/>
  <c r="AP146" i="8" s="1"/>
  <c r="AF145" i="8"/>
  <c r="AF146" i="8" s="1"/>
  <c r="AA145" i="8"/>
  <c r="AA146" i="8" s="1"/>
  <c r="G145" i="8"/>
  <c r="AP159" i="8"/>
  <c r="AF159" i="8"/>
  <c r="AA159" i="8"/>
  <c r="G159" i="8"/>
  <c r="AP141" i="8"/>
  <c r="AF141" i="8"/>
  <c r="AA141" i="8"/>
  <c r="G141" i="8"/>
  <c r="AP156" i="8"/>
  <c r="AF156" i="8"/>
  <c r="AA156" i="8"/>
  <c r="G156" i="8"/>
  <c r="AP155" i="8"/>
  <c r="AF155" i="8"/>
  <c r="AA155" i="8"/>
  <c r="G155" i="8"/>
  <c r="AP154" i="8"/>
  <c r="AF154" i="8"/>
  <c r="AA154" i="8"/>
  <c r="G154" i="8"/>
  <c r="AP153" i="8"/>
  <c r="AF153" i="8"/>
  <c r="AA153" i="8"/>
  <c r="G153" i="8"/>
  <c r="AP138" i="8"/>
  <c r="AF138" i="8"/>
  <c r="AA138" i="8"/>
  <c r="G138" i="8"/>
  <c r="AP137" i="8"/>
  <c r="AF137" i="8"/>
  <c r="AA137" i="8"/>
  <c r="G137" i="8"/>
  <c r="AP134" i="8"/>
  <c r="AF134" i="8"/>
  <c r="G134" i="8"/>
  <c r="BO134" i="8" s="1"/>
  <c r="AP133" i="8"/>
  <c r="AF133" i="8"/>
  <c r="AA133" i="8"/>
  <c r="G133" i="8"/>
  <c r="AP132" i="8"/>
  <c r="AF132" i="8"/>
  <c r="AA132" i="8"/>
  <c r="G132" i="8"/>
  <c r="AP131" i="8"/>
  <c r="AF131" i="8"/>
  <c r="G131" i="8"/>
  <c r="AP130" i="8"/>
  <c r="AF130" i="8"/>
  <c r="AA130" i="8"/>
  <c r="G130" i="8"/>
  <c r="AP123" i="8"/>
  <c r="AF123" i="8"/>
  <c r="AA123" i="8"/>
  <c r="G123" i="8"/>
  <c r="AP121" i="8"/>
  <c r="AF121" i="8"/>
  <c r="AA121" i="8"/>
  <c r="G121" i="8"/>
  <c r="AP120" i="8"/>
  <c r="AF120" i="8"/>
  <c r="AA120" i="8"/>
  <c r="G120" i="8"/>
  <c r="AP119" i="8"/>
  <c r="AF119" i="8"/>
  <c r="AA119" i="8"/>
  <c r="G119" i="8"/>
  <c r="AP118" i="8"/>
  <c r="AF118" i="8"/>
  <c r="AA118" i="8"/>
  <c r="G118" i="8"/>
  <c r="AP113" i="8"/>
  <c r="AF113" i="8"/>
  <c r="AA113" i="8"/>
  <c r="G113" i="8"/>
  <c r="AP110" i="8"/>
  <c r="AF110" i="8"/>
  <c r="AA110" i="8"/>
  <c r="G110" i="8"/>
  <c r="AP109" i="8"/>
  <c r="AF109" i="8"/>
  <c r="AA109" i="8"/>
  <c r="G109" i="8"/>
  <c r="AP108" i="8"/>
  <c r="AF108" i="8"/>
  <c r="AA108" i="8"/>
  <c r="G108" i="8"/>
  <c r="AP107" i="8"/>
  <c r="AF107" i="8"/>
  <c r="AA107" i="8"/>
  <c r="G107" i="8"/>
  <c r="AP105" i="8"/>
  <c r="AF105" i="8"/>
  <c r="AA105" i="8"/>
  <c r="G105" i="8"/>
  <c r="AP104" i="8"/>
  <c r="AF104" i="8"/>
  <c r="AA104" i="8"/>
  <c r="G104" i="8"/>
  <c r="C114" i="8"/>
  <c r="E114" i="8"/>
  <c r="F114" i="8"/>
  <c r="W114" i="8"/>
  <c r="Y114" i="8"/>
  <c r="Z114" i="8"/>
  <c r="AB114" i="8"/>
  <c r="AD114" i="8"/>
  <c r="AE114" i="8"/>
  <c r="AL114" i="8"/>
  <c r="AN114" i="8"/>
  <c r="AO114" i="8"/>
  <c r="AP98" i="8"/>
  <c r="AF98" i="8"/>
  <c r="AA98" i="8"/>
  <c r="G98" i="8"/>
  <c r="AP96" i="8"/>
  <c r="AF96" i="8"/>
  <c r="AA96" i="8"/>
  <c r="G96" i="8"/>
  <c r="AP95" i="8"/>
  <c r="AF95" i="8"/>
  <c r="AA95" i="8"/>
  <c r="G95" i="8"/>
  <c r="AP94" i="8"/>
  <c r="AF94" i="8"/>
  <c r="AA94" i="8"/>
  <c r="G94" i="8"/>
  <c r="AP91" i="8"/>
  <c r="AF91" i="8"/>
  <c r="AA91" i="8"/>
  <c r="G91" i="8"/>
  <c r="AP90" i="8"/>
  <c r="AF90" i="8"/>
  <c r="AA90" i="8"/>
  <c r="G90" i="8"/>
  <c r="AP89" i="8"/>
  <c r="AF89" i="8"/>
  <c r="AA89" i="8"/>
  <c r="G89" i="8"/>
  <c r="AP88" i="8"/>
  <c r="AF88" i="8"/>
  <c r="AA88" i="8"/>
  <c r="G88" i="8"/>
  <c r="AP87" i="8"/>
  <c r="AF87" i="8"/>
  <c r="AA87" i="8"/>
  <c r="G87" i="8"/>
  <c r="AP86" i="8"/>
  <c r="AF86" i="8"/>
  <c r="AA86" i="8"/>
  <c r="G86" i="8"/>
  <c r="AP85" i="8"/>
  <c r="AF85" i="8"/>
  <c r="AA85" i="8"/>
  <c r="G85" i="8"/>
  <c r="AP84" i="8"/>
  <c r="AF84" i="8"/>
  <c r="AA84" i="8"/>
  <c r="G84" i="8"/>
  <c r="AP83" i="8"/>
  <c r="AF83" i="8"/>
  <c r="AA83" i="8"/>
  <c r="G83" i="8"/>
  <c r="AP76" i="8"/>
  <c r="AF76" i="8"/>
  <c r="AA76" i="8"/>
  <c r="G76" i="8"/>
  <c r="AP75" i="8"/>
  <c r="AF75" i="8"/>
  <c r="AA75" i="8"/>
  <c r="G75" i="8"/>
  <c r="AP74" i="8"/>
  <c r="AF74" i="8"/>
  <c r="AA74" i="8"/>
  <c r="G74" i="8"/>
  <c r="AP73" i="8"/>
  <c r="AF73" i="8"/>
  <c r="AA73" i="8"/>
  <c r="G73" i="8"/>
  <c r="AP72" i="8"/>
  <c r="AF72" i="8"/>
  <c r="AA72" i="8"/>
  <c r="G72" i="8"/>
  <c r="AP57" i="8"/>
  <c r="AP58" i="8" s="1"/>
  <c r="AF57" i="8"/>
  <c r="AF58" i="8" s="1"/>
  <c r="AA57" i="8"/>
  <c r="AA58" i="8" s="1"/>
  <c r="G57" i="8"/>
  <c r="AP54" i="8"/>
  <c r="AP55" i="8" s="1"/>
  <c r="AF54" i="8"/>
  <c r="AF55" i="8" s="1"/>
  <c r="AA54" i="8"/>
  <c r="AA55" i="8" s="1"/>
  <c r="G54" i="8"/>
  <c r="AP40" i="8"/>
  <c r="AP42" i="8" s="1"/>
  <c r="AF40" i="8"/>
  <c r="AF42" i="8" s="1"/>
  <c r="AA40" i="8"/>
  <c r="AA42" i="8" s="1"/>
  <c r="G40" i="8"/>
  <c r="AP47" i="8"/>
  <c r="AP48" i="8" s="1"/>
  <c r="AF47" i="8"/>
  <c r="AF48" i="8" s="1"/>
  <c r="AA47" i="8"/>
  <c r="AA48" i="8" s="1"/>
  <c r="G47" i="8"/>
  <c r="BQ10" i="8"/>
  <c r="BM114" i="8" l="1"/>
  <c r="BO137" i="8"/>
  <c r="BO138" i="8"/>
  <c r="BO153" i="8"/>
  <c r="BO154" i="8"/>
  <c r="BO155" i="8"/>
  <c r="BO156" i="8"/>
  <c r="BO141" i="8"/>
  <c r="BO159" i="8"/>
  <c r="BO145" i="8"/>
  <c r="BO150" i="8"/>
  <c r="BO164" i="8"/>
  <c r="BO172" i="8"/>
  <c r="BO171" i="8"/>
  <c r="BO173" i="8"/>
  <c r="BO177" i="8"/>
  <c r="BO176" i="8"/>
  <c r="BO178" i="8"/>
  <c r="BO181" i="8"/>
  <c r="BO188" i="8"/>
  <c r="BO189" i="8"/>
  <c r="BO190" i="8"/>
  <c r="BO191" i="8"/>
  <c r="BO192" i="8"/>
  <c r="BO193" i="8"/>
  <c r="BO194" i="8"/>
  <c r="BO197" i="8"/>
  <c r="C227" i="8"/>
  <c r="BK114" i="8"/>
  <c r="BO132" i="8"/>
  <c r="BO133" i="8"/>
  <c r="C218" i="8"/>
  <c r="BO211" i="8"/>
  <c r="BO212" i="8"/>
  <c r="BO215" i="8"/>
  <c r="BO216" i="8"/>
  <c r="BO221" i="8"/>
  <c r="BO222" i="8"/>
  <c r="BO232" i="8"/>
  <c r="BO234" i="8"/>
  <c r="BO235" i="8"/>
  <c r="BO236" i="8"/>
  <c r="BO237" i="8"/>
  <c r="BO239" i="8"/>
  <c r="BO241" i="8"/>
  <c r="BO248" i="8"/>
  <c r="BO249" i="8"/>
  <c r="BO267" i="8"/>
  <c r="BY267" i="8" s="1"/>
  <c r="BY268" i="8" s="1"/>
  <c r="BY269" i="8" s="1"/>
  <c r="BY270" i="8" s="1"/>
  <c r="BO256" i="8"/>
  <c r="BY256" i="8" s="1"/>
  <c r="BY257" i="8" s="1"/>
  <c r="BY262" i="8" s="1"/>
  <c r="BY263" i="8" s="1"/>
  <c r="BO260" i="8"/>
  <c r="BO54" i="8"/>
  <c r="BO72" i="8"/>
  <c r="BO75" i="8"/>
  <c r="BO83" i="8"/>
  <c r="BO85" i="8"/>
  <c r="BO88" i="8"/>
  <c r="BO90" i="8"/>
  <c r="BO95" i="8"/>
  <c r="BO98" i="8"/>
  <c r="BO105" i="8"/>
  <c r="BO108" i="8"/>
  <c r="BO109" i="8"/>
  <c r="BO110" i="8"/>
  <c r="BO113" i="8"/>
  <c r="BO118" i="8"/>
  <c r="BO119" i="8"/>
  <c r="BO120" i="8"/>
  <c r="BO121" i="8"/>
  <c r="BO123" i="8"/>
  <c r="BO130" i="8"/>
  <c r="BO131" i="8"/>
  <c r="BO200" i="8"/>
  <c r="BO207" i="8"/>
  <c r="BO208" i="8"/>
  <c r="BO209" i="8"/>
  <c r="BO210" i="8"/>
  <c r="BO47" i="8"/>
  <c r="BO40" i="8"/>
  <c r="BO57" i="8"/>
  <c r="BO73" i="8"/>
  <c r="BO74" i="8"/>
  <c r="BO76" i="8"/>
  <c r="BO84" i="8"/>
  <c r="BO86" i="8"/>
  <c r="BO87" i="8"/>
  <c r="BO89" i="8"/>
  <c r="BO91" i="8"/>
  <c r="BO94" i="8"/>
  <c r="BO96" i="8"/>
  <c r="BO104" i="8"/>
  <c r="BO107" i="8"/>
  <c r="BN114" i="8"/>
  <c r="BO198" i="8"/>
  <c r="AF99" i="8"/>
  <c r="BO148" i="8"/>
  <c r="AP99" i="8"/>
  <c r="AA99" i="8"/>
  <c r="G99" i="8"/>
  <c r="G58" i="8"/>
  <c r="BO58" i="8" s="1"/>
  <c r="G55" i="8"/>
  <c r="BO55" i="8" s="1"/>
  <c r="G48" i="8"/>
  <c r="BO48" i="8" s="1"/>
  <c r="G42" i="8"/>
  <c r="BO42" i="8" s="1"/>
  <c r="G146" i="8"/>
  <c r="BO146" i="8" s="1"/>
  <c r="C269" i="8"/>
  <c r="C251" i="8"/>
  <c r="G77" i="8"/>
  <c r="E115" i="8"/>
  <c r="G261" i="8"/>
  <c r="BO261" i="8" s="1"/>
  <c r="C243" i="8"/>
  <c r="AA174" i="8"/>
  <c r="AA179" i="8"/>
  <c r="AP174" i="8"/>
  <c r="AP179" i="8"/>
  <c r="G174" i="8"/>
  <c r="AF174" i="8"/>
  <c r="G179" i="8"/>
  <c r="AF179" i="8"/>
  <c r="AA114" i="8"/>
  <c r="G114" i="8"/>
  <c r="AF114" i="8"/>
  <c r="AP114" i="8"/>
  <c r="BO179" i="8" l="1"/>
  <c r="BO114" i="8"/>
  <c r="BO174" i="8"/>
  <c r="BO99" i="8"/>
  <c r="C228" i="8"/>
  <c r="G78" i="8"/>
  <c r="C270" i="8"/>
  <c r="C244" i="8"/>
  <c r="C252" i="8"/>
  <c r="AF257" i="8"/>
  <c r="AE257" i="8"/>
  <c r="AD257" i="8"/>
  <c r="AB257" i="8"/>
  <c r="AF268" i="8"/>
  <c r="AE268" i="8"/>
  <c r="AD268" i="8"/>
  <c r="AB268" i="8"/>
  <c r="AE250" i="8"/>
  <c r="AE251" i="8" s="1"/>
  <c r="AE252" i="8" s="1"/>
  <c r="AD250" i="8"/>
  <c r="AD251" i="8" s="1"/>
  <c r="AD252" i="8" s="1"/>
  <c r="AB250" i="8"/>
  <c r="AB251" i="8" s="1"/>
  <c r="AB252" i="8" s="1"/>
  <c r="AF250" i="8"/>
  <c r="AF251" i="8" s="1"/>
  <c r="AF252" i="8" s="1"/>
  <c r="AE242" i="8"/>
  <c r="AE243" i="8" s="1"/>
  <c r="AE244" i="8" s="1"/>
  <c r="AD242" i="8"/>
  <c r="AD243" i="8" s="1"/>
  <c r="AD244" i="8" s="1"/>
  <c r="AB242" i="8"/>
  <c r="AB243" i="8" s="1"/>
  <c r="AB244" i="8" s="1"/>
  <c r="AF242" i="8"/>
  <c r="AF243" i="8" s="1"/>
  <c r="AF244" i="8" s="1"/>
  <c r="AE223" i="8"/>
  <c r="AE227" i="8" s="1"/>
  <c r="AD223" i="8"/>
  <c r="AD227" i="8" s="1"/>
  <c r="AB223" i="8"/>
  <c r="AB227" i="8" s="1"/>
  <c r="AF223" i="8"/>
  <c r="AF227" i="8" s="1"/>
  <c r="AF217" i="8"/>
  <c r="AE217" i="8"/>
  <c r="AD217" i="8"/>
  <c r="AB217" i="8"/>
  <c r="AE213" i="8"/>
  <c r="AD213" i="8"/>
  <c r="AB213" i="8"/>
  <c r="AF213" i="8"/>
  <c r="AE201" i="8"/>
  <c r="AD201" i="8"/>
  <c r="AB201" i="8"/>
  <c r="AF201" i="8"/>
  <c r="AE195" i="8"/>
  <c r="AD195" i="8"/>
  <c r="AB195" i="8"/>
  <c r="AF195" i="8"/>
  <c r="AE182" i="8"/>
  <c r="AD182" i="8"/>
  <c r="AB182" i="8"/>
  <c r="AF182" i="8"/>
  <c r="AE165" i="8"/>
  <c r="AE166" i="8" s="1"/>
  <c r="AD165" i="8"/>
  <c r="AD166" i="8" s="1"/>
  <c r="AB165" i="8"/>
  <c r="AB166" i="8" s="1"/>
  <c r="AF165" i="8"/>
  <c r="AF166" i="8" s="1"/>
  <c r="AE151" i="8"/>
  <c r="AD151" i="8"/>
  <c r="AB151" i="8"/>
  <c r="AF151" i="8"/>
  <c r="AF160" i="8"/>
  <c r="AE160" i="8"/>
  <c r="AD160" i="8"/>
  <c r="AB160" i="8"/>
  <c r="AE142" i="8"/>
  <c r="AD142" i="8"/>
  <c r="AB142" i="8"/>
  <c r="AF142" i="8"/>
  <c r="AE157" i="8"/>
  <c r="AD157" i="8"/>
  <c r="AB157" i="8"/>
  <c r="AF157" i="8"/>
  <c r="AE139" i="8"/>
  <c r="AD139" i="8"/>
  <c r="AB139" i="8"/>
  <c r="AF139" i="8"/>
  <c r="AF124" i="8"/>
  <c r="AF125" i="8" s="1"/>
  <c r="AE124" i="8"/>
  <c r="AE125" i="8" s="1"/>
  <c r="AD124" i="8"/>
  <c r="AD125" i="8" s="1"/>
  <c r="AB124" i="8"/>
  <c r="AB125" i="8" s="1"/>
  <c r="AE115" i="8"/>
  <c r="AD115" i="8"/>
  <c r="AB115" i="8"/>
  <c r="AF115" i="8"/>
  <c r="AF77" i="8"/>
  <c r="AF78" i="8" s="1"/>
  <c r="AF79" i="8" s="1"/>
  <c r="AE77" i="8"/>
  <c r="AE78" i="8" s="1"/>
  <c r="AE79" i="8" s="1"/>
  <c r="AD77" i="8"/>
  <c r="AD78" i="8" s="1"/>
  <c r="AD79" i="8" s="1"/>
  <c r="AB77" i="8"/>
  <c r="AB78" i="8" s="1"/>
  <c r="AB79" i="8" s="1"/>
  <c r="AF37" i="8"/>
  <c r="AF36" i="8"/>
  <c r="AF35" i="8"/>
  <c r="AF34" i="8"/>
  <c r="AF33" i="8"/>
  <c r="AF26" i="8"/>
  <c r="AF25" i="8"/>
  <c r="AF20" i="8"/>
  <c r="AF21" i="8" s="1"/>
  <c r="AF11" i="8"/>
  <c r="AF10" i="8"/>
  <c r="Z257" i="8"/>
  <c r="Y257" i="8"/>
  <c r="W257" i="8"/>
  <c r="AA257" i="8"/>
  <c r="AA268" i="8"/>
  <c r="AA269" i="8" s="1"/>
  <c r="AA270" i="8" s="1"/>
  <c r="Z270" i="8"/>
  <c r="Y270" i="8"/>
  <c r="W270" i="8"/>
  <c r="Z250" i="8"/>
  <c r="Z251" i="8" s="1"/>
  <c r="Z252" i="8" s="1"/>
  <c r="Y250" i="8"/>
  <c r="W250" i="8"/>
  <c r="AA250" i="8"/>
  <c r="AA251" i="8" s="1"/>
  <c r="AA252" i="8" s="1"/>
  <c r="AA242" i="8"/>
  <c r="AA243" i="8" s="1"/>
  <c r="AA244" i="8" s="1"/>
  <c r="Z242" i="8"/>
  <c r="Z243" i="8" s="1"/>
  <c r="Z244" i="8" s="1"/>
  <c r="Y242" i="8"/>
  <c r="Y243" i="8" s="1"/>
  <c r="Y244" i="8" s="1"/>
  <c r="W242" i="8"/>
  <c r="Z223" i="8"/>
  <c r="Z227" i="8" s="1"/>
  <c r="Y223" i="8"/>
  <c r="Y227" i="8" s="1"/>
  <c r="W223" i="8"/>
  <c r="AA223" i="8"/>
  <c r="AA227" i="8" s="1"/>
  <c r="Z217" i="8"/>
  <c r="Y217" i="8"/>
  <c r="W217" i="8"/>
  <c r="AA217" i="8"/>
  <c r="Z213" i="8"/>
  <c r="Y213" i="8"/>
  <c r="W213" i="8"/>
  <c r="AA213" i="8"/>
  <c r="Z201" i="8"/>
  <c r="Y201" i="8"/>
  <c r="W201" i="8"/>
  <c r="AA201" i="8"/>
  <c r="AA195" i="8"/>
  <c r="Z195" i="8"/>
  <c r="Y195" i="8"/>
  <c r="W195" i="8"/>
  <c r="Z182" i="8"/>
  <c r="Y182" i="8"/>
  <c r="W182" i="8"/>
  <c r="AA182" i="8"/>
  <c r="Z165" i="8"/>
  <c r="Z166" i="8" s="1"/>
  <c r="Y165" i="8"/>
  <c r="Y166" i="8" s="1"/>
  <c r="W165" i="8"/>
  <c r="AA165" i="8"/>
  <c r="AA166" i="8" s="1"/>
  <c r="Z151" i="8"/>
  <c r="Y151" i="8"/>
  <c r="W151" i="8"/>
  <c r="AA151" i="8"/>
  <c r="Z160" i="8"/>
  <c r="Y160" i="8"/>
  <c r="W160" i="8"/>
  <c r="AA160" i="8"/>
  <c r="AA142" i="8"/>
  <c r="Z142" i="8"/>
  <c r="Y142" i="8"/>
  <c r="W142" i="8"/>
  <c r="Z157" i="8"/>
  <c r="Y157" i="8"/>
  <c r="W157" i="8"/>
  <c r="AA157" i="8"/>
  <c r="Z139" i="8"/>
  <c r="Y139" i="8"/>
  <c r="W139" i="8"/>
  <c r="AA139" i="8"/>
  <c r="Z124" i="8"/>
  <c r="Z125" i="8" s="1"/>
  <c r="Y124" i="8"/>
  <c r="Y125" i="8" s="1"/>
  <c r="W124" i="8"/>
  <c r="W125" i="8" s="1"/>
  <c r="AA124" i="8"/>
  <c r="AA125" i="8" s="1"/>
  <c r="AA115" i="8"/>
  <c r="Z77" i="8"/>
  <c r="Y77" i="8"/>
  <c r="W77" i="8"/>
  <c r="AA37" i="8"/>
  <c r="AA36" i="8"/>
  <c r="AA35" i="8"/>
  <c r="AA34" i="8"/>
  <c r="AA33" i="8"/>
  <c r="AA26" i="8"/>
  <c r="AA25" i="8"/>
  <c r="AA20" i="8"/>
  <c r="AA21" i="8" s="1"/>
  <c r="AA11" i="8"/>
  <c r="AA10" i="8"/>
  <c r="W227" i="8" l="1"/>
  <c r="AF27" i="8"/>
  <c r="AF28" i="8" s="1"/>
  <c r="AA27" i="8"/>
  <c r="AA28" i="8" s="1"/>
  <c r="AF269" i="8"/>
  <c r="AD269" i="8"/>
  <c r="AE269" i="8"/>
  <c r="AF38" i="8"/>
  <c r="AF15" i="8"/>
  <c r="AF22" i="8" s="1"/>
  <c r="W166" i="8"/>
  <c r="AA38" i="8"/>
  <c r="AA15" i="8"/>
  <c r="AA22" i="8" s="1"/>
  <c r="Y115" i="8"/>
  <c r="Z115" i="8"/>
  <c r="Z126" i="8" s="1"/>
  <c r="G79" i="8"/>
  <c r="Y78" i="8"/>
  <c r="W78" i="8"/>
  <c r="W251" i="8"/>
  <c r="Y251" i="8"/>
  <c r="Z78" i="8"/>
  <c r="AB269" i="8"/>
  <c r="W115" i="8"/>
  <c r="AB161" i="8"/>
  <c r="AB167" i="8" s="1"/>
  <c r="Y161" i="8"/>
  <c r="Y167" i="8" s="1"/>
  <c r="AE161" i="8"/>
  <c r="AE167" i="8" s="1"/>
  <c r="Z161" i="8"/>
  <c r="Z167" i="8" s="1"/>
  <c r="AF161" i="8"/>
  <c r="AF167" i="8" s="1"/>
  <c r="AA161" i="8"/>
  <c r="AA167" i="8" s="1"/>
  <c r="W243" i="8"/>
  <c r="W161" i="8"/>
  <c r="W167" i="8" s="1"/>
  <c r="AD161" i="8"/>
  <c r="Y202" i="8"/>
  <c r="Y203" i="8" s="1"/>
  <c r="AF126" i="8"/>
  <c r="Z202" i="8"/>
  <c r="Z203" i="8" s="1"/>
  <c r="AA202" i="8"/>
  <c r="AA203" i="8" s="1"/>
  <c r="AD202" i="8"/>
  <c r="AD203" i="8" s="1"/>
  <c r="AF262" i="8"/>
  <c r="AF263" i="8" s="1"/>
  <c r="Z183" i="8"/>
  <c r="Z184" i="8" s="1"/>
  <c r="Z262" i="8"/>
  <c r="Z263" i="8" s="1"/>
  <c r="AB183" i="8"/>
  <c r="AB184" i="8" s="1"/>
  <c r="AE218" i="8"/>
  <c r="AE228" i="8" s="1"/>
  <c r="Y218" i="8"/>
  <c r="Y228" i="8" s="1"/>
  <c r="AD183" i="8"/>
  <c r="AD184" i="8" s="1"/>
  <c r="AB218" i="8"/>
  <c r="AB228" i="8" s="1"/>
  <c r="AD218" i="8"/>
  <c r="AD228" i="8" s="1"/>
  <c r="W202" i="8"/>
  <c r="W203" i="8" s="1"/>
  <c r="AA183" i="8"/>
  <c r="AA184" i="8" s="1"/>
  <c r="AA218" i="8"/>
  <c r="AA228" i="8" s="1"/>
  <c r="AE126" i="8"/>
  <c r="W183" i="8"/>
  <c r="W184" i="8" s="1"/>
  <c r="Y183" i="8"/>
  <c r="Y184" i="8" s="1"/>
  <c r="W218" i="8"/>
  <c r="Z218" i="8"/>
  <c r="Z228" i="8" s="1"/>
  <c r="W262" i="8"/>
  <c r="W263" i="8" s="1"/>
  <c r="Y262" i="8"/>
  <c r="Y263" i="8" s="1"/>
  <c r="AB202" i="8"/>
  <c r="AB203" i="8" s="1"/>
  <c r="AE202" i="8"/>
  <c r="AE203" i="8" s="1"/>
  <c r="AF218" i="8"/>
  <c r="AF228" i="8" s="1"/>
  <c r="AA262" i="8"/>
  <c r="AA263" i="8" s="1"/>
  <c r="AB262" i="8"/>
  <c r="AB263" i="8" s="1"/>
  <c r="AE262" i="8"/>
  <c r="AE263" i="8" s="1"/>
  <c r="AD262" i="8"/>
  <c r="AD263" i="8" s="1"/>
  <c r="AF183" i="8"/>
  <c r="AF184" i="8" s="1"/>
  <c r="AE183" i="8"/>
  <c r="AE184" i="8" s="1"/>
  <c r="AB126" i="8"/>
  <c r="AD126" i="8"/>
  <c r="AF202" i="8"/>
  <c r="AF203" i="8" s="1"/>
  <c r="AA77" i="8"/>
  <c r="AA126" i="8"/>
  <c r="BP268" i="8"/>
  <c r="E268" i="8"/>
  <c r="F268" i="8"/>
  <c r="BN268" i="8" s="1"/>
  <c r="AL268" i="8"/>
  <c r="AL269" i="8" s="1"/>
  <c r="AL270" i="8" s="1"/>
  <c r="AN268" i="8"/>
  <c r="AN269" i="8" s="1"/>
  <c r="AN270" i="8" s="1"/>
  <c r="AO268" i="8"/>
  <c r="AO269" i="8" s="1"/>
  <c r="AO270" i="8" s="1"/>
  <c r="BQ268" i="8"/>
  <c r="BT268" i="8"/>
  <c r="AP268" i="8"/>
  <c r="AP269" i="8" s="1"/>
  <c r="AP270" i="8" s="1"/>
  <c r="G268" i="8"/>
  <c r="BO268" i="8" s="1"/>
  <c r="BM268" i="8" l="1"/>
  <c r="BK268" i="8"/>
  <c r="BK269" i="8"/>
  <c r="Y126" i="8"/>
  <c r="AF29" i="8"/>
  <c r="AF59" i="8"/>
  <c r="AF68" i="8" s="1"/>
  <c r="AA59" i="8"/>
  <c r="AA68" i="8" s="1"/>
  <c r="AA29" i="8"/>
  <c r="AD270" i="8"/>
  <c r="AE270" i="8"/>
  <c r="AF270" i="8"/>
  <c r="W126" i="8"/>
  <c r="AB270" i="8"/>
  <c r="BK270" i="8" s="1"/>
  <c r="Y252" i="8"/>
  <c r="W79" i="8"/>
  <c r="F269" i="8"/>
  <c r="BN269" i="8" s="1"/>
  <c r="AA78" i="8"/>
  <c r="E269" i="8"/>
  <c r="BM269" i="8" s="1"/>
  <c r="Z79" i="8"/>
  <c r="W244" i="8"/>
  <c r="W252" i="8"/>
  <c r="Y79" i="8"/>
  <c r="W228" i="8"/>
  <c r="AD167" i="8"/>
  <c r="BR268" i="8"/>
  <c r="BR269" i="8" s="1"/>
  <c r="BR270" i="8" s="1"/>
  <c r="G269" i="8"/>
  <c r="BO269" i="8" s="1"/>
  <c r="BQ269" i="8"/>
  <c r="BQ270" i="8" s="1"/>
  <c r="AA79" i="8" l="1"/>
  <c r="F270" i="8"/>
  <c r="BN270" i="8" s="1"/>
  <c r="G270" i="8"/>
  <c r="BO270" i="8" s="1"/>
  <c r="E270" i="8"/>
  <c r="BM270" i="8" s="1"/>
  <c r="AD271" i="8"/>
  <c r="Y271" i="8"/>
  <c r="AE271" i="8"/>
  <c r="Z271" i="8"/>
  <c r="AA271" i="8"/>
  <c r="AB271" i="8"/>
  <c r="AF271" i="8"/>
  <c r="W271" i="8"/>
  <c r="BS268" i="8"/>
  <c r="BU268" i="8"/>
  <c r="B12" i="9" l="1"/>
  <c r="BS269" i="8"/>
  <c r="BU269" i="8"/>
  <c r="BU270" i="8" s="1"/>
  <c r="BV268" i="8"/>
  <c r="BV269" i="8" s="1"/>
  <c r="BV270" i="8" s="1"/>
  <c r="BT269" i="8"/>
  <c r="BT270" i="8" s="1"/>
  <c r="BS270" i="8" l="1"/>
  <c r="BR58" i="8"/>
  <c r="BQ58" i="8"/>
  <c r="BU58" i="8" l="1"/>
  <c r="BS58" i="8"/>
  <c r="BV58" i="8" l="1"/>
  <c r="BT58" i="8" l="1"/>
  <c r="AP25" i="8"/>
  <c r="G25" i="8"/>
  <c r="BO25" i="8" s="1"/>
  <c r="E217" i="8" l="1"/>
  <c r="F217" i="8"/>
  <c r="AL217" i="8"/>
  <c r="BK217" i="8" s="1"/>
  <c r="AN217" i="8"/>
  <c r="AO217" i="8"/>
  <c r="BN217" i="8" l="1"/>
  <c r="BM217" i="8"/>
  <c r="BU27" i="8"/>
  <c r="BT27" i="8"/>
  <c r="BT28" i="8" s="1"/>
  <c r="AP26" i="8"/>
  <c r="AP27" i="8" s="1"/>
  <c r="AP28" i="8" s="1"/>
  <c r="G26" i="8"/>
  <c r="BO26" i="8" l="1"/>
  <c r="G27" i="8"/>
  <c r="BV27" i="8"/>
  <c r="BV28" i="8" s="1"/>
  <c r="BU28" i="8"/>
  <c r="BT20" i="8"/>
  <c r="BT21" i="8" s="1"/>
  <c r="BU20" i="8"/>
  <c r="BU21" i="8" s="1"/>
  <c r="AP20" i="8"/>
  <c r="AP21" i="8" s="1"/>
  <c r="G28" i="8" l="1"/>
  <c r="BO28" i="8" s="1"/>
  <c r="BO27" i="8"/>
  <c r="BR27" i="8"/>
  <c r="BR28" i="8" s="1"/>
  <c r="BQ27" i="8"/>
  <c r="BQ28" i="8" s="1"/>
  <c r="BR20" i="8"/>
  <c r="BR21" i="8" s="1"/>
  <c r="BV21" i="8"/>
  <c r="BV20" i="8"/>
  <c r="BS27" i="8" l="1"/>
  <c r="BS28" i="8" l="1"/>
  <c r="AO223" i="8"/>
  <c r="AO227" i="8" s="1"/>
  <c r="AN115" i="8" l="1"/>
  <c r="BM115" i="8" s="1"/>
  <c r="AO115" i="8"/>
  <c r="AL115" i="8"/>
  <c r="F115" i="8"/>
  <c r="BN115" i="8" s="1"/>
  <c r="C115" i="8"/>
  <c r="BK115" i="8" l="1"/>
  <c r="AO165" i="8"/>
  <c r="AO166" i="8" s="1"/>
  <c r="AN165" i="8"/>
  <c r="AN166" i="8" s="1"/>
  <c r="AL165" i="8"/>
  <c r="BK165" i="8" s="1"/>
  <c r="F165" i="8"/>
  <c r="E165" i="8"/>
  <c r="BM165" i="8" l="1"/>
  <c r="BN165" i="8"/>
  <c r="AL166" i="8"/>
  <c r="BK166" i="8" s="1"/>
  <c r="F166" i="8"/>
  <c r="BN166" i="8" s="1"/>
  <c r="E166" i="8"/>
  <c r="BM166" i="8" s="1"/>
  <c r="G165" i="8"/>
  <c r="AP165" i="8"/>
  <c r="AP166" i="8" s="1"/>
  <c r="BK77" i="8"/>
  <c r="AN77" i="8"/>
  <c r="BM77" i="8" s="1"/>
  <c r="AO77" i="8"/>
  <c r="BN77" i="8" s="1"/>
  <c r="F250" i="8"/>
  <c r="AL250" i="8"/>
  <c r="BK250" i="8" s="1"/>
  <c r="AN250" i="8"/>
  <c r="BM250" i="8" s="1"/>
  <c r="AO250" i="8"/>
  <c r="AO251" i="8" s="1"/>
  <c r="AO252" i="8" s="1"/>
  <c r="E242" i="8"/>
  <c r="F242" i="8"/>
  <c r="BN242" i="8" s="1"/>
  <c r="AL242" i="8"/>
  <c r="BK242" i="8" s="1"/>
  <c r="AN242" i="8"/>
  <c r="AN243" i="8" s="1"/>
  <c r="AN244" i="8" s="1"/>
  <c r="AO242" i="8"/>
  <c r="AO243" i="8" s="1"/>
  <c r="AO244" i="8" s="1"/>
  <c r="E182" i="8"/>
  <c r="BM182" i="8" s="1"/>
  <c r="F182" i="8"/>
  <c r="AL182" i="8"/>
  <c r="AN182" i="8"/>
  <c r="AO182" i="8"/>
  <c r="BP182" i="8"/>
  <c r="BP183" i="8" s="1"/>
  <c r="E124" i="8"/>
  <c r="F124" i="8"/>
  <c r="AL124" i="8"/>
  <c r="AL125" i="8" s="1"/>
  <c r="AN124" i="8"/>
  <c r="AN125" i="8" s="1"/>
  <c r="AO124" i="8"/>
  <c r="AO125" i="8" s="1"/>
  <c r="E257" i="8"/>
  <c r="BM257" i="8" s="1"/>
  <c r="F257" i="8"/>
  <c r="BN257" i="8" s="1"/>
  <c r="AL257" i="8"/>
  <c r="AN257" i="8"/>
  <c r="AO257" i="8"/>
  <c r="BP257" i="8"/>
  <c r="E223" i="8"/>
  <c r="F223" i="8"/>
  <c r="BN223" i="8" s="1"/>
  <c r="AL223" i="8"/>
  <c r="BK223" i="8" s="1"/>
  <c r="AN223" i="8"/>
  <c r="AN227" i="8" s="1"/>
  <c r="E213" i="8"/>
  <c r="F213" i="8"/>
  <c r="AL213" i="8"/>
  <c r="BK213" i="8" s="1"/>
  <c r="AN213" i="8"/>
  <c r="AN218" i="8" s="1"/>
  <c r="AO213" i="8"/>
  <c r="AO218" i="8" s="1"/>
  <c r="E201" i="8"/>
  <c r="BM201" i="8" s="1"/>
  <c r="F201" i="8"/>
  <c r="BN201" i="8" s="1"/>
  <c r="AL201" i="8"/>
  <c r="AN201" i="8"/>
  <c r="AO201" i="8"/>
  <c r="E195" i="8"/>
  <c r="BM195" i="8" s="1"/>
  <c r="F195" i="8"/>
  <c r="AL195" i="8"/>
  <c r="AN195" i="8"/>
  <c r="AO195" i="8"/>
  <c r="E151" i="8"/>
  <c r="BM151" i="8" s="1"/>
  <c r="F151" i="8"/>
  <c r="AL151" i="8"/>
  <c r="BK151" i="8" s="1"/>
  <c r="AN151" i="8"/>
  <c r="AO151" i="8"/>
  <c r="E160" i="8"/>
  <c r="F160" i="8"/>
  <c r="BN160" i="8" s="1"/>
  <c r="AL160" i="8"/>
  <c r="AN160" i="8"/>
  <c r="AO160" i="8"/>
  <c r="BP160" i="8"/>
  <c r="E142" i="8"/>
  <c r="BM142" i="8" s="1"/>
  <c r="F142" i="8"/>
  <c r="BN142" i="8" s="1"/>
  <c r="AL142" i="8"/>
  <c r="BK142" i="8" s="1"/>
  <c r="AN142" i="8"/>
  <c r="AO142" i="8"/>
  <c r="BP142" i="8"/>
  <c r="E157" i="8"/>
  <c r="F157" i="8"/>
  <c r="AL157" i="8"/>
  <c r="AN157" i="8"/>
  <c r="AO157" i="8"/>
  <c r="E139" i="8"/>
  <c r="BM139" i="8" s="1"/>
  <c r="F139" i="8"/>
  <c r="BN139" i="8" s="1"/>
  <c r="AL139" i="8"/>
  <c r="BK139" i="8" s="1"/>
  <c r="AN139" i="8"/>
  <c r="AO139" i="8"/>
  <c r="BP48" i="8"/>
  <c r="BP55" i="8"/>
  <c r="BR261" i="8"/>
  <c r="BQ261" i="8"/>
  <c r="C257" i="8"/>
  <c r="BK257" i="8" s="1"/>
  <c r="BR257" i="8"/>
  <c r="AP257" i="8"/>
  <c r="G257" i="8"/>
  <c r="BO257" i="8" s="1"/>
  <c r="C201" i="8"/>
  <c r="C195" i="8"/>
  <c r="BK195" i="8" s="1"/>
  <c r="BU182" i="8"/>
  <c r="BT182" i="8"/>
  <c r="AP182" i="8"/>
  <c r="G182" i="8"/>
  <c r="BO182" i="8" s="1"/>
  <c r="C182" i="8"/>
  <c r="BK182" i="8" s="1"/>
  <c r="BR146" i="8"/>
  <c r="BQ146" i="8"/>
  <c r="C160" i="8"/>
  <c r="BK160" i="8" s="1"/>
  <c r="BR160" i="8"/>
  <c r="BQ160" i="8"/>
  <c r="AP160" i="8"/>
  <c r="G160" i="8"/>
  <c r="BO160" i="8" s="1"/>
  <c r="BR142" i="8"/>
  <c r="BQ142" i="8"/>
  <c r="AP142" i="8"/>
  <c r="G142" i="8"/>
  <c r="BO142" i="8" s="1"/>
  <c r="C157" i="8"/>
  <c r="C124" i="8"/>
  <c r="BR99" i="8"/>
  <c r="BQ99" i="8"/>
  <c r="C79" i="8"/>
  <c r="BR47" i="8"/>
  <c r="BR48" i="8" s="1"/>
  <c r="BQ47" i="8"/>
  <c r="BQ48" i="8" s="1"/>
  <c r="BR55" i="8"/>
  <c r="BQ55" i="8"/>
  <c r="AP37" i="8"/>
  <c r="G37" i="8"/>
  <c r="BO37" i="8" s="1"/>
  <c r="AP36" i="8"/>
  <c r="G36" i="8"/>
  <c r="AP35" i="8"/>
  <c r="G35" i="8"/>
  <c r="BO35" i="8" s="1"/>
  <c r="AP34" i="8"/>
  <c r="G34" i="8"/>
  <c r="AP33" i="8"/>
  <c r="BO33" i="8" s="1"/>
  <c r="AP11" i="8"/>
  <c r="G11" i="8"/>
  <c r="BO11" i="8" s="1"/>
  <c r="BU10" i="8"/>
  <c r="BT10" i="8"/>
  <c r="AP10" i="8"/>
  <c r="BO10" i="8" s="1"/>
  <c r="BN195" i="8" l="1"/>
  <c r="BK157" i="8"/>
  <c r="BK201" i="8"/>
  <c r="BN124" i="8"/>
  <c r="BM242" i="8"/>
  <c r="BN250" i="8"/>
  <c r="BK124" i="8"/>
  <c r="BN213" i="8"/>
  <c r="BM124" i="8"/>
  <c r="BO34" i="8"/>
  <c r="BO36" i="8"/>
  <c r="BM157" i="8"/>
  <c r="BM160" i="8"/>
  <c r="BN151" i="8"/>
  <c r="BM213" i="8"/>
  <c r="E227" i="8"/>
  <c r="BM227" i="8" s="1"/>
  <c r="BM223" i="8"/>
  <c r="BN182" i="8"/>
  <c r="BO165" i="8"/>
  <c r="BN157" i="8"/>
  <c r="AL227" i="8"/>
  <c r="BK227" i="8" s="1"/>
  <c r="F227" i="8"/>
  <c r="BN227" i="8" s="1"/>
  <c r="AP38" i="8"/>
  <c r="AP59" i="8" s="1"/>
  <c r="AP68" i="8" s="1"/>
  <c r="AP15" i="8"/>
  <c r="AP22" i="8" s="1"/>
  <c r="G38" i="8"/>
  <c r="G15" i="8"/>
  <c r="BN68" i="8"/>
  <c r="AP115" i="8"/>
  <c r="BM68" i="8"/>
  <c r="AO78" i="8"/>
  <c r="BN78" i="8" s="1"/>
  <c r="AN251" i="8"/>
  <c r="BM251" i="8" s="1"/>
  <c r="AN78" i="8"/>
  <c r="BM78" i="8" s="1"/>
  <c r="AL251" i="8"/>
  <c r="BK251" i="8" s="1"/>
  <c r="AL78" i="8"/>
  <c r="G166" i="8"/>
  <c r="BO166" i="8" s="1"/>
  <c r="AN161" i="8"/>
  <c r="AN167" i="8" s="1"/>
  <c r="C161" i="8"/>
  <c r="AL161" i="8"/>
  <c r="AL167" i="8" s="1"/>
  <c r="AL243" i="8"/>
  <c r="BK243" i="8" s="1"/>
  <c r="BP161" i="8"/>
  <c r="BP167" i="8" s="1"/>
  <c r="F161" i="8"/>
  <c r="AL218" i="8"/>
  <c r="BK218" i="8" s="1"/>
  <c r="F243" i="8"/>
  <c r="BN243" i="8" s="1"/>
  <c r="AO161" i="8"/>
  <c r="AO167" i="8" s="1"/>
  <c r="E161" i="8"/>
  <c r="E243" i="8"/>
  <c r="BM243" i="8" s="1"/>
  <c r="F218" i="8"/>
  <c r="BN218" i="8" s="1"/>
  <c r="E218" i="8"/>
  <c r="BM218" i="8" s="1"/>
  <c r="G115" i="8"/>
  <c r="C125" i="8"/>
  <c r="BK125" i="8" s="1"/>
  <c r="F125" i="8"/>
  <c r="BN125" i="8" s="1"/>
  <c r="E125" i="8"/>
  <c r="BM125" i="8" s="1"/>
  <c r="BR179" i="8"/>
  <c r="BQ174" i="8"/>
  <c r="BR174" i="8"/>
  <c r="BQ179" i="8"/>
  <c r="F251" i="8"/>
  <c r="BN251" i="8" s="1"/>
  <c r="AL183" i="8"/>
  <c r="AL184" i="8" s="1"/>
  <c r="AN183" i="8"/>
  <c r="AN184" i="8" s="1"/>
  <c r="F183" i="8"/>
  <c r="BN183" i="8" s="1"/>
  <c r="AO183" i="8"/>
  <c r="AO184" i="8" s="1"/>
  <c r="E183" i="8"/>
  <c r="G217" i="8"/>
  <c r="AP217" i="8"/>
  <c r="BR217" i="8"/>
  <c r="BQ217" i="8"/>
  <c r="BQ114" i="8"/>
  <c r="BQ115" i="8" s="1"/>
  <c r="BR114" i="8"/>
  <c r="BR115" i="8" s="1"/>
  <c r="BU165" i="8"/>
  <c r="BU166" i="8" s="1"/>
  <c r="BQ77" i="8"/>
  <c r="BQ78" i="8" s="1"/>
  <c r="BQ79" i="8" s="1"/>
  <c r="G242" i="8"/>
  <c r="AP242" i="8"/>
  <c r="AP243" i="8" s="1"/>
  <c r="AP244" i="8" s="1"/>
  <c r="BR242" i="8"/>
  <c r="BR243" i="8" s="1"/>
  <c r="BR244" i="8" s="1"/>
  <c r="G250" i="8"/>
  <c r="AP250" i="8"/>
  <c r="AP251" i="8" s="1"/>
  <c r="AP252" i="8" s="1"/>
  <c r="BT165" i="8"/>
  <c r="BT166" i="8" s="1"/>
  <c r="BQ242" i="8"/>
  <c r="BQ243" i="8" s="1"/>
  <c r="BQ244" i="8" s="1"/>
  <c r="BQ250" i="8"/>
  <c r="BQ251" i="8" s="1"/>
  <c r="BQ252" i="8" s="1"/>
  <c r="BR77" i="8"/>
  <c r="BR78" i="8" s="1"/>
  <c r="BR79" i="8" s="1"/>
  <c r="BQ124" i="8"/>
  <c r="BQ125" i="8" s="1"/>
  <c r="AP77" i="8"/>
  <c r="BO77" i="8" s="1"/>
  <c r="G124" i="8"/>
  <c r="AP124" i="8"/>
  <c r="AP125" i="8" s="1"/>
  <c r="AL126" i="8"/>
  <c r="BR250" i="8"/>
  <c r="BR251" i="8" s="1"/>
  <c r="BR252" i="8" s="1"/>
  <c r="BR124" i="8"/>
  <c r="BR125" i="8" s="1"/>
  <c r="AO126" i="8"/>
  <c r="AN126" i="8"/>
  <c r="G262" i="8"/>
  <c r="BR262" i="8"/>
  <c r="BR263" i="8" s="1"/>
  <c r="F202" i="8"/>
  <c r="BR42" i="8"/>
  <c r="G139" i="8"/>
  <c r="AP139" i="8"/>
  <c r="BT15" i="8"/>
  <c r="BT22" i="8" s="1"/>
  <c r="BT201" i="8"/>
  <c r="C262" i="8"/>
  <c r="AN202" i="8"/>
  <c r="AN203" i="8" s="1"/>
  <c r="F262" i="8"/>
  <c r="AN262" i="8"/>
  <c r="AN263" i="8" s="1"/>
  <c r="BQ223" i="8"/>
  <c r="BQ227" i="8" s="1"/>
  <c r="AL202" i="8"/>
  <c r="AL203" i="8" s="1"/>
  <c r="AL262" i="8"/>
  <c r="AL263" i="8" s="1"/>
  <c r="G157" i="8"/>
  <c r="AP157" i="8"/>
  <c r="G201" i="8"/>
  <c r="AP201" i="8"/>
  <c r="BQ38" i="8"/>
  <c r="BU15" i="8"/>
  <c r="BU22" i="8" s="1"/>
  <c r="BQ42" i="8"/>
  <c r="G195" i="8"/>
  <c r="AP195" i="8"/>
  <c r="BU201" i="8"/>
  <c r="G213" i="8"/>
  <c r="AP213" i="8"/>
  <c r="BR213" i="8"/>
  <c r="G223" i="8"/>
  <c r="AP223" i="8"/>
  <c r="AP227" i="8" s="1"/>
  <c r="BR223" i="8"/>
  <c r="BR227" i="8" s="1"/>
  <c r="BQ213" i="8"/>
  <c r="BR38" i="8"/>
  <c r="G151" i="8"/>
  <c r="AP151" i="8"/>
  <c r="BS257" i="8"/>
  <c r="BQ257" i="8"/>
  <c r="BQ262" i="8" s="1"/>
  <c r="BQ263" i="8" s="1"/>
  <c r="AP262" i="8"/>
  <c r="AP263" i="8" s="1"/>
  <c r="AO202" i="8"/>
  <c r="AO203" i="8" s="1"/>
  <c r="AO262" i="8"/>
  <c r="AO263" i="8" s="1"/>
  <c r="BP184" i="8"/>
  <c r="E202" i="8"/>
  <c r="BM202" i="8" s="1"/>
  <c r="E262" i="8"/>
  <c r="BS142" i="8"/>
  <c r="BS146" i="8"/>
  <c r="BS55" i="8"/>
  <c r="BS47" i="8"/>
  <c r="C202" i="8"/>
  <c r="BV10" i="8"/>
  <c r="BS99" i="8"/>
  <c r="BS160" i="8"/>
  <c r="BV182" i="8"/>
  <c r="BS261" i="8"/>
  <c r="BO242" i="8" l="1"/>
  <c r="BM262" i="8"/>
  <c r="BO195" i="8"/>
  <c r="BO115" i="8"/>
  <c r="BO151" i="8"/>
  <c r="BO201" i="8"/>
  <c r="BO124" i="8"/>
  <c r="BO250" i="8"/>
  <c r="BM183" i="8"/>
  <c r="BO213" i="8"/>
  <c r="G227" i="8"/>
  <c r="BO227" i="8" s="1"/>
  <c r="BO223" i="8"/>
  <c r="BK262" i="8"/>
  <c r="BO139" i="8"/>
  <c r="BO262" i="8"/>
  <c r="G59" i="8"/>
  <c r="BO38" i="8"/>
  <c r="BK202" i="8"/>
  <c r="BN262" i="8"/>
  <c r="BN202" i="8"/>
  <c r="BO217" i="8"/>
  <c r="BO15" i="8"/>
  <c r="AP29" i="8"/>
  <c r="BO157" i="8"/>
  <c r="BM161" i="8"/>
  <c r="BN161" i="8"/>
  <c r="BK161" i="8"/>
  <c r="G68" i="8"/>
  <c r="BO59" i="8"/>
  <c r="BW47" i="8"/>
  <c r="BX47" i="8"/>
  <c r="BX48" i="8" s="1"/>
  <c r="BX59" i="8" s="1"/>
  <c r="BX68" i="8" s="1"/>
  <c r="BK78" i="8"/>
  <c r="AL79" i="8"/>
  <c r="BK79" i="8" s="1"/>
  <c r="BK68" i="8"/>
  <c r="BS48" i="8"/>
  <c r="AL244" i="8"/>
  <c r="BK244" i="8" s="1"/>
  <c r="E263" i="8"/>
  <c r="BM263" i="8" s="1"/>
  <c r="AP78" i="8"/>
  <c r="BO78" i="8" s="1"/>
  <c r="BK29" i="8"/>
  <c r="AN252" i="8"/>
  <c r="BM252" i="8" s="1"/>
  <c r="C263" i="8"/>
  <c r="BK263" i="8" s="1"/>
  <c r="AL252" i="8"/>
  <c r="BK252" i="8" s="1"/>
  <c r="AN79" i="8"/>
  <c r="BM79" i="8" s="1"/>
  <c r="AO79" i="8"/>
  <c r="BN79" i="8" s="1"/>
  <c r="F263" i="8"/>
  <c r="BN263" i="8" s="1"/>
  <c r="G263" i="8"/>
  <c r="BO263" i="8" s="1"/>
  <c r="F252" i="8"/>
  <c r="BN252" i="8" s="1"/>
  <c r="E244" i="8"/>
  <c r="BM244" i="8" s="1"/>
  <c r="F244" i="8"/>
  <c r="BN244" i="8" s="1"/>
  <c r="F167" i="8"/>
  <c r="BR59" i="8"/>
  <c r="BR68" i="8" s="1"/>
  <c r="BQ59" i="8"/>
  <c r="BQ68" i="8" s="1"/>
  <c r="F126" i="8"/>
  <c r="BN126" i="8" s="1"/>
  <c r="AL228" i="8"/>
  <c r="BK228" i="8" s="1"/>
  <c r="E126" i="8"/>
  <c r="BM126" i="8" s="1"/>
  <c r="AP161" i="8"/>
  <c r="AP167" i="8" s="1"/>
  <c r="G161" i="8"/>
  <c r="F203" i="8"/>
  <c r="BN203" i="8" s="1"/>
  <c r="G243" i="8"/>
  <c r="BO243" i="8" s="1"/>
  <c r="E167" i="8"/>
  <c r="C203" i="8"/>
  <c r="BK203" i="8" s="1"/>
  <c r="E203" i="8"/>
  <c r="BM203" i="8" s="1"/>
  <c r="C167" i="8"/>
  <c r="BK167" i="8" s="1"/>
  <c r="F184" i="8"/>
  <c r="BN184" i="8" s="1"/>
  <c r="E184" i="8"/>
  <c r="BM184" i="8" s="1"/>
  <c r="C126" i="8"/>
  <c r="BK126" i="8" s="1"/>
  <c r="G125" i="8"/>
  <c r="BO125" i="8" s="1"/>
  <c r="BS174" i="8"/>
  <c r="BU174" i="8"/>
  <c r="BS179" i="8"/>
  <c r="G251" i="8"/>
  <c r="BO251" i="8" s="1"/>
  <c r="AP218" i="8"/>
  <c r="BQ218" i="8"/>
  <c r="AP183" i="8"/>
  <c r="AP184" i="8" s="1"/>
  <c r="G183" i="8"/>
  <c r="BO183" i="8" s="1"/>
  <c r="C183" i="8"/>
  <c r="BK183" i="8" s="1"/>
  <c r="G218" i="8"/>
  <c r="BR218" i="8"/>
  <c r="BR228" i="8" s="1"/>
  <c r="BT217" i="8"/>
  <c r="BS217" i="8"/>
  <c r="BS114" i="8"/>
  <c r="BT195" i="8"/>
  <c r="BT202" i="8" s="1"/>
  <c r="BT203" i="8" s="1"/>
  <c r="BV165" i="8"/>
  <c r="BV166" i="8" s="1"/>
  <c r="BQ165" i="8"/>
  <c r="BQ166" i="8" s="1"/>
  <c r="BQ195" i="8"/>
  <c r="F228" i="8"/>
  <c r="E228" i="8"/>
  <c r="BU29" i="8"/>
  <c r="BT29" i="8"/>
  <c r="BQ151" i="8"/>
  <c r="BU257" i="8"/>
  <c r="BQ126" i="8"/>
  <c r="AO228" i="8"/>
  <c r="BU261" i="8"/>
  <c r="BR10" i="8"/>
  <c r="BS10" i="8" s="1"/>
  <c r="BR165" i="8"/>
  <c r="BR166" i="8" s="1"/>
  <c r="BS165" i="8"/>
  <c r="BR139" i="8"/>
  <c r="AP126" i="8"/>
  <c r="BS42" i="8"/>
  <c r="BR126" i="8"/>
  <c r="BS242" i="8"/>
  <c r="AN228" i="8"/>
  <c r="AP202" i="8"/>
  <c r="AP203" i="8" s="1"/>
  <c r="BU146" i="8"/>
  <c r="BT146" i="8"/>
  <c r="BU160" i="8"/>
  <c r="BS124" i="8"/>
  <c r="BS77" i="8"/>
  <c r="BT42" i="8"/>
  <c r="BS250" i="8"/>
  <c r="BV201" i="8"/>
  <c r="BV15" i="8"/>
  <c r="BV22" i="8" s="1"/>
  <c r="BT142" i="8"/>
  <c r="G202" i="8"/>
  <c r="BT251" i="8"/>
  <c r="BT252" i="8" s="1"/>
  <c r="BT257" i="8"/>
  <c r="BQ182" i="8"/>
  <c r="BQ183" i="8" s="1"/>
  <c r="BU55" i="8"/>
  <c r="BQ15" i="8"/>
  <c r="BQ22" i="8" s="1"/>
  <c r="BT47" i="8"/>
  <c r="BT48" i="8" s="1"/>
  <c r="BT179" i="8"/>
  <c r="BQ157" i="8"/>
  <c r="BU157" i="8"/>
  <c r="BT157" i="8"/>
  <c r="BU139" i="8"/>
  <c r="BU223" i="8"/>
  <c r="BU227" i="8" s="1"/>
  <c r="BR182" i="8"/>
  <c r="BR183" i="8" s="1"/>
  <c r="BS223" i="8"/>
  <c r="BS227" i="8" s="1"/>
  <c r="BS213" i="8"/>
  <c r="BS38" i="8"/>
  <c r="BS262" i="8"/>
  <c r="BT55" i="8"/>
  <c r="BU142" i="8"/>
  <c r="BU47" i="8"/>
  <c r="BU48" i="8" s="1"/>
  <c r="BU99" i="8"/>
  <c r="BT261" i="8"/>
  <c r="BU179" i="8"/>
  <c r="BR157" i="8"/>
  <c r="BT160" i="8"/>
  <c r="BR201" i="8"/>
  <c r="BO202" i="8" l="1"/>
  <c r="BM228" i="8"/>
  <c r="BN228" i="8"/>
  <c r="BO218" i="8"/>
  <c r="BM167" i="8"/>
  <c r="E271" i="8"/>
  <c r="BN167" i="8"/>
  <c r="F271" i="8"/>
  <c r="BO161" i="8"/>
  <c r="BQ29" i="8"/>
  <c r="BT59" i="8"/>
  <c r="BT68" i="8" s="1"/>
  <c r="BY47" i="8"/>
  <c r="BY48" i="8" s="1"/>
  <c r="BY59" i="8" s="1"/>
  <c r="BY68" i="8" s="1"/>
  <c r="BW48" i="8"/>
  <c r="BW59" i="8" s="1"/>
  <c r="BW68" i="8" s="1"/>
  <c r="BW10" i="8"/>
  <c r="BX10" i="8"/>
  <c r="BX15" i="8" s="1"/>
  <c r="B11" i="9"/>
  <c r="BO68" i="8"/>
  <c r="BS263" i="8"/>
  <c r="BS251" i="8"/>
  <c r="BS243" i="8"/>
  <c r="BS166" i="8"/>
  <c r="BS125" i="8"/>
  <c r="BS115" i="8"/>
  <c r="BS78" i="8"/>
  <c r="AP79" i="8"/>
  <c r="BO79" i="8" s="1"/>
  <c r="G252" i="8"/>
  <c r="BO252" i="8" s="1"/>
  <c r="G244" i="8"/>
  <c r="BO244" i="8" s="1"/>
  <c r="G167" i="8"/>
  <c r="BS59" i="8"/>
  <c r="BS68" i="8" s="1"/>
  <c r="G126" i="8"/>
  <c r="BO126" i="8" s="1"/>
  <c r="G203" i="8"/>
  <c r="BO203" i="8" s="1"/>
  <c r="C184" i="8"/>
  <c r="BK184" i="8" s="1"/>
  <c r="G184" i="8"/>
  <c r="BO184" i="8" s="1"/>
  <c r="AN271" i="8"/>
  <c r="AO271" i="8"/>
  <c r="BV174" i="8"/>
  <c r="BT174" i="8"/>
  <c r="AL271" i="8"/>
  <c r="BR15" i="8"/>
  <c r="BS218" i="8"/>
  <c r="BU183" i="8"/>
  <c r="BU184" i="8" s="1"/>
  <c r="BT139" i="8"/>
  <c r="BU114" i="8"/>
  <c r="BU115" i="8" s="1"/>
  <c r="BV217" i="8"/>
  <c r="BU217" i="8"/>
  <c r="BT114" i="8"/>
  <c r="BT115" i="8" s="1"/>
  <c r="BU42" i="8"/>
  <c r="BV195" i="8"/>
  <c r="BV202" i="8" s="1"/>
  <c r="BV203" i="8" s="1"/>
  <c r="BU77" i="8"/>
  <c r="BU78" i="8" s="1"/>
  <c r="BU79" i="8" s="1"/>
  <c r="BU213" i="8"/>
  <c r="BS15" i="8"/>
  <c r="BU124" i="8"/>
  <c r="BU125" i="8" s="1"/>
  <c r="BT124" i="8"/>
  <c r="BT125" i="8" s="1"/>
  <c r="BT213" i="8"/>
  <c r="BT218" i="8" s="1"/>
  <c r="BR195" i="8"/>
  <c r="BR202" i="8" s="1"/>
  <c r="BR203" i="8" s="1"/>
  <c r="G228" i="8"/>
  <c r="BQ228" i="8"/>
  <c r="BU195" i="8"/>
  <c r="BU202" i="8" s="1"/>
  <c r="BU203" i="8" s="1"/>
  <c r="BU262" i="8"/>
  <c r="BU263" i="8" s="1"/>
  <c r="BU151" i="8"/>
  <c r="BU161" i="8" s="1"/>
  <c r="BU167" i="8" s="1"/>
  <c r="BR151" i="8"/>
  <c r="BR161" i="8" s="1"/>
  <c r="BR167" i="8" s="1"/>
  <c r="BV29" i="8"/>
  <c r="BV42" i="8"/>
  <c r="AP228" i="8"/>
  <c r="BV146" i="8"/>
  <c r="BQ139" i="8"/>
  <c r="BQ161" i="8" s="1"/>
  <c r="BQ167" i="8" s="1"/>
  <c r="BT262" i="8"/>
  <c r="BT263" i="8" s="1"/>
  <c r="BV257" i="8"/>
  <c r="BQ184" i="8"/>
  <c r="BV139" i="8"/>
  <c r="BT78" i="8"/>
  <c r="BT79" i="8" s="1"/>
  <c r="BU242" i="8"/>
  <c r="BU243" i="8" s="1"/>
  <c r="BU244" i="8" s="1"/>
  <c r="BS139" i="8"/>
  <c r="BR184" i="8"/>
  <c r="BT242" i="8"/>
  <c r="BT243" i="8" s="1"/>
  <c r="BT244" i="8" s="1"/>
  <c r="BU250" i="8"/>
  <c r="BU251" i="8" s="1"/>
  <c r="BU252" i="8" s="1"/>
  <c r="BT151" i="8"/>
  <c r="BV250" i="8"/>
  <c r="BV251" i="8" s="1"/>
  <c r="BV252" i="8" s="1"/>
  <c r="BV142" i="8"/>
  <c r="BS182" i="8"/>
  <c r="BV47" i="8"/>
  <c r="BV157" i="8"/>
  <c r="BT223" i="8"/>
  <c r="BT227" i="8" s="1"/>
  <c r="BQ201" i="8"/>
  <c r="BQ202" i="8" s="1"/>
  <c r="BQ203" i="8" s="1"/>
  <c r="BV124" i="8"/>
  <c r="BV125" i="8" s="1"/>
  <c r="BV55" i="8"/>
  <c r="BV99" i="8"/>
  <c r="BV160" i="8"/>
  <c r="BV77" i="8"/>
  <c r="BV78" i="8" s="1"/>
  <c r="BV79" i="8" s="1"/>
  <c r="BV223" i="8"/>
  <c r="BV227" i="8" s="1"/>
  <c r="BV261" i="8"/>
  <c r="BV179" i="8"/>
  <c r="BS157" i="8"/>
  <c r="BV114" i="8"/>
  <c r="BV213" i="8"/>
  <c r="BR22" i="8" l="1"/>
  <c r="BR29" i="8" s="1"/>
  <c r="BR271" i="8" s="1"/>
  <c r="BO228" i="8"/>
  <c r="BO167" i="8"/>
  <c r="BQ271" i="8"/>
  <c r="BU59" i="8"/>
  <c r="BU68" i="8" s="1"/>
  <c r="BW15" i="8"/>
  <c r="BY10" i="8"/>
  <c r="BY15" i="8" s="1"/>
  <c r="BS126" i="8"/>
  <c r="B8" i="9"/>
  <c r="B10" i="9"/>
  <c r="B3" i="9"/>
  <c r="C271" i="8"/>
  <c r="BK271" i="8" s="1"/>
  <c r="BS252" i="8"/>
  <c r="BS244" i="8"/>
  <c r="BS183" i="8"/>
  <c r="BS184" i="8" s="1"/>
  <c r="BS79" i="8"/>
  <c r="BV48" i="8"/>
  <c r="B2" i="9"/>
  <c r="B7" i="9"/>
  <c r="B6" i="9"/>
  <c r="B9" i="9"/>
  <c r="BT161" i="8"/>
  <c r="BT167" i="8" s="1"/>
  <c r="AP271" i="8"/>
  <c r="BV115" i="8"/>
  <c r="B4" i="9"/>
  <c r="BS151" i="8"/>
  <c r="BV151" i="8"/>
  <c r="BV161" i="8" s="1"/>
  <c r="BV167" i="8" s="1"/>
  <c r="G20" i="8"/>
  <c r="BO20" i="8" s="1"/>
  <c r="BV218" i="8"/>
  <c r="BV183" i="8"/>
  <c r="BV184" i="8" s="1"/>
  <c r="BT183" i="8"/>
  <c r="BT184" i="8" s="1"/>
  <c r="BU218" i="8"/>
  <c r="BU228" i="8" s="1"/>
  <c r="BU126" i="8"/>
  <c r="B5" i="9"/>
  <c r="BS195" i="8"/>
  <c r="BV38" i="8"/>
  <c r="BT126" i="8"/>
  <c r="BS228" i="8"/>
  <c r="BT228" i="8"/>
  <c r="BV262" i="8"/>
  <c r="BV242" i="8"/>
  <c r="BS201" i="8"/>
  <c r="BV59" i="8" l="1"/>
  <c r="BV68" i="8" s="1"/>
  <c r="G21" i="8"/>
  <c r="G22" i="8" s="1"/>
  <c r="BU271" i="8"/>
  <c r="BV263" i="8"/>
  <c r="BV243" i="8"/>
  <c r="BS161" i="8"/>
  <c r="BS167" i="8" s="1"/>
  <c r="BT271" i="8"/>
  <c r="BV126" i="8"/>
  <c r="BS202" i="8"/>
  <c r="BV228" i="8"/>
  <c r="BO21" i="8" l="1"/>
  <c r="BO22" i="8"/>
  <c r="BV244" i="8"/>
  <c r="BS203" i="8"/>
  <c r="G29" i="8" l="1"/>
  <c r="BV271" i="8"/>
  <c r="BM271" i="8"/>
  <c r="BN271" i="8"/>
  <c r="BS20" i="8"/>
  <c r="G271" i="8" l="1"/>
  <c r="BO29" i="8"/>
  <c r="BX20" i="8"/>
  <c r="BX21" i="8" s="1"/>
  <c r="BW20" i="8"/>
  <c r="BO271" i="8"/>
  <c r="BS21" i="8"/>
  <c r="BS22" i="8" s="1"/>
  <c r="BX22" i="8" l="1"/>
  <c r="BX29" i="8" s="1"/>
  <c r="BX271" i="8" s="1"/>
  <c r="BW21" i="8"/>
  <c r="BW22" i="8" s="1"/>
  <c r="BY20" i="8"/>
  <c r="BS29" i="8"/>
  <c r="B1" i="9"/>
  <c r="B13" i="9" s="1"/>
  <c r="BY21" i="8" l="1"/>
  <c r="BW29" i="8"/>
  <c r="BW271" i="8" s="1"/>
  <c r="BS271" i="8"/>
  <c r="BY22" i="8" l="1"/>
  <c r="BY29" i="8" s="1"/>
  <c r="BY271" i="8" s="1"/>
</calcChain>
</file>

<file path=xl/sharedStrings.xml><?xml version="1.0" encoding="utf-8"?>
<sst xmlns="http://schemas.openxmlformats.org/spreadsheetml/2006/main" count="386" uniqueCount="172">
  <si>
    <t>คณะ/หน่วยงานเทียบเท่า</t>
  </si>
  <si>
    <t>รวมทั้งหมด</t>
  </si>
  <si>
    <t>รวม</t>
  </si>
  <si>
    <t>แผนรับ</t>
  </si>
  <si>
    <t>รับไว้</t>
  </si>
  <si>
    <t>ผู้สมัคร</t>
  </si>
  <si>
    <t>ชาย</t>
  </si>
  <si>
    <t>หญิง</t>
  </si>
  <si>
    <t>เทคโนโลยีและสื่อสารการศึกษา</t>
  </si>
  <si>
    <t>วิศวกรรมโยธา</t>
  </si>
  <si>
    <t>วิศวกรรมเครื่องกล</t>
  </si>
  <si>
    <t>วิศวกรรมคอมพิวเตอร์</t>
  </si>
  <si>
    <t>การผลิตพืช</t>
  </si>
  <si>
    <t>สัตวศาสตร์</t>
  </si>
  <si>
    <t>วิทยาศาสตร์และเทคโนโลยีการอาหาร</t>
  </si>
  <si>
    <t>ประมง</t>
  </si>
  <si>
    <t>เทคโนโลยีภูมิทัศน์</t>
  </si>
  <si>
    <t>การเงิน</t>
  </si>
  <si>
    <t>การบริหารธุรกิจระหว่างประเทศ</t>
  </si>
  <si>
    <t>อาหารและโภชนาการ</t>
  </si>
  <si>
    <t>จิตรกรรม</t>
  </si>
  <si>
    <t>ศิลปะไทย</t>
  </si>
  <si>
    <t>ออกแบบภายใน</t>
  </si>
  <si>
    <t>ออกแบบผลิตภัณฑ์</t>
  </si>
  <si>
    <t>ออกแบบนิเทศศิลป์</t>
  </si>
  <si>
    <t>เทคโนโลยีการโทรทัศน์และวิทยุกระจายเสียง</t>
  </si>
  <si>
    <t>เทคโนโลยีมัลติมีเดีย</t>
  </si>
  <si>
    <t>สถาปัตยกรรมภายใน</t>
  </si>
  <si>
    <t>คณะเทคโนโลยีการเกษตร</t>
  </si>
  <si>
    <t>รวมทั้งคณะ</t>
  </si>
  <si>
    <t>คณะวิศวกรรมศาสตร์</t>
  </si>
  <si>
    <t>คณะบริหารธุรกิจ</t>
  </si>
  <si>
    <t>การจัดการ - การจัดการทรัพยากรมนุษย์</t>
  </si>
  <si>
    <t>เศรษฐศาสตร์ - เศรษฐ์ศาสตร์ธุรกิจ</t>
  </si>
  <si>
    <t>คณะเทคโนโลยีคหกรรมศาสตร์</t>
  </si>
  <si>
    <t>การศึกษาปฐมวัย</t>
  </si>
  <si>
    <t>คณะศิลปกรรมศาสตร์</t>
  </si>
  <si>
    <t>คณะเทคโนโลยีสื่อสารมวลชน</t>
  </si>
  <si>
    <t>คณะวิทยาศาสตร์และเทคโนโลยี</t>
  </si>
  <si>
    <t>วิทยาการคอมพิวเตอร์</t>
  </si>
  <si>
    <t>คณะสถาปัตยกรรมศาสตร์</t>
  </si>
  <si>
    <t>ระดับปริญญาตรี - หลักสูตรศิลปศาสตรบัณฑิต (วุฒิ ปวช./ม.6)</t>
  </si>
  <si>
    <t>รวมในหลักสูตร</t>
  </si>
  <si>
    <t>ภาคปกติ</t>
  </si>
  <si>
    <t>รวมภาคปกติ</t>
  </si>
  <si>
    <t>ระดับปริญญาตรี  - หลักสูตรบริหารธุรกิจบัณฑิต (รับวุฒิ ปวช./ม.6)</t>
  </si>
  <si>
    <t>ระดับปริญญาตรี - หลักสูตรเศรษฐศาสตรบัณฑิต (รับวุฒิ ปวช./ม.6)</t>
  </si>
  <si>
    <t>ระดับปริญญาตรี - หลักสูตรนานาชาติ บริหารธุรกิจบัณฑิต (รับวุฒิ ปวช./ม.6)</t>
  </si>
  <si>
    <t>ระดับปริญญาตรี - หลักสูตรคหกรรมศาสตรบัณฑิต (วุฒิ ปวช./ม.6)</t>
  </si>
  <si>
    <t>ระดับปริญญาตรี - หลักสูตรคหกรรมศาสตรบัณฑิต (วุฒิ ปวส. เทียบโอน)</t>
  </si>
  <si>
    <t>ระดับปริญญาตรี - หลักสูตรเทคโนโลยีบัณฑิต (วุฒิ ปวช./ม.6)</t>
  </si>
  <si>
    <t>ระดับปริญญาตรี - หลักสูตรการแพทย์แผนไทยประยุกต์บัณฑิต (วุฒิ ม.6)</t>
  </si>
  <si>
    <t>ระดับปริญญาตรี - หลักสูตรวิทยาศาสตรบัณฑิต (วุฒิ ม.6)</t>
  </si>
  <si>
    <t>วิศวกรรมไฟฟ้า</t>
  </si>
  <si>
    <t>เทคโนโลยีการถ่ายภาพและภาพยนตร์</t>
  </si>
  <si>
    <t>คอมพิวเตอร์ธุรกิจ</t>
  </si>
  <si>
    <t>ภาษาอังกฤษเพื่อการสื่อสาร</t>
  </si>
  <si>
    <t>การท่องเที่ยว</t>
  </si>
  <si>
    <t>ภาคพิเศษ</t>
  </si>
  <si>
    <t>รวมภาคพิเศษ</t>
  </si>
  <si>
    <t>ระดับปริญญาตรี  - หลักสูตรบัญชีบัณฑิต (รับวุฒิ ปวช./ม.6)</t>
  </si>
  <si>
    <t>ระดับปริญญาตรี - หลักสูตรวิศวกรรมศาสตรบัณฑิต (วุฒิ ปวช./ม.6)</t>
  </si>
  <si>
    <t>บัญชีบัณฑิต</t>
  </si>
  <si>
    <t>ดนตรีคีตศิลป์ไทยศึกษา</t>
  </si>
  <si>
    <t>ดนตรีคีตศิลป์สากลศึกษา</t>
  </si>
  <si>
    <t>ระดับปริญญาตรี - หลักสูตรวิทยาศาสตรบัณฑิต (วุฒิ ปวช./ม.6)</t>
  </si>
  <si>
    <t>สถาปัตยกรรม</t>
  </si>
  <si>
    <t>ระดับปริญญาตรี - หลักสูตรเทคโนโลยีบัณฑิต (วุฒิ ปวส. เทียบโอน)</t>
  </si>
  <si>
    <t>ระดับปริญญาตรี  - หลักสูตรบัญชีบัณฑิต (รับวุฒิ ปวส. เทียบโอน)</t>
  </si>
  <si>
    <t>ระดับปริญญาตรี  - หลักสูตรบริหารธุรกิจบัณฑิต (รับวุฒิ ปวส. เทียบโอน)</t>
  </si>
  <si>
    <t>ระดับปริญญาตรี - หลักสูตรวิศวกรรมศาสตรบัณฑิต (วุฒิ ปวส. เทียบโอน)</t>
  </si>
  <si>
    <t>วิศวกรรม</t>
  </si>
  <si>
    <t>คณะศิลปศาสตร์</t>
  </si>
  <si>
    <t>วิศวกรรมเมคคาทรอนิกส์</t>
  </si>
  <si>
    <t>เทคโนโลยีการโฆษณาและประชาสัมพันธ์</t>
  </si>
  <si>
    <t>นาฎศิลป์ไทยศึกษา</t>
  </si>
  <si>
    <t>คณะครุศาสตร์อุตสาหกรรม</t>
  </si>
  <si>
    <t>นวัตกรรมการออกแบบผลิตภัณฑ์ร่วมสมัย</t>
  </si>
  <si>
    <t>การแพทย์แผนไทยประยุกต์บัณฑิต</t>
  </si>
  <si>
    <t>วิศวกรรมเคมี</t>
  </si>
  <si>
    <t>วิศวกรรมชลประทานและการจัดการน้ำ</t>
  </si>
  <si>
    <t>วิศวกรรมอาหาร</t>
  </si>
  <si>
    <t>การจัดการการโรงแรม</t>
  </si>
  <si>
    <t>เทคโนโลยีการพิมพ์ดิจิทัลและบรรจุภัณฑ์</t>
  </si>
  <si>
    <t>วิศวกรรมวัสดุ - วิศวกรรมพอลิเมอร์</t>
  </si>
  <si>
    <t>ระดับปริญญาตรี - หลักสูตรศิลปศาสตรบัณฑิต (วุฒิ ปวส. เทียบโอน)</t>
  </si>
  <si>
    <t>ระดับปริญญาตรี - หลักสูตรบริหารธุรกิจบัณฑิต (รับวุฒิ ปวช./ม.6)</t>
  </si>
  <si>
    <t>ชีววิทยาประยุกต์</t>
  </si>
  <si>
    <t>ระดับปริญญาตรี - หลักสูตรสถาปัตยกรรมศาสตรบัณฑิต 5 ปี (วุฒิ ปวช./ม.6)</t>
  </si>
  <si>
    <t>เทคโนโลยีการผลิต</t>
  </si>
  <si>
    <t>สถิติประยุกต์</t>
  </si>
  <si>
    <t>สุขภาพละความงาม</t>
  </si>
  <si>
    <t>การจัดการโลจิสติกส์และซัพพลายเชน</t>
  </si>
  <si>
    <t xml:space="preserve">วิศวกรรมเครื่องกล </t>
  </si>
  <si>
    <t xml:space="preserve">วิศวกรรมเครื่องกล  </t>
  </si>
  <si>
    <t>คณะพยาบาลศาสตร์</t>
  </si>
  <si>
    <t>พยาบาลศาสตรบัณฑิต</t>
  </si>
  <si>
    <t>TCAS 5</t>
  </si>
  <si>
    <t>ระดับปริญญาตรี - หลักสูตรพยาบาลศาสตรบัณฑิต 4 ปี (วุฒิ ม.6)</t>
  </si>
  <si>
    <t>อิเล็กทรอนิกส์อัจฉริยะ</t>
  </si>
  <si>
    <t>ภาคสมทบ</t>
  </si>
  <si>
    <t>ศิลปประดิษฐ์ในงานคหกรรมศาสตร์</t>
  </si>
  <si>
    <t>อุตสาหกรรมการบริการการบิน</t>
  </si>
  <si>
    <t>ระดับปริญญาตรี - หลักสูตรวิศวกรรมศาสตรบัณฑิต (วุฒิ ปวส.ต่อเนื่อง)</t>
  </si>
  <si>
    <t>วิศวกรรมระบบราง</t>
  </si>
  <si>
    <t>รับกลับเข้าศึกษา (Re รหัส)</t>
  </si>
  <si>
    <t>ระดับปริญญาตรี - หลักสูตรอุตสาหกรรมศาสตรบัณฑิต (วุฒิ ปวส. ต่อเนื่อง)</t>
  </si>
  <si>
    <t>ระดับปริญญาตรี - หลักสูตรศึกษาศาสตรบัณฑิต (วุฒิ ปวช./ม.6)</t>
  </si>
  <si>
    <t>ระดับปริญญาตรี - หลักสูตรศิลปบัณฑิต  (วุฒิ ปวช./ม.6)</t>
  </si>
  <si>
    <t>เทคโนโลยีดิจิทัลเพื่อการศึกษา</t>
  </si>
  <si>
    <t>วิศวกรรมอิเล็กทรอนิกศ์อากาศยาน</t>
  </si>
  <si>
    <t xml:space="preserve">วิศวกรรมไฟฟ้า </t>
  </si>
  <si>
    <t>Business Administration - Logistics and Suppiy Chain Management</t>
  </si>
  <si>
    <t>การจัดการ - นวัตกรรมการจัดการธุรกิจ</t>
  </si>
  <si>
    <t>การตลาด - การตลาด</t>
  </si>
  <si>
    <t>ระดับปริญญาตรี - หลักสูตรศึกษาศาสตรบัณฑิต (วุฒิ ปวช./ม.6 )</t>
  </si>
  <si>
    <t>การตลาด - การค้าปลีก</t>
  </si>
  <si>
    <t>นวัตกรรมผลิตภัณฑ์สุขภาพ</t>
  </si>
  <si>
    <t>เทคโนโลยีสื่อดิจิทัล</t>
  </si>
  <si>
    <t>โควตานักกีฬา</t>
  </si>
  <si>
    <t xml:space="preserve">สอบตรง / รับตรง (ปวช./ปวส./กศน.) </t>
  </si>
  <si>
    <t>ระดับปริญญาตรี</t>
  </si>
  <si>
    <t>ระดับปริญญาตรี - หลักสูตรครุศาสตร์อุตสาหกรรมบัณฑิต (วุฒิ ปวช./ม.6)</t>
  </si>
  <si>
    <t>วิศวกรรมอุตสาหการ - วิศวกรรมอุตสาหการและโลจิสติกส์</t>
  </si>
  <si>
    <t>วิศวกรรมอุตสาหการ - วิศวกรรมระบบการผลิดอัตโนมิติ</t>
  </si>
  <si>
    <t>วิศวกรรมเกษตรอุตสาหกรรม</t>
  </si>
  <si>
    <t>วิศวกรรมอิเล็กทรอนิกส์และโทรคมนาคม</t>
  </si>
  <si>
    <t xml:space="preserve">วิศวกรรมอิเล็กทรอนิกส์และโทรคมนาคม </t>
  </si>
  <si>
    <t>การตลาด - การจัดการนิทรรศการ และการตลาดเชิงกิจกรรม</t>
  </si>
  <si>
    <t>การออกแบบแฟชั่นและนวัตกรรมเครื่องแต่งกาย</t>
  </si>
  <si>
    <t>ทัศนศิลป์</t>
  </si>
  <si>
    <t>นวัตกรรมการเรียนรุ้และเทคโนโลยีสารสนเทศ</t>
  </si>
  <si>
    <t>ศิลปศึกษา</t>
  </si>
  <si>
    <t>การวิเคราะห์และจัดการข้อมูลขนาดใหญ่</t>
  </si>
  <si>
    <t>วิทยาศาสตร์และการจัดการเทคโนโลยีอาหาร</t>
  </si>
  <si>
    <t>วิศวกรรมนวัตกรรมสิ่งทอ</t>
  </si>
  <si>
    <t>วิศวกกรรมวัสดุ - วิศวกรรมอุตสาหกรรมพลาสติก</t>
  </si>
  <si>
    <t>โควตา (ม.6/ปวช./ปวส.)</t>
  </si>
  <si>
    <t>Business Administration -  Marketing</t>
  </si>
  <si>
    <t>เศรษฐศาสตร์ - การพัฒนาธุรกิจและวิเคราะห์ธุรกิจ</t>
  </si>
  <si>
    <t>MOU (ม.6/ปวช./ปวส.)</t>
  </si>
  <si>
    <t>เทคโนโลยีบริหารงานก่อสร้าง</t>
  </si>
  <si>
    <t>ระดับปริญญาตรี - หลักสูตรอุตสาหกรรมศาสตรบัณฑิต (วุฒิ ปวช./ม.6)</t>
  </si>
  <si>
    <t>คณิตศาสตร์ประยุกต์</t>
  </si>
  <si>
    <t>เคมีประยุกต์</t>
  </si>
  <si>
    <t>เทคโนโลยีสารสนเทศและการสื่อสารดิจิทัล</t>
  </si>
  <si>
    <t>ฟิสิกส์ประยุกต์-เทคโนโลยีเครื่องมือวัด</t>
  </si>
  <si>
    <t>ฟิสิกส์ประยุกต์-นวัตกรรมวัสดุและนาโนเทคโนโลยี</t>
  </si>
  <si>
    <t>TCAS 1</t>
  </si>
  <si>
    <t>TCAS 2</t>
  </si>
  <si>
    <t xml:space="preserve">ผู้สมัคร </t>
  </si>
  <si>
    <r>
      <t>หมายเหตุ</t>
    </r>
    <r>
      <rPr>
        <sz val="14"/>
        <rFont val="TH SarabunPSK"/>
        <family val="2"/>
      </rPr>
      <t xml:space="preserve">  ในกรณีที่จำนวนผู้สมัครสอบมีจำนวนน้อยกว่าจำนวนที่รับไว้ อาจมีสาเหตุมาจากคณะได้ดำเนินการรับสมัครเพิ่มเติม หรือ จากผู้สมัครที่เลือกไว้ในอันดับสอง</t>
    </r>
  </si>
  <si>
    <t>พลศึกษา</t>
  </si>
  <si>
    <t>วิศวกรรมอิเล็กทรอนิกส์และรบบอัตโนมัติ</t>
  </si>
  <si>
    <t>วิศวกรรมอุตสาหการ</t>
  </si>
  <si>
    <t>คณะการแพทย์บูรณาการ</t>
  </si>
  <si>
    <t>ด้านสังคม</t>
  </si>
  <si>
    <t>ด้านวิทยาศสตร์</t>
  </si>
  <si>
    <t>ด้านวิทยาศสตร์สุขภาพ</t>
  </si>
  <si>
    <t>ผลผลิต</t>
  </si>
  <si>
    <t>นักศึกษาเข้าใหม่ ปีการศึกษา 2565</t>
  </si>
  <si>
    <t>ภาษาอังกฤษเพื่ออาชีพนานาชาติ</t>
  </si>
  <si>
    <t>วิศวกรรมเครื่องกล - วิศวกรรมระบบราง</t>
  </si>
  <si>
    <t>TCAS 3</t>
  </si>
  <si>
    <t>TCAS 4</t>
  </si>
  <si>
    <t>โควตาคณะ</t>
  </si>
  <si>
    <t>วิศวกรรมสิ่งแวดล้อม</t>
  </si>
  <si>
    <t>หลักสูตรนานาชาติ (International Program)</t>
  </si>
  <si>
    <t>โครงการแลกเปลี่ยน</t>
  </si>
  <si>
    <t>ข้อมูล ณ  วันที่ 27 กันยายน 2565  สำนักส่งเสริมวิชาการและงานทะเบียน  มหาวิทยาลัยเทคโนโลยีราชมงคลธัญบุรี</t>
  </si>
  <si>
    <t>วิศวกรรมอุตสาหการ - วิศวกรรมระบบการผลิดอัตโนมัติ</t>
  </si>
  <si>
    <t>ระดับปริญญาตรี - หลักสูตรศิลปศาสตรบัณฑิต (หลักสูตรนานาชาติ)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</si>
</sst>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฿&quot;* #,##0.00_-;\-&quot;฿&quot;* #,##0.00_-;_-&quot;฿&quot;* &quot;-&quot;??_-;_-@_-"/>
    <numFmt numFmtId="187" formatCode="_(&quot;$&quot;* #,##0.00_);_(&quot;$&quot;* \(#,##0.00\);_(&quot;$&quot;* &quot;-&quot;??_);_(@_)"/>
  </numFmts>
  <fonts count="1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b/>
      <u/>
      <sz val="14"/>
      <name val="TH SarabunPSK"/>
      <family val="2"/>
    </font>
    <font>
      <u/>
      <sz val="14"/>
      <name val="TH SarabunPSK"/>
      <family val="2"/>
    </font>
    <font>
      <sz val="14"/>
      <color theme="1"/>
      <name val="TH SarabunPSK"/>
      <family val="2"/>
    </font>
    <font>
      <sz val="10"/>
      <color indexed="8"/>
      <name val="Tahoma"/>
      <family val="2"/>
    </font>
    <font>
      <b/>
      <sz val="14"/>
      <color theme="1"/>
      <name val="TH SarabunPSK"/>
      <family val="2"/>
    </font>
    <font>
      <b/>
      <sz val="12"/>
      <name val="TH SarabunPSK"/>
      <family val="2"/>
    </font>
    <font>
      <b/>
      <sz val="12"/>
      <color rgb="FFFF0000"/>
      <name val="TH SarabunPSK"/>
      <family val="2"/>
    </font>
    <font>
      <sz val="12"/>
      <name val="TH SarabunPSK"/>
      <family val="2"/>
    </font>
    <font>
      <b/>
      <sz val="12"/>
      <color indexed="8"/>
      <name val="TH SarabunPSK"/>
      <family val="2"/>
    </font>
    <font>
      <sz val="16"/>
      <color theme="1"/>
      <name val="TH SarabunPSK"/>
      <family val="2"/>
    </font>
    <font>
      <b/>
      <sz val="1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/>
  </cellStyleXfs>
  <cellXfs count="174">
    <xf numFmtId="0" fontId="0" fillId="0" borderId="0" xfId="0"/>
    <xf numFmtId="0" fontId="2" fillId="0" borderId="0" xfId="0" applyFont="1" applyFill="1" applyAlignment="1">
      <alignment wrapText="1" shrinkToFit="1"/>
    </xf>
    <xf numFmtId="0" fontId="3" fillId="0" borderId="0" xfId="0" applyFont="1" applyFill="1" applyAlignment="1">
      <alignment wrapText="1" shrinkToFit="1"/>
    </xf>
    <xf numFmtId="0" fontId="3" fillId="0" borderId="0" xfId="0" applyFont="1" applyFill="1" applyAlignment="1">
      <alignment vertical="center" wrapText="1" shrinkToFit="1"/>
    </xf>
    <xf numFmtId="0" fontId="3" fillId="0" borderId="2" xfId="0" applyFont="1" applyFill="1" applyBorder="1" applyAlignment="1"/>
    <xf numFmtId="0" fontId="3" fillId="0" borderId="4" xfId="0" applyFont="1" applyFill="1" applyBorder="1" applyAlignment="1"/>
    <xf numFmtId="0" fontId="2" fillId="0" borderId="4" xfId="0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center" wrapText="1" shrinkToFit="1"/>
    </xf>
    <xf numFmtId="0" fontId="5" fillId="0" borderId="4" xfId="0" applyFont="1" applyFill="1" applyBorder="1" applyAlignment="1">
      <alignment horizontal="center" wrapText="1" shrinkToFit="1"/>
    </xf>
    <xf numFmtId="0" fontId="2" fillId="0" borderId="3" xfId="0" applyFont="1" applyFill="1" applyBorder="1" applyAlignment="1">
      <alignment horizontal="center" wrapText="1" shrinkToFit="1"/>
    </xf>
    <xf numFmtId="0" fontId="6" fillId="0" borderId="4" xfId="0" applyFont="1" applyFill="1" applyBorder="1" applyAlignment="1"/>
    <xf numFmtId="0" fontId="2" fillId="0" borderId="2" xfId="0" applyFont="1" applyFill="1" applyBorder="1" applyAlignment="1">
      <alignment horizontal="left"/>
    </xf>
    <xf numFmtId="0" fontId="2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shrinkToFit="1"/>
    </xf>
    <xf numFmtId="0" fontId="5" fillId="0" borderId="4" xfId="0" applyFont="1" applyFill="1" applyBorder="1" applyAlignment="1">
      <alignment horizontal="center" shrinkToFit="1"/>
    </xf>
    <xf numFmtId="0" fontId="2" fillId="0" borderId="3" xfId="0" applyFont="1" applyFill="1" applyBorder="1" applyAlignment="1">
      <alignment horizontal="center" shrinkToFit="1"/>
    </xf>
    <xf numFmtId="0" fontId="2" fillId="0" borderId="0" xfId="0" applyFont="1" applyFill="1" applyAlignment="1">
      <alignment shrinkToFit="1"/>
    </xf>
    <xf numFmtId="0" fontId="2" fillId="0" borderId="2" xfId="0" applyFont="1" applyFill="1" applyBorder="1" applyAlignment="1"/>
    <xf numFmtId="0" fontId="2" fillId="0" borderId="4" xfId="0" applyFont="1" applyFill="1" applyBorder="1" applyAlignment="1"/>
    <xf numFmtId="3" fontId="2" fillId="0" borderId="1" xfId="0" applyNumberFormat="1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center" vertical="center" wrapText="1" shrinkToFit="1"/>
    </xf>
    <xf numFmtId="3" fontId="4" fillId="0" borderId="1" xfId="0" applyNumberFormat="1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/>
    <xf numFmtId="0" fontId="3" fillId="2" borderId="4" xfId="0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center" vertical="center" wrapText="1" shrinkToFit="1"/>
    </xf>
    <xf numFmtId="3" fontId="4" fillId="2" borderId="1" xfId="0" applyNumberFormat="1" applyFont="1" applyFill="1" applyBorder="1" applyAlignment="1">
      <alignment horizontal="center" vertical="center" wrapText="1" shrinkToFit="1"/>
    </xf>
    <xf numFmtId="3" fontId="2" fillId="0" borderId="4" xfId="0" applyNumberFormat="1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 shrinkToFit="1"/>
    </xf>
    <xf numFmtId="3" fontId="3" fillId="0" borderId="2" xfId="0" applyNumberFormat="1" applyFont="1" applyFill="1" applyBorder="1" applyAlignment="1">
      <alignment horizontal="center" vertical="center" wrapText="1" shrinkToFit="1"/>
    </xf>
    <xf numFmtId="3" fontId="4" fillId="0" borderId="2" xfId="0" applyNumberFormat="1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3" fontId="3" fillId="0" borderId="4" xfId="0" applyNumberFormat="1" applyFont="1" applyFill="1" applyBorder="1" applyAlignment="1">
      <alignment horizontal="center" vertical="center" wrapText="1" shrinkToFit="1"/>
    </xf>
    <xf numFmtId="3" fontId="3" fillId="0" borderId="13" xfId="0" applyNumberFormat="1" applyFont="1" applyFill="1" applyBorder="1" applyAlignment="1">
      <alignment horizontal="center" vertical="center" wrapText="1" shrinkToFit="1"/>
    </xf>
    <xf numFmtId="3" fontId="4" fillId="0" borderId="4" xfId="0" applyNumberFormat="1" applyFont="1" applyFill="1" applyBorder="1" applyAlignment="1">
      <alignment horizontal="center" vertical="center" wrapText="1" shrinkToFit="1"/>
    </xf>
    <xf numFmtId="3" fontId="3" fillId="0" borderId="3" xfId="0" applyNumberFormat="1" applyFont="1" applyFill="1" applyBorder="1" applyAlignment="1">
      <alignment horizontal="center" vertical="center" wrapText="1" shrinkToFit="1"/>
    </xf>
    <xf numFmtId="3" fontId="3" fillId="2" borderId="2" xfId="0" applyNumberFormat="1" applyFont="1" applyFill="1" applyBorder="1" applyAlignment="1">
      <alignment horizontal="center" vertical="center" wrapText="1" shrinkToFit="1"/>
    </xf>
    <xf numFmtId="3" fontId="4" fillId="2" borderId="2" xfId="0" applyNumberFormat="1" applyFont="1" applyFill="1" applyBorder="1" applyAlignment="1">
      <alignment horizontal="center" vertical="center" wrapText="1" shrinkToFit="1"/>
    </xf>
    <xf numFmtId="187" fontId="3" fillId="0" borderId="2" xfId="1" applyNumberFormat="1" applyFont="1" applyFill="1" applyBorder="1" applyAlignment="1"/>
    <xf numFmtId="3" fontId="2" fillId="0" borderId="4" xfId="1" applyNumberFormat="1" applyFont="1" applyFill="1" applyBorder="1" applyAlignment="1">
      <alignment horizontal="center" vertical="center" wrapText="1" shrinkToFit="1"/>
    </xf>
    <xf numFmtId="3" fontId="2" fillId="0" borderId="3" xfId="0" applyNumberFormat="1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3" fillId="0" borderId="5" xfId="0" applyFont="1" applyFill="1" applyBorder="1" applyAlignment="1"/>
    <xf numFmtId="0" fontId="3" fillId="0" borderId="6" xfId="0" applyFont="1" applyFill="1" applyBorder="1" applyAlignment="1">
      <alignment horizontal="right"/>
    </xf>
    <xf numFmtId="0" fontId="2" fillId="0" borderId="10" xfId="0" applyFont="1" applyFill="1" applyBorder="1" applyAlignment="1"/>
    <xf numFmtId="0" fontId="2" fillId="0" borderId="11" xfId="0" applyFont="1" applyFill="1" applyBorder="1" applyAlignment="1"/>
    <xf numFmtId="3" fontId="2" fillId="0" borderId="14" xfId="0" applyNumberFormat="1" applyFont="1" applyFill="1" applyBorder="1" applyAlignment="1">
      <alignment horizontal="center" vertical="center" wrapText="1" shrinkToFit="1"/>
    </xf>
    <xf numFmtId="3" fontId="5" fillId="0" borderId="4" xfId="0" applyNumberFormat="1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wrapText="1" shrinkToFit="1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 wrapText="1" shrinkToFit="1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right"/>
    </xf>
    <xf numFmtId="3" fontId="3" fillId="2" borderId="5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3" fontId="3" fillId="3" borderId="2" xfId="0" applyNumberFormat="1" applyFont="1" applyFill="1" applyBorder="1" applyAlignment="1"/>
    <xf numFmtId="3" fontId="3" fillId="3" borderId="3" xfId="0" applyNumberFormat="1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horizontal="center" vertical="center" wrapText="1" shrinkToFit="1"/>
    </xf>
    <xf numFmtId="3" fontId="4" fillId="3" borderId="1" xfId="0" applyNumberFormat="1" applyFont="1" applyFill="1" applyBorder="1" applyAlignment="1">
      <alignment horizontal="center" vertical="center" wrapText="1" shrinkToFit="1"/>
    </xf>
    <xf numFmtId="3" fontId="3" fillId="0" borderId="0" xfId="0" applyNumberFormat="1" applyFont="1" applyFill="1" applyAlignment="1">
      <alignment wrapText="1" shrinkToFit="1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 wrapText="1" shrinkToFit="1"/>
    </xf>
    <xf numFmtId="0" fontId="4" fillId="0" borderId="0" xfId="0" applyFont="1" applyFill="1" applyAlignment="1">
      <alignment horizontal="center" wrapText="1" shrinkToFit="1"/>
    </xf>
    <xf numFmtId="3" fontId="3" fillId="0" borderId="0" xfId="0" applyNumberFormat="1" applyFont="1" applyFill="1" applyAlignment="1">
      <alignment horizontal="center" wrapText="1" shrinkToFit="1"/>
    </xf>
    <xf numFmtId="0" fontId="2" fillId="0" borderId="0" xfId="0" applyFont="1" applyFill="1" applyAlignment="1"/>
    <xf numFmtId="0" fontId="7" fillId="0" borderId="0" xfId="0" applyFont="1" applyFill="1" applyAlignment="1"/>
    <xf numFmtId="0" fontId="2" fillId="0" borderId="0" xfId="0" applyFont="1" applyFill="1" applyAlignment="1">
      <alignment horizontal="center" vertical="center" wrapText="1" shrinkToFit="1"/>
    </xf>
    <xf numFmtId="3" fontId="2" fillId="0" borderId="0" xfId="0" applyNumberFormat="1" applyFont="1" applyFill="1" applyAlignment="1">
      <alignment horizontal="center" vertical="center" wrapText="1" shrinkToFit="1"/>
    </xf>
    <xf numFmtId="0" fontId="5" fillId="0" borderId="0" xfId="0" applyFont="1" applyFill="1" applyAlignment="1">
      <alignment horizontal="center" wrapText="1" shrinkToFit="1"/>
    </xf>
    <xf numFmtId="0" fontId="3" fillId="0" borderId="4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2" fillId="0" borderId="5" xfId="0" applyFont="1" applyFill="1" applyBorder="1" applyAlignment="1"/>
    <xf numFmtId="0" fontId="2" fillId="0" borderId="6" xfId="0" applyFont="1" applyFill="1" applyBorder="1" applyAlignment="1"/>
    <xf numFmtId="0" fontId="3" fillId="0" borderId="12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right" vertical="center"/>
    </xf>
    <xf numFmtId="3" fontId="8" fillId="0" borderId="3" xfId="0" applyNumberFormat="1" applyFont="1" applyFill="1" applyBorder="1" applyAlignment="1">
      <alignment vertical="center" shrinkToFit="1"/>
    </xf>
    <xf numFmtId="0" fontId="11" fillId="0" borderId="1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wrapText="1" shrinkToFit="1"/>
    </xf>
    <xf numFmtId="0" fontId="12" fillId="0" borderId="1" xfId="0" applyFont="1" applyFill="1" applyBorder="1" applyAlignment="1">
      <alignment horizontal="center" wrapText="1" shrinkToFit="1"/>
    </xf>
    <xf numFmtId="0" fontId="15" fillId="0" borderId="0" xfId="0" applyFont="1"/>
    <xf numFmtId="3" fontId="0" fillId="0" borderId="0" xfId="0" applyNumberFormat="1"/>
    <xf numFmtId="0" fontId="3" fillId="0" borderId="4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center" vertical="center" wrapText="1" shrinkToFit="1"/>
    </xf>
    <xf numFmtId="3" fontId="5" fillId="0" borderId="4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 wrapText="1" shrinkToFit="1"/>
    </xf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3" fontId="2" fillId="0" borderId="11" xfId="0" applyNumberFormat="1" applyFont="1" applyFill="1" applyBorder="1" applyAlignment="1">
      <alignment horizontal="center" vertical="center" wrapText="1" shrinkToFit="1"/>
    </xf>
    <xf numFmtId="3" fontId="5" fillId="0" borderId="11" xfId="0" applyNumberFormat="1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/>
    <xf numFmtId="0" fontId="3" fillId="0" borderId="11" xfId="0" applyFont="1" applyFill="1" applyBorder="1" applyAlignment="1">
      <alignment horizontal="right"/>
    </xf>
    <xf numFmtId="187" fontId="3" fillId="0" borderId="10" xfId="1" applyNumberFormat="1" applyFont="1" applyFill="1" applyBorder="1" applyAlignment="1"/>
    <xf numFmtId="187" fontId="3" fillId="0" borderId="11" xfId="1" applyNumberFormat="1" applyFont="1" applyFill="1" applyBorder="1" applyAlignment="1"/>
    <xf numFmtId="3" fontId="2" fillId="0" borderId="11" xfId="1" applyNumberFormat="1" applyFont="1" applyFill="1" applyBorder="1" applyAlignment="1">
      <alignment horizontal="center" vertical="center" wrapText="1" shrinkToFit="1"/>
    </xf>
    <xf numFmtId="3" fontId="3" fillId="2" borderId="3" xfId="0" applyNumberFormat="1" applyFont="1" applyFill="1" applyBorder="1" applyAlignment="1">
      <alignment horizontal="center" vertical="center" wrapText="1" shrinkToFit="1"/>
    </xf>
    <xf numFmtId="3" fontId="4" fillId="0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 wrapText="1" shrinkToFit="1"/>
    </xf>
    <xf numFmtId="3" fontId="3" fillId="2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center" wrapText="1" shrinkToFit="1"/>
    </xf>
    <xf numFmtId="3" fontId="5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wrapText="1" shrinkToFit="1"/>
    </xf>
    <xf numFmtId="0" fontId="2" fillId="0" borderId="3" xfId="0" applyFont="1" applyFill="1" applyBorder="1" applyAlignment="1"/>
    <xf numFmtId="3" fontId="2" fillId="2" borderId="2" xfId="0" applyNumberFormat="1" applyFont="1" applyFill="1" applyBorder="1" applyAlignment="1">
      <alignment horizontal="center" vertical="center" wrapText="1" shrinkToFit="1"/>
    </xf>
    <xf numFmtId="0" fontId="11" fillId="0" borderId="14" xfId="0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3" fontId="2" fillId="0" borderId="10" xfId="0" applyNumberFormat="1" applyFont="1" applyFill="1" applyBorder="1" applyAlignment="1">
      <alignment horizontal="center" vertical="center" wrapText="1" shrinkToFit="1"/>
    </xf>
    <xf numFmtId="3" fontId="2" fillId="0" borderId="2" xfId="0" applyNumberFormat="1" applyFont="1" applyFill="1" applyBorder="1" applyAlignment="1">
      <alignment horizontal="center" vertical="center" wrapText="1" shrinkToFit="1"/>
    </xf>
    <xf numFmtId="3" fontId="3" fillId="0" borderId="2" xfId="0" applyNumberFormat="1" applyFont="1" applyFill="1" applyBorder="1" applyAlignment="1">
      <alignment horizontal="center" vertical="center"/>
    </xf>
    <xf numFmtId="3" fontId="2" fillId="0" borderId="10" xfId="1" applyNumberFormat="1" applyFont="1" applyFill="1" applyBorder="1" applyAlignment="1">
      <alignment horizontal="center" vertical="center" wrapText="1" shrinkToFit="1"/>
    </xf>
    <xf numFmtId="3" fontId="2" fillId="0" borderId="2" xfId="1" applyNumberFormat="1" applyFont="1" applyFill="1" applyBorder="1" applyAlignment="1">
      <alignment horizontal="center" vertical="center" wrapText="1" shrinkToFit="1"/>
    </xf>
    <xf numFmtId="3" fontId="3" fillId="0" borderId="5" xfId="0" applyNumberFormat="1" applyFont="1" applyFill="1" applyBorder="1" applyAlignment="1">
      <alignment horizontal="center" vertical="center" wrapText="1" shrinkToFit="1"/>
    </xf>
    <xf numFmtId="3" fontId="2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2" fillId="0" borderId="14" xfId="0" applyFont="1" applyFill="1" applyBorder="1" applyAlignment="1"/>
    <xf numFmtId="0" fontId="12" fillId="0" borderId="13" xfId="0" applyFont="1" applyFill="1" applyBorder="1" applyAlignment="1"/>
    <xf numFmtId="0" fontId="3" fillId="0" borderId="11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left"/>
    </xf>
    <xf numFmtId="0" fontId="11" fillId="0" borderId="14" xfId="0" applyFont="1" applyFill="1" applyBorder="1" applyAlignment="1">
      <alignment horizontal="center" vertical="center" wrapText="1" shrinkToFit="1"/>
    </xf>
    <xf numFmtId="0" fontId="2" fillId="4" borderId="0" xfId="0" applyFont="1" applyFill="1" applyAlignment="1">
      <alignment wrapText="1" shrinkToFit="1"/>
    </xf>
    <xf numFmtId="3" fontId="3" fillId="5" borderId="1" xfId="0" applyNumberFormat="1" applyFont="1" applyFill="1" applyBorder="1" applyAlignment="1">
      <alignment horizontal="center" vertical="center" wrapText="1" shrinkToFit="1"/>
    </xf>
    <xf numFmtId="3" fontId="4" fillId="2" borderId="5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wrapText="1" shrinkToFit="1"/>
    </xf>
    <xf numFmtId="0" fontId="3" fillId="0" borderId="4" xfId="0" applyFont="1" applyFill="1" applyBorder="1" applyAlignment="1">
      <alignment horizontal="center" wrapText="1" shrinkToFit="1"/>
    </xf>
    <xf numFmtId="0" fontId="3" fillId="0" borderId="3" xfId="0" applyFont="1" applyFill="1" applyBorder="1" applyAlignment="1">
      <alignment horizontal="center" wrapText="1" shrinkToFit="1"/>
    </xf>
    <xf numFmtId="0" fontId="11" fillId="0" borderId="2" xfId="0" applyFont="1" applyFill="1" applyBorder="1" applyAlignment="1">
      <alignment horizontal="center" vertical="center" wrapText="1" shrinkToFit="1"/>
    </xf>
    <xf numFmtId="0" fontId="11" fillId="0" borderId="4" xfId="0" applyFont="1" applyFill="1" applyBorder="1" applyAlignment="1">
      <alignment horizontal="center" vertical="center" wrapText="1" shrinkToFit="1"/>
    </xf>
    <xf numFmtId="0" fontId="11" fillId="0" borderId="3" xfId="0" applyFont="1" applyFill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center" vertical="center" wrapText="1" shrinkToFit="1"/>
    </xf>
    <xf numFmtId="0" fontId="11" fillId="0" borderId="6" xfId="0" applyFont="1" applyFill="1" applyBorder="1" applyAlignment="1">
      <alignment horizontal="center" vertical="center" wrapText="1" shrinkToFit="1"/>
    </xf>
    <xf numFmtId="0" fontId="11" fillId="0" borderId="7" xfId="0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 wrapText="1" shrinkToFit="1"/>
    </xf>
    <xf numFmtId="0" fontId="11" fillId="0" borderId="14" xfId="0" applyFont="1" applyFill="1" applyBorder="1" applyAlignment="1">
      <alignment horizontal="center" vertical="center" wrapText="1" shrinkToFit="1"/>
    </xf>
    <xf numFmtId="0" fontId="16" fillId="0" borderId="13" xfId="0" applyFont="1" applyFill="1" applyBorder="1" applyAlignment="1">
      <alignment horizontal="center" vertical="center" wrapText="1" shrinkToFit="1"/>
    </xf>
    <xf numFmtId="0" fontId="16" fillId="0" borderId="14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13" fillId="0" borderId="4" xfId="0" applyFont="1" applyFill="1" applyBorder="1"/>
    <xf numFmtId="0" fontId="13" fillId="0" borderId="3" xfId="0" applyFont="1" applyFill="1" applyBorder="1"/>
    <xf numFmtId="0" fontId="14" fillId="0" borderId="2" xfId="2" applyFont="1" applyFill="1" applyBorder="1" applyAlignment="1">
      <alignment horizontal="center" vertical="center" wrapText="1"/>
    </xf>
    <xf numFmtId="0" fontId="14" fillId="0" borderId="4" xfId="2" applyFont="1" applyFill="1" applyBorder="1" applyAlignment="1">
      <alignment horizontal="center" vertical="center" wrapText="1"/>
    </xf>
    <xf numFmtId="0" fontId="14" fillId="0" borderId="3" xfId="2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 shrinkToFit="1"/>
    </xf>
    <xf numFmtId="0" fontId="11" fillId="0" borderId="11" xfId="0" applyFont="1" applyFill="1" applyBorder="1" applyAlignment="1">
      <alignment horizontal="center" vertical="center" wrapText="1" shrinkToFit="1"/>
    </xf>
    <xf numFmtId="0" fontId="11" fillId="0" borderId="12" xfId="0" applyFont="1" applyFill="1" applyBorder="1" applyAlignment="1">
      <alignment horizontal="center" vertical="center" wrapText="1" shrinkToFit="1"/>
    </xf>
  </cellXfs>
  <cellStyles count="3">
    <cellStyle name="Currency" xfId="1" builtinId="4"/>
    <cellStyle name="Normal" xfId="0" builtinId="0"/>
    <cellStyle name="Normal_Sheet1" xfId="2"/>
  </cellStyles>
  <dxfs count="0"/>
  <tableStyles count="0" defaultTableStyle="TableStyleMedium9" defaultPivotStyle="PivotStyleLight16"/>
  <colors>
    <mruColors>
      <color rgb="FFF8F8F8"/>
      <color rgb="FFFF0000"/>
      <color rgb="FFDA0817"/>
      <color rgb="FFA50021"/>
      <color rgb="FFE63A18"/>
      <color rgb="FFD0202D"/>
      <color rgb="FFD84118"/>
      <color rgb="FFF83AB4"/>
      <color rgb="FFF818A8"/>
      <color rgb="FFC61C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 sz="2000">
                <a:latin typeface="Angsana New" panose="02020603050405020304" pitchFamily="18" charset="-34"/>
                <a:cs typeface="Angsana New" panose="02020603050405020304" pitchFamily="18" charset="-34"/>
              </a:rPr>
              <a:t>จำนวนนักศึกษาเข้าใหม่</a:t>
            </a:r>
            <a:r>
              <a:rPr lang="th-TH" sz="2000" baseline="0">
                <a:latin typeface="Angsana New" panose="02020603050405020304" pitchFamily="18" charset="-34"/>
                <a:cs typeface="Angsana New" panose="02020603050405020304" pitchFamily="18" charset="-34"/>
              </a:rPr>
              <a:t>  ปีการศึกษา 256</a:t>
            </a:r>
            <a:r>
              <a:rPr lang="en-US" sz="2000" baseline="0">
                <a:latin typeface="Angsana New" panose="02020603050405020304" pitchFamily="18" charset="-34"/>
                <a:cs typeface="Angsana New" panose="02020603050405020304" pitchFamily="18" charset="-34"/>
              </a:rPr>
              <a:t>5</a:t>
            </a:r>
            <a:endParaRPr lang="en-US" sz="2000">
              <a:latin typeface="Angsana New" panose="02020603050405020304" pitchFamily="18" charset="-34"/>
              <a:cs typeface="Angsana New" panose="02020603050405020304" pitchFamily="18" charset="-34"/>
            </a:endParaRP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4638717216731779E-2"/>
          <c:y val="0.10046541505447576"/>
          <c:w val="0.90515926550266224"/>
          <c:h val="0.6098996803219864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1-6A90-4646-B6D1-41309F7F30EC}"/>
              </c:ext>
            </c:extLst>
          </c:dPt>
          <c:dPt>
            <c:idx val="1"/>
            <c:invertIfNegative val="0"/>
            <c:bubble3D val="0"/>
            <c:spPr>
              <a:solidFill>
                <a:srgbClr val="8D2EC2"/>
              </a:solidFill>
            </c:spPr>
            <c:extLst>
              <c:ext xmlns:c16="http://schemas.microsoft.com/office/drawing/2014/chart" uri="{C3380CC4-5D6E-409C-BE32-E72D297353CC}">
                <c16:uniqueId val="{00000003-6A90-4646-B6D1-41309F7F30EC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5-6A90-4646-B6D1-41309F7F30EC}"/>
              </c:ext>
            </c:extLst>
          </c:dPt>
          <c:dPt>
            <c:idx val="3"/>
            <c:invertIfNegative val="0"/>
            <c:bubble3D val="0"/>
            <c:spPr>
              <a:solidFill>
                <a:srgbClr val="A50021"/>
              </a:solidFill>
            </c:spPr>
            <c:extLst>
              <c:ext xmlns:c16="http://schemas.microsoft.com/office/drawing/2014/chart" uri="{C3380CC4-5D6E-409C-BE32-E72D297353CC}">
                <c16:uniqueId val="{00000007-6A90-4646-B6D1-41309F7F30EC}"/>
              </c:ext>
            </c:extLst>
          </c:dPt>
          <c:dPt>
            <c:idx val="4"/>
            <c:invertIfNegative val="0"/>
            <c:bubble3D val="0"/>
            <c:spPr>
              <a:solidFill>
                <a:srgbClr val="00B0F0"/>
              </a:solidFill>
              <a:effectLst>
                <a:outerShdw blurRad="40000" dist="23000" dir="5400000" rotWithShape="0">
                  <a:srgbClr val="3399FF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A90-4646-B6D1-41309F7F30EC}"/>
              </c:ext>
            </c:extLst>
          </c:dPt>
          <c:dPt>
            <c:idx val="5"/>
            <c:invertIfNegative val="0"/>
            <c:bubble3D val="0"/>
            <c:spPr>
              <a:solidFill>
                <a:srgbClr val="F83AB4"/>
              </a:solidFill>
            </c:spPr>
            <c:extLst>
              <c:ext xmlns:c16="http://schemas.microsoft.com/office/drawing/2014/chart" uri="{C3380CC4-5D6E-409C-BE32-E72D297353CC}">
                <c16:uniqueId val="{0000000B-6A90-4646-B6D1-41309F7F30EC}"/>
              </c:ext>
            </c:extLst>
          </c:dPt>
          <c:dPt>
            <c:idx val="6"/>
            <c:invertIfNegative val="0"/>
            <c:bubble3D val="0"/>
            <c:spPr>
              <a:solidFill>
                <a:srgbClr val="E63A18"/>
              </a:solidFill>
            </c:spPr>
            <c:extLst>
              <c:ext xmlns:c16="http://schemas.microsoft.com/office/drawing/2014/chart" uri="{C3380CC4-5D6E-409C-BE32-E72D297353CC}">
                <c16:uniqueId val="{0000000D-6A90-4646-B6D1-41309F7F30EC}"/>
              </c:ext>
            </c:extLst>
          </c:dPt>
          <c:dPt>
            <c:idx val="7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6A90-4646-B6D1-41309F7F30EC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6A90-4646-B6D1-41309F7F30EC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6A90-4646-B6D1-41309F7F30EC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  <a:effectLst>
                <a:outerShdw blurRad="40000" dist="23000" dir="5400000" rotWithShape="0">
                  <a:srgbClr val="FF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6A90-4646-B6D1-41309F7F30EC}"/>
              </c:ext>
            </c:extLst>
          </c:dPt>
          <c:dPt>
            <c:idx val="11"/>
            <c:invertIfNegative val="0"/>
            <c:bubble3D val="0"/>
            <c:spPr>
              <a:solidFill>
                <a:srgbClr val="F8F8F8"/>
              </a:solidFill>
              <a:ln>
                <a:solidFill>
                  <a:schemeClr val="accent1"/>
                </a:solidFill>
              </a:ln>
              <a:effectLst>
                <a:outerShdw blurRad="40000" dist="23000" dir="5400000" rotWithShape="0">
                  <a:srgbClr val="F8F8F8">
                    <a:alpha val="34902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6A90-4646-B6D1-41309F7F30EC}"/>
              </c:ext>
            </c:extLst>
          </c:dPt>
          <c:dLbls>
            <c:delete val="1"/>
          </c:dLbls>
          <c:cat>
            <c:strRef>
              <c:f>Sheet1!$A$1:$A$12</c:f>
              <c:strCache>
                <c:ptCount val="12"/>
                <c:pt idx="0">
                  <c:v>คณะศิลปศาสตร์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คณะการแพทย์บูรณาการ</c:v>
                </c:pt>
                <c:pt idx="11">
                  <c:v>คณะพยาบาลศาสตร์</c:v>
                </c:pt>
              </c:strCache>
            </c:strRef>
          </c:cat>
          <c:val>
            <c:numRef>
              <c:f>Sheet1!$B$1:$B$12</c:f>
              <c:numCache>
                <c:formatCode>#,##0</c:formatCode>
                <c:ptCount val="12"/>
                <c:pt idx="0">
                  <c:v>610</c:v>
                </c:pt>
                <c:pt idx="1">
                  <c:v>486</c:v>
                </c:pt>
                <c:pt idx="2">
                  <c:v>217</c:v>
                </c:pt>
                <c:pt idx="3">
                  <c:v>1470</c:v>
                </c:pt>
                <c:pt idx="4">
                  <c:v>1352</c:v>
                </c:pt>
                <c:pt idx="5">
                  <c:v>439</c:v>
                </c:pt>
                <c:pt idx="6">
                  <c:v>350</c:v>
                </c:pt>
                <c:pt idx="7">
                  <c:v>526</c:v>
                </c:pt>
                <c:pt idx="8">
                  <c:v>355</c:v>
                </c:pt>
                <c:pt idx="9">
                  <c:v>164</c:v>
                </c:pt>
                <c:pt idx="10">
                  <c:v>115</c:v>
                </c:pt>
                <c:pt idx="11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6A90-4646-B6D1-41309F7F30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43173760"/>
        <c:axId val="43175296"/>
        <c:axId val="0"/>
      </c:bar3DChart>
      <c:catAx>
        <c:axId val="43173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ngsana New" panose="02020603050405020304" pitchFamily="18" charset="-34"/>
                <a:cs typeface="Angsana New" panose="02020603050405020304" pitchFamily="18" charset="-34"/>
              </a:defRPr>
            </a:pPr>
            <a:endParaRPr lang="th-TH"/>
          </a:p>
        </c:txPr>
        <c:crossAx val="43175296"/>
        <c:crosses val="autoZero"/>
        <c:auto val="1"/>
        <c:lblAlgn val="ctr"/>
        <c:lblOffset val="100"/>
        <c:noMultiLvlLbl val="0"/>
      </c:catAx>
      <c:valAx>
        <c:axId val="4317529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431737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314325</xdr:colOff>
      <xdr:row>0</xdr:row>
      <xdr:rowOff>209551</xdr:rowOff>
    </xdr:from>
    <xdr:to>
      <xdr:col>13</xdr:col>
      <xdr:colOff>209550</xdr:colOff>
      <xdr:row>24</xdr:row>
      <xdr:rowOff>19051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0.10688</cdr:x>
      <cdr:y>0.42371</cdr:y>
    </cdr:from>
    <cdr:to>
      <cdr:x>0.17594</cdr:x>
      <cdr:y>0.46888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5476" y="2264091"/>
          <a:ext cx="455853" cy="241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 610</a:t>
          </a:r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</cdr:txBody>
    </cdr:sp>
  </cdr:relSizeAnchor>
  <cdr:relSizeAnchor xmlns:cdr="http://schemas.openxmlformats.org/drawingml/2006/chartDrawing">
    <cdr:from>
      <cdr:x>0.17792</cdr:x>
      <cdr:y>0.46042</cdr:y>
    </cdr:from>
    <cdr:to>
      <cdr:x>0.23767</cdr:x>
      <cdr:y>0.51175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174386" y="2460283"/>
          <a:ext cx="394465" cy="2742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486</a:t>
          </a:r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</cdr:txBody>
    </cdr:sp>
  </cdr:relSizeAnchor>
  <cdr:relSizeAnchor xmlns:cdr="http://schemas.openxmlformats.org/drawingml/2006/chartDrawing">
    <cdr:from>
      <cdr:x>0.25293</cdr:x>
      <cdr:y>0.56207</cdr:y>
    </cdr:from>
    <cdr:to>
      <cdr:x>0.3135</cdr:x>
      <cdr:y>0.62034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669533" y="3003409"/>
          <a:ext cx="399812" cy="311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217</a:t>
          </a:r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</cdr:txBody>
    </cdr:sp>
  </cdr:relSizeAnchor>
  <cdr:relSizeAnchor xmlns:cdr="http://schemas.openxmlformats.org/drawingml/2006/chartDrawing">
    <cdr:from>
      <cdr:x>0.31525</cdr:x>
      <cdr:y>0.10531</cdr:y>
    </cdr:from>
    <cdr:to>
      <cdr:x>0.39971</cdr:x>
      <cdr:y>0.16895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080943" y="562727"/>
          <a:ext cx="557482" cy="340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1,</a:t>
          </a:r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470</a:t>
          </a:r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</cdr:txBody>
    </cdr:sp>
  </cdr:relSizeAnchor>
  <cdr:relSizeAnchor xmlns:cdr="http://schemas.openxmlformats.org/drawingml/2006/chartDrawing">
    <cdr:from>
      <cdr:x>0.38889</cdr:x>
      <cdr:y>0.14874</cdr:y>
    </cdr:from>
    <cdr:to>
      <cdr:x>0.46741</cdr:x>
      <cdr:y>0.19802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567021" y="794790"/>
          <a:ext cx="518297" cy="2633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1,</a:t>
          </a:r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352</a:t>
          </a:r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</cdr:txBody>
    </cdr:sp>
  </cdr:relSizeAnchor>
  <cdr:relSizeAnchor xmlns:cdr="http://schemas.openxmlformats.org/drawingml/2006/chartDrawing">
    <cdr:from>
      <cdr:x>0.46577</cdr:x>
      <cdr:y>0.47434</cdr:y>
    </cdr:from>
    <cdr:to>
      <cdr:x>0.5245</cdr:x>
      <cdr:y>0.51832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464866" y="2484939"/>
          <a:ext cx="436893" cy="230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439</a:t>
          </a:r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</cdr:txBody>
    </cdr:sp>
  </cdr:relSizeAnchor>
  <cdr:relSizeAnchor xmlns:cdr="http://schemas.openxmlformats.org/drawingml/2006/chartDrawing">
    <cdr:from>
      <cdr:x>0.53783</cdr:x>
      <cdr:y>0.51114</cdr:y>
    </cdr:from>
    <cdr:to>
      <cdr:x>0.59917</cdr:x>
      <cdr:y>0.55937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550122" y="2731264"/>
          <a:ext cx="404894" cy="257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350</a:t>
          </a:r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</cdr:txBody>
    </cdr:sp>
  </cdr:relSizeAnchor>
  <cdr:relSizeAnchor xmlns:cdr="http://schemas.openxmlformats.org/drawingml/2006/chartDrawing">
    <cdr:from>
      <cdr:x>0.60935</cdr:x>
      <cdr:y>0.44383</cdr:y>
    </cdr:from>
    <cdr:to>
      <cdr:x>0.67595</cdr:x>
      <cdr:y>0.49106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4022193" y="2371605"/>
          <a:ext cx="439615" cy="2523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526</a:t>
          </a:r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</cdr:txBody>
    </cdr:sp>
  </cdr:relSizeAnchor>
  <cdr:relSizeAnchor xmlns:cdr="http://schemas.openxmlformats.org/drawingml/2006/chartDrawing">
    <cdr:from>
      <cdr:x>0.67821</cdr:x>
      <cdr:y>0.50787</cdr:y>
    </cdr:from>
    <cdr:to>
      <cdr:x>0.73623</cdr:x>
      <cdr:y>0.55043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4476752" y="2713831"/>
          <a:ext cx="382980" cy="2274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355</a:t>
          </a:r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</cdr:txBody>
    </cdr:sp>
  </cdr:relSizeAnchor>
  <cdr:relSizeAnchor xmlns:cdr="http://schemas.openxmlformats.org/drawingml/2006/chartDrawing">
    <cdr:from>
      <cdr:x>0.7477</cdr:x>
      <cdr:y>0.57595</cdr:y>
    </cdr:from>
    <cdr:to>
      <cdr:x>0.80957</cdr:x>
      <cdr:y>0.62113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4935417" y="3077590"/>
          <a:ext cx="408393" cy="2414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164</a:t>
          </a:r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</cdr:txBody>
    </cdr:sp>
  </cdr:relSizeAnchor>
  <cdr:relSizeAnchor xmlns:cdr="http://schemas.openxmlformats.org/drawingml/2006/chartDrawing">
    <cdr:from>
      <cdr:x>0.89546</cdr:x>
      <cdr:y>0.60592</cdr:y>
    </cdr:from>
    <cdr:to>
      <cdr:x>0.94452</cdr:x>
      <cdr:y>0.65315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6661349" y="3174259"/>
          <a:ext cx="364959" cy="2474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90</a:t>
          </a:r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</cdr:txBody>
    </cdr:sp>
  </cdr:relSizeAnchor>
  <cdr:relSizeAnchor xmlns:cdr="http://schemas.openxmlformats.org/drawingml/2006/chartDrawing">
    <cdr:from>
      <cdr:x>0.82272</cdr:x>
      <cdr:y>0.59106</cdr:y>
    </cdr:from>
    <cdr:to>
      <cdr:x>0.88312</cdr:x>
      <cdr:y>0.64034</cdr:y>
    </cdr:to>
    <cdr:sp macro="" textlink="">
      <cdr:nvSpPr>
        <cdr:cNvPr id="13" name="TextBox 12"/>
        <cdr:cNvSpPr txBox="1"/>
      </cdr:nvSpPr>
      <cdr:spPr>
        <a:xfrm xmlns:a="http://schemas.openxmlformats.org/drawingml/2006/main">
          <a:off x="5430630" y="3158344"/>
          <a:ext cx="398669" cy="2633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115</a:t>
          </a:r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274"/>
  <sheetViews>
    <sheetView tabSelected="1" zoomScale="130" zoomScaleNormal="130" zoomScaleSheetLayoutView="50" workbookViewId="0">
      <pane xSplit="2" ySplit="6" topLeftCell="AQ221" activePane="bottomRight" state="frozen"/>
      <selection pane="topRight" activeCell="D1" sqref="D1"/>
      <selection pane="bottomLeft" activeCell="A9" sqref="A9"/>
      <selection pane="bottomRight" activeCell="AR250" sqref="AR250"/>
    </sheetView>
  </sheetViews>
  <sheetFormatPr defaultColWidth="9" defaultRowHeight="23.25" customHeight="1" x14ac:dyDescent="0.5"/>
  <cols>
    <col min="1" max="1" width="1.625" style="75" customWidth="1"/>
    <col min="2" max="2" width="50.125" style="75" customWidth="1"/>
    <col min="3" max="37" width="6.125" style="77" customWidth="1"/>
    <col min="38" max="42" width="6.125" style="77" hidden="1" customWidth="1"/>
    <col min="43" max="62" width="6.125" style="77" customWidth="1"/>
    <col min="63" max="64" width="6.875" style="77" customWidth="1"/>
    <col min="65" max="67" width="6.875" style="58" customWidth="1"/>
    <col min="68" max="68" width="6.125" style="79" customWidth="1"/>
    <col min="69" max="77" width="6.125" style="58" customWidth="1"/>
    <col min="78" max="16384" width="9" style="1"/>
  </cols>
  <sheetData>
    <row r="1" spans="1:77" ht="23.25" customHeight="1" x14ac:dyDescent="0.5">
      <c r="A1" s="159"/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  <c r="BM1" s="159"/>
      <c r="BN1" s="159"/>
      <c r="BO1" s="159"/>
      <c r="BP1" s="159"/>
      <c r="BQ1" s="159"/>
      <c r="BR1" s="159"/>
      <c r="BS1" s="159"/>
      <c r="BT1" s="159"/>
      <c r="BU1" s="159"/>
      <c r="BV1" s="159"/>
      <c r="BW1" s="1"/>
      <c r="BX1" s="1"/>
      <c r="BY1" s="1"/>
    </row>
    <row r="2" spans="1:77" s="2" customFormat="1" ht="23.25" customHeight="1" x14ac:dyDescent="0.5">
      <c r="A2" s="160" t="s">
        <v>0</v>
      </c>
      <c r="B2" s="161"/>
      <c r="C2" s="143" t="s">
        <v>160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5"/>
    </row>
    <row r="3" spans="1:77" s="3" customFormat="1" ht="23.25" customHeight="1" x14ac:dyDescent="0.2">
      <c r="A3" s="162"/>
      <c r="B3" s="163"/>
      <c r="C3" s="149" t="s">
        <v>121</v>
      </c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50"/>
      <c r="AU3" s="150"/>
      <c r="AV3" s="150"/>
      <c r="AW3" s="150"/>
      <c r="AX3" s="150"/>
      <c r="AY3" s="150"/>
      <c r="AZ3" s="150"/>
      <c r="BA3" s="150"/>
      <c r="BB3" s="150"/>
      <c r="BC3" s="150"/>
      <c r="BD3" s="150"/>
      <c r="BE3" s="150"/>
      <c r="BF3" s="150"/>
      <c r="BG3" s="150"/>
      <c r="BH3" s="150"/>
      <c r="BI3" s="150"/>
      <c r="BJ3" s="150"/>
      <c r="BK3" s="150"/>
      <c r="BL3" s="150"/>
      <c r="BM3" s="150"/>
      <c r="BN3" s="150"/>
      <c r="BO3" s="150"/>
      <c r="BP3" s="150"/>
      <c r="BQ3" s="150"/>
      <c r="BR3" s="150"/>
      <c r="BS3" s="150"/>
      <c r="BT3" s="150"/>
      <c r="BU3" s="150"/>
      <c r="BV3" s="150"/>
      <c r="BW3" s="150"/>
      <c r="BX3" s="150"/>
      <c r="BY3" s="151"/>
    </row>
    <row r="4" spans="1:77" s="2" customFormat="1" ht="21.75" customHeight="1" x14ac:dyDescent="0.5">
      <c r="A4" s="162"/>
      <c r="B4" s="163"/>
      <c r="C4" s="146" t="s">
        <v>137</v>
      </c>
      <c r="D4" s="147"/>
      <c r="E4" s="166"/>
      <c r="F4" s="166"/>
      <c r="G4" s="167"/>
      <c r="H4" s="152" t="s">
        <v>140</v>
      </c>
      <c r="I4" s="153"/>
      <c r="J4" s="153"/>
      <c r="K4" s="153"/>
      <c r="L4" s="154"/>
      <c r="M4" s="152" t="s">
        <v>120</v>
      </c>
      <c r="N4" s="153"/>
      <c r="O4" s="153"/>
      <c r="P4" s="153"/>
      <c r="Q4" s="154"/>
      <c r="R4" s="146" t="s">
        <v>148</v>
      </c>
      <c r="S4" s="147"/>
      <c r="T4" s="147"/>
      <c r="U4" s="147"/>
      <c r="V4" s="148"/>
      <c r="W4" s="146" t="s">
        <v>149</v>
      </c>
      <c r="X4" s="147"/>
      <c r="Y4" s="147"/>
      <c r="Z4" s="147"/>
      <c r="AA4" s="148"/>
      <c r="AB4" s="147" t="s">
        <v>163</v>
      </c>
      <c r="AC4" s="147"/>
      <c r="AD4" s="147"/>
      <c r="AE4" s="147"/>
      <c r="AF4" s="147"/>
      <c r="AG4" s="146" t="s">
        <v>164</v>
      </c>
      <c r="AH4" s="147"/>
      <c r="AI4" s="147"/>
      <c r="AJ4" s="147"/>
      <c r="AK4" s="147"/>
      <c r="AL4" s="146" t="s">
        <v>97</v>
      </c>
      <c r="AM4" s="147"/>
      <c r="AN4" s="147"/>
      <c r="AO4" s="147"/>
      <c r="AP4" s="147"/>
      <c r="AQ4" s="146" t="s">
        <v>105</v>
      </c>
      <c r="AR4" s="147"/>
      <c r="AS4" s="147"/>
      <c r="AT4" s="147"/>
      <c r="AU4" s="148"/>
      <c r="AV4" s="168" t="s">
        <v>119</v>
      </c>
      <c r="AW4" s="169"/>
      <c r="AX4" s="169"/>
      <c r="AY4" s="169"/>
      <c r="AZ4" s="170"/>
      <c r="BA4" s="168" t="s">
        <v>165</v>
      </c>
      <c r="BB4" s="169"/>
      <c r="BC4" s="169"/>
      <c r="BD4" s="169"/>
      <c r="BE4" s="170"/>
      <c r="BF4" s="168" t="s">
        <v>168</v>
      </c>
      <c r="BG4" s="169"/>
      <c r="BH4" s="169"/>
      <c r="BI4" s="169"/>
      <c r="BJ4" s="170"/>
      <c r="BK4" s="146" t="s">
        <v>1</v>
      </c>
      <c r="BL4" s="147"/>
      <c r="BM4" s="147"/>
      <c r="BN4" s="147"/>
      <c r="BO4" s="148"/>
      <c r="BP4" s="136"/>
      <c r="BQ4" s="146" t="s">
        <v>159</v>
      </c>
      <c r="BR4" s="147"/>
      <c r="BS4" s="147"/>
      <c r="BT4" s="147"/>
      <c r="BU4" s="147"/>
      <c r="BV4" s="147"/>
      <c r="BW4" s="147"/>
      <c r="BX4" s="147"/>
      <c r="BY4" s="148"/>
    </row>
    <row r="5" spans="1:77" s="2" customFormat="1" ht="21.75" customHeight="1" x14ac:dyDescent="0.5">
      <c r="A5" s="162"/>
      <c r="B5" s="163"/>
      <c r="C5" s="155" t="s">
        <v>3</v>
      </c>
      <c r="D5" s="157" t="s">
        <v>150</v>
      </c>
      <c r="E5" s="146" t="s">
        <v>4</v>
      </c>
      <c r="F5" s="147"/>
      <c r="G5" s="148"/>
      <c r="H5" s="155" t="s">
        <v>3</v>
      </c>
      <c r="I5" s="157" t="s">
        <v>5</v>
      </c>
      <c r="J5" s="146" t="s">
        <v>4</v>
      </c>
      <c r="K5" s="147"/>
      <c r="L5" s="148"/>
      <c r="M5" s="155" t="s">
        <v>3</v>
      </c>
      <c r="N5" s="157" t="s">
        <v>5</v>
      </c>
      <c r="O5" s="146" t="s">
        <v>4</v>
      </c>
      <c r="P5" s="147"/>
      <c r="Q5" s="148"/>
      <c r="R5" s="155" t="s">
        <v>3</v>
      </c>
      <c r="S5" s="157" t="s">
        <v>5</v>
      </c>
      <c r="T5" s="146" t="s">
        <v>4</v>
      </c>
      <c r="U5" s="147"/>
      <c r="V5" s="148"/>
      <c r="W5" s="155" t="s">
        <v>3</v>
      </c>
      <c r="X5" s="157" t="s">
        <v>5</v>
      </c>
      <c r="Y5" s="146" t="s">
        <v>4</v>
      </c>
      <c r="Z5" s="147"/>
      <c r="AA5" s="148"/>
      <c r="AB5" s="155" t="s">
        <v>3</v>
      </c>
      <c r="AC5" s="157" t="s">
        <v>5</v>
      </c>
      <c r="AD5" s="146" t="s">
        <v>4</v>
      </c>
      <c r="AE5" s="147"/>
      <c r="AF5" s="148"/>
      <c r="AG5" s="155" t="s">
        <v>3</v>
      </c>
      <c r="AH5" s="157" t="s">
        <v>5</v>
      </c>
      <c r="AI5" s="146" t="s">
        <v>4</v>
      </c>
      <c r="AJ5" s="147"/>
      <c r="AK5" s="148"/>
      <c r="AL5" s="155" t="s">
        <v>3</v>
      </c>
      <c r="AM5" s="157" t="s">
        <v>5</v>
      </c>
      <c r="AN5" s="146" t="s">
        <v>4</v>
      </c>
      <c r="AO5" s="147"/>
      <c r="AP5" s="148"/>
      <c r="AQ5" s="155" t="s">
        <v>3</v>
      </c>
      <c r="AR5" s="157" t="s">
        <v>5</v>
      </c>
      <c r="AS5" s="146" t="s">
        <v>4</v>
      </c>
      <c r="AT5" s="147"/>
      <c r="AU5" s="148"/>
      <c r="AV5" s="155" t="s">
        <v>3</v>
      </c>
      <c r="AW5" s="157" t="s">
        <v>5</v>
      </c>
      <c r="AX5" s="149" t="s">
        <v>4</v>
      </c>
      <c r="AY5" s="150"/>
      <c r="AZ5" s="151"/>
      <c r="BA5" s="155" t="s">
        <v>3</v>
      </c>
      <c r="BB5" s="155" t="s">
        <v>5</v>
      </c>
      <c r="BC5" s="146" t="s">
        <v>4</v>
      </c>
      <c r="BD5" s="147"/>
      <c r="BE5" s="148"/>
      <c r="BF5" s="155" t="s">
        <v>3</v>
      </c>
      <c r="BG5" s="157" t="s">
        <v>5</v>
      </c>
      <c r="BH5" s="149" t="s">
        <v>4</v>
      </c>
      <c r="BI5" s="150"/>
      <c r="BJ5" s="151"/>
      <c r="BK5" s="155" t="s">
        <v>3</v>
      </c>
      <c r="BL5" s="155" t="s">
        <v>5</v>
      </c>
      <c r="BM5" s="146" t="s">
        <v>4</v>
      </c>
      <c r="BN5" s="147"/>
      <c r="BO5" s="148"/>
      <c r="BP5" s="135"/>
      <c r="BQ5" s="171" t="s">
        <v>156</v>
      </c>
      <c r="BR5" s="172"/>
      <c r="BS5" s="173"/>
      <c r="BT5" s="171" t="s">
        <v>157</v>
      </c>
      <c r="BU5" s="172"/>
      <c r="BV5" s="173"/>
      <c r="BW5" s="171" t="s">
        <v>158</v>
      </c>
      <c r="BX5" s="172"/>
      <c r="BY5" s="173"/>
    </row>
    <row r="6" spans="1:77" s="2" customFormat="1" ht="21.75" customHeight="1" x14ac:dyDescent="0.5">
      <c r="A6" s="164"/>
      <c r="B6" s="165"/>
      <c r="C6" s="156"/>
      <c r="D6" s="158"/>
      <c r="E6" s="91" t="s">
        <v>6</v>
      </c>
      <c r="F6" s="91" t="s">
        <v>7</v>
      </c>
      <c r="G6" s="91" t="s">
        <v>2</v>
      </c>
      <c r="H6" s="156"/>
      <c r="I6" s="158"/>
      <c r="J6" s="91" t="s">
        <v>6</v>
      </c>
      <c r="K6" s="91" t="s">
        <v>7</v>
      </c>
      <c r="L6" s="91" t="s">
        <v>2</v>
      </c>
      <c r="M6" s="156"/>
      <c r="N6" s="158"/>
      <c r="O6" s="123" t="s">
        <v>6</v>
      </c>
      <c r="P6" s="123" t="s">
        <v>7</v>
      </c>
      <c r="Q6" s="123" t="s">
        <v>2</v>
      </c>
      <c r="R6" s="156"/>
      <c r="S6" s="158"/>
      <c r="T6" s="91" t="s">
        <v>6</v>
      </c>
      <c r="U6" s="91" t="s">
        <v>7</v>
      </c>
      <c r="V6" s="91" t="s">
        <v>2</v>
      </c>
      <c r="W6" s="156"/>
      <c r="X6" s="158"/>
      <c r="Y6" s="123" t="s">
        <v>6</v>
      </c>
      <c r="Z6" s="123" t="s">
        <v>7</v>
      </c>
      <c r="AA6" s="123" t="s">
        <v>2</v>
      </c>
      <c r="AB6" s="156"/>
      <c r="AC6" s="158"/>
      <c r="AD6" s="123" t="s">
        <v>6</v>
      </c>
      <c r="AE6" s="123" t="s">
        <v>7</v>
      </c>
      <c r="AF6" s="123" t="s">
        <v>2</v>
      </c>
      <c r="AG6" s="156"/>
      <c r="AH6" s="158"/>
      <c r="AI6" s="91" t="s">
        <v>6</v>
      </c>
      <c r="AJ6" s="91" t="s">
        <v>7</v>
      </c>
      <c r="AK6" s="91" t="s">
        <v>2</v>
      </c>
      <c r="AL6" s="156"/>
      <c r="AM6" s="158"/>
      <c r="AN6" s="91" t="s">
        <v>6</v>
      </c>
      <c r="AO6" s="91" t="s">
        <v>7</v>
      </c>
      <c r="AP6" s="91" t="s">
        <v>2</v>
      </c>
      <c r="AQ6" s="156"/>
      <c r="AR6" s="158"/>
      <c r="AS6" s="99" t="s">
        <v>6</v>
      </c>
      <c r="AT6" s="99" t="s">
        <v>7</v>
      </c>
      <c r="AU6" s="99" t="s">
        <v>2</v>
      </c>
      <c r="AV6" s="156"/>
      <c r="AW6" s="158"/>
      <c r="AX6" s="91" t="s">
        <v>6</v>
      </c>
      <c r="AY6" s="91" t="s">
        <v>7</v>
      </c>
      <c r="AZ6" s="91" t="s">
        <v>2</v>
      </c>
      <c r="BA6" s="156"/>
      <c r="BB6" s="156"/>
      <c r="BC6" s="139" t="s">
        <v>6</v>
      </c>
      <c r="BD6" s="139" t="s">
        <v>7</v>
      </c>
      <c r="BE6" s="139" t="s">
        <v>2</v>
      </c>
      <c r="BF6" s="156"/>
      <c r="BG6" s="158"/>
      <c r="BH6" s="91" t="s">
        <v>6</v>
      </c>
      <c r="BI6" s="91" t="s">
        <v>7</v>
      </c>
      <c r="BJ6" s="91" t="s">
        <v>2</v>
      </c>
      <c r="BK6" s="156"/>
      <c r="BL6" s="156"/>
      <c r="BM6" s="92" t="s">
        <v>6</v>
      </c>
      <c r="BN6" s="92" t="s">
        <v>7</v>
      </c>
      <c r="BO6" s="92" t="s">
        <v>2</v>
      </c>
      <c r="BP6" s="93"/>
      <c r="BQ6" s="92" t="s">
        <v>6</v>
      </c>
      <c r="BR6" s="92" t="s">
        <v>7</v>
      </c>
      <c r="BS6" s="92" t="s">
        <v>2</v>
      </c>
      <c r="BT6" s="92" t="s">
        <v>6</v>
      </c>
      <c r="BU6" s="92" t="s">
        <v>7</v>
      </c>
      <c r="BV6" s="92" t="s">
        <v>2</v>
      </c>
      <c r="BW6" s="92" t="s">
        <v>6</v>
      </c>
      <c r="BX6" s="92" t="s">
        <v>7</v>
      </c>
      <c r="BY6" s="92" t="s">
        <v>2</v>
      </c>
    </row>
    <row r="7" spans="1:77" ht="23.25" customHeight="1" x14ac:dyDescent="0.5">
      <c r="A7" s="4" t="s">
        <v>72</v>
      </c>
      <c r="B7" s="5"/>
      <c r="C7" s="12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7"/>
      <c r="BN7" s="7"/>
      <c r="BO7" s="7"/>
      <c r="BP7" s="8"/>
      <c r="BQ7" s="7"/>
      <c r="BR7" s="7"/>
      <c r="BS7" s="7"/>
      <c r="BT7" s="7"/>
      <c r="BU7" s="7"/>
      <c r="BV7" s="7"/>
      <c r="BW7" s="7"/>
      <c r="BX7" s="7"/>
      <c r="BY7" s="9"/>
    </row>
    <row r="8" spans="1:77" ht="23.25" customHeight="1" x14ac:dyDescent="0.5">
      <c r="A8" s="4"/>
      <c r="B8" s="10" t="s">
        <v>43</v>
      </c>
      <c r="C8" s="124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7"/>
      <c r="BN8" s="7"/>
      <c r="BO8" s="7"/>
      <c r="BP8" s="8"/>
      <c r="BQ8" s="7"/>
      <c r="BR8" s="7"/>
      <c r="BS8" s="7"/>
      <c r="BT8" s="7"/>
      <c r="BU8" s="7"/>
      <c r="BV8" s="7"/>
      <c r="BW8" s="7"/>
      <c r="BX8" s="7"/>
      <c r="BY8" s="9"/>
    </row>
    <row r="9" spans="1:77" s="17" customFormat="1" ht="23.25" customHeight="1" x14ac:dyDescent="0.5">
      <c r="A9" s="11"/>
      <c r="B9" s="5" t="s">
        <v>41</v>
      </c>
      <c r="C9" s="125"/>
      <c r="D9" s="126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12"/>
      <c r="U9" s="12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4"/>
      <c r="BN9" s="14"/>
      <c r="BO9" s="14"/>
      <c r="BP9" s="15"/>
      <c r="BQ9" s="14"/>
      <c r="BR9" s="14"/>
      <c r="BS9" s="14"/>
      <c r="BT9" s="14"/>
      <c r="BU9" s="14"/>
      <c r="BV9" s="14"/>
      <c r="BW9" s="14"/>
      <c r="BX9" s="14"/>
      <c r="BY9" s="16"/>
    </row>
    <row r="10" spans="1:77" ht="23.25" customHeight="1" x14ac:dyDescent="0.5">
      <c r="A10" s="18"/>
      <c r="B10" s="12" t="s">
        <v>82</v>
      </c>
      <c r="C10" s="20">
        <v>10</v>
      </c>
      <c r="D10" s="20">
        <v>13</v>
      </c>
      <c r="E10" s="20">
        <v>1</v>
      </c>
      <c r="F10" s="20">
        <v>8</v>
      </c>
      <c r="G10" s="20">
        <f>E10+F10</f>
        <v>9</v>
      </c>
      <c r="H10" s="20">
        <v>0</v>
      </c>
      <c r="I10" s="20">
        <v>35</v>
      </c>
      <c r="J10" s="20">
        <v>3</v>
      </c>
      <c r="K10" s="20">
        <v>27</v>
      </c>
      <c r="L10" s="20">
        <f>SUM(J10:K10)</f>
        <v>30</v>
      </c>
      <c r="M10" s="20">
        <v>10</v>
      </c>
      <c r="N10" s="20">
        <v>7</v>
      </c>
      <c r="O10" s="20">
        <v>0</v>
      </c>
      <c r="P10" s="20">
        <v>3</v>
      </c>
      <c r="Q10" s="20">
        <f>SUM(O10:P10)</f>
        <v>3</v>
      </c>
      <c r="R10" s="20">
        <v>40</v>
      </c>
      <c r="S10" s="20">
        <v>63</v>
      </c>
      <c r="T10" s="20">
        <v>4</v>
      </c>
      <c r="U10" s="20">
        <v>37</v>
      </c>
      <c r="V10" s="20">
        <f>T10+U10</f>
        <v>41</v>
      </c>
      <c r="W10" s="20">
        <v>39</v>
      </c>
      <c r="X10" s="20">
        <v>40</v>
      </c>
      <c r="Y10" s="20">
        <v>8</v>
      </c>
      <c r="Z10" s="20">
        <v>17</v>
      </c>
      <c r="AA10" s="20">
        <f>Y10+Z10</f>
        <v>25</v>
      </c>
      <c r="AB10" s="20">
        <v>20</v>
      </c>
      <c r="AC10" s="20">
        <v>333</v>
      </c>
      <c r="AD10" s="20">
        <v>1</v>
      </c>
      <c r="AE10" s="20">
        <v>14</v>
      </c>
      <c r="AF10" s="20">
        <f>AD10+AE10</f>
        <v>15</v>
      </c>
      <c r="AG10" s="20">
        <v>1</v>
      </c>
      <c r="AH10" s="20">
        <v>6</v>
      </c>
      <c r="AI10" s="20">
        <v>2</v>
      </c>
      <c r="AJ10" s="20">
        <v>3</v>
      </c>
      <c r="AK10" s="20">
        <f>AI10+AJ10</f>
        <v>5</v>
      </c>
      <c r="AL10" s="20">
        <v>0</v>
      </c>
      <c r="AM10" s="20">
        <v>0</v>
      </c>
      <c r="AN10" s="20">
        <v>0</v>
      </c>
      <c r="AO10" s="20">
        <v>0</v>
      </c>
      <c r="AP10" s="20">
        <f>AN10+AO10</f>
        <v>0</v>
      </c>
      <c r="AQ10" s="20">
        <v>0</v>
      </c>
      <c r="AR10" s="20">
        <v>0</v>
      </c>
      <c r="AS10" s="20">
        <v>0</v>
      </c>
      <c r="AT10" s="20">
        <v>0</v>
      </c>
      <c r="AU10" s="20">
        <f>AS10+AT10</f>
        <v>0</v>
      </c>
      <c r="AV10" s="20">
        <v>0</v>
      </c>
      <c r="AW10" s="20">
        <v>0</v>
      </c>
      <c r="AX10" s="20">
        <v>0</v>
      </c>
      <c r="AY10" s="20">
        <v>0</v>
      </c>
      <c r="AZ10" s="20">
        <f>AX10+AY10</f>
        <v>0</v>
      </c>
      <c r="BA10" s="20">
        <v>0</v>
      </c>
      <c r="BB10" s="20">
        <v>3</v>
      </c>
      <c r="BC10" s="20">
        <v>0</v>
      </c>
      <c r="BD10" s="20">
        <v>0</v>
      </c>
      <c r="BE10" s="20">
        <f>BC10+BD10</f>
        <v>0</v>
      </c>
      <c r="BF10" s="20">
        <v>0</v>
      </c>
      <c r="BG10" s="20">
        <v>0</v>
      </c>
      <c r="BH10" s="20">
        <v>0</v>
      </c>
      <c r="BI10" s="20">
        <v>0</v>
      </c>
      <c r="BJ10" s="20">
        <f>BH10+BI10</f>
        <v>0</v>
      </c>
      <c r="BK10" s="22">
        <f>C10+M10+R10+W10+AB10+AG10+AL10+AQ10+AV10+BF10+H10+BA10</f>
        <v>120</v>
      </c>
      <c r="BL10" s="22">
        <f>D10+N10+S10+X10+AC10+AH10+AM10+AR10+AW10+BG10+I10+BB10</f>
        <v>500</v>
      </c>
      <c r="BM10" s="22">
        <f>E10+O10+T10+Y10+AD10+AI10+AN10+AS10+AX10+BH10+J10+BC10</f>
        <v>19</v>
      </c>
      <c r="BN10" s="22">
        <f>F10+P10+U10+Z10+AE10+AJ10+AO10+AT10+AY10+BI10+K10+BD10</f>
        <v>109</v>
      </c>
      <c r="BO10" s="22">
        <f>G10+Q10+V10+AA10+AF10+AK10+AP10+AU10+AZ10+BJ10+L10+BE10</f>
        <v>128</v>
      </c>
      <c r="BP10" s="23">
        <v>1</v>
      </c>
      <c r="BQ10" s="22">
        <f>IF(BP10=1,BM10,"0")</f>
        <v>19</v>
      </c>
      <c r="BR10" s="22">
        <f>IF(BP10=1,BN10,"0")</f>
        <v>109</v>
      </c>
      <c r="BS10" s="22">
        <f>BQ10+BR10</f>
        <v>128</v>
      </c>
      <c r="BT10" s="22" t="str">
        <f>IF(BP10=2,BM10,"0")</f>
        <v>0</v>
      </c>
      <c r="BU10" s="22" t="str">
        <f>IF(BP10=2,BN10,"0")</f>
        <v>0</v>
      </c>
      <c r="BV10" s="22">
        <f>BT10+BU10</f>
        <v>0</v>
      </c>
      <c r="BW10" s="22" t="str">
        <f>IF(BS10=2,BP10,"0")</f>
        <v>0</v>
      </c>
      <c r="BX10" s="22" t="str">
        <f>IF(BS10=2,BQ10,"0")</f>
        <v>0</v>
      </c>
      <c r="BY10" s="22">
        <f>BW10+BX10</f>
        <v>0</v>
      </c>
    </row>
    <row r="11" spans="1:77" ht="23.25" customHeight="1" x14ac:dyDescent="0.5">
      <c r="A11" s="18"/>
      <c r="B11" s="12" t="s">
        <v>57</v>
      </c>
      <c r="C11" s="20">
        <v>10</v>
      </c>
      <c r="D11" s="20">
        <v>8</v>
      </c>
      <c r="E11" s="20">
        <v>1</v>
      </c>
      <c r="F11" s="20">
        <f>6+1</f>
        <v>7</v>
      </c>
      <c r="G11" s="20">
        <f t="shared" ref="G11:G13" si="0">E11+F11</f>
        <v>8</v>
      </c>
      <c r="H11" s="20">
        <v>0</v>
      </c>
      <c r="I11" s="20">
        <v>15</v>
      </c>
      <c r="J11" s="20">
        <v>2</v>
      </c>
      <c r="K11" s="20">
        <v>7</v>
      </c>
      <c r="L11" s="20">
        <f t="shared" ref="L11:L14" si="1">SUM(J11:K11)</f>
        <v>9</v>
      </c>
      <c r="M11" s="20">
        <v>10</v>
      </c>
      <c r="N11" s="20">
        <v>14</v>
      </c>
      <c r="O11" s="20">
        <v>4</v>
      </c>
      <c r="P11" s="20">
        <f>3+3</f>
        <v>6</v>
      </c>
      <c r="Q11" s="20">
        <f>SUM(O11:P11)</f>
        <v>10</v>
      </c>
      <c r="R11" s="20">
        <v>40</v>
      </c>
      <c r="S11" s="20">
        <f>36+37</f>
        <v>73</v>
      </c>
      <c r="T11" s="20">
        <f>4+2</f>
        <v>6</v>
      </c>
      <c r="U11" s="20">
        <f>22+6</f>
        <v>28</v>
      </c>
      <c r="V11" s="20">
        <f t="shared" ref="V11:V13" si="2">T11+U11</f>
        <v>34</v>
      </c>
      <c r="W11" s="20">
        <v>45</v>
      </c>
      <c r="X11" s="20">
        <f>18+32</f>
        <v>50</v>
      </c>
      <c r="Y11" s="20">
        <v>4</v>
      </c>
      <c r="Z11" s="20">
        <v>18</v>
      </c>
      <c r="AA11" s="20">
        <f t="shared" ref="AA11:AA13" si="3">Y11+Z11</f>
        <v>22</v>
      </c>
      <c r="AB11" s="20">
        <v>10</v>
      </c>
      <c r="AC11" s="20">
        <v>373</v>
      </c>
      <c r="AD11" s="20">
        <v>8</v>
      </c>
      <c r="AE11" s="20">
        <v>16</v>
      </c>
      <c r="AF11" s="20">
        <f t="shared" ref="AF11:AF13" si="4">AD11+AE11</f>
        <v>24</v>
      </c>
      <c r="AG11" s="20">
        <v>5</v>
      </c>
      <c r="AH11" s="20">
        <f>15+15</f>
        <v>30</v>
      </c>
      <c r="AI11" s="20">
        <v>8</v>
      </c>
      <c r="AJ11" s="20">
        <v>11</v>
      </c>
      <c r="AK11" s="20">
        <f t="shared" ref="AK11:AK14" si="5">AI11+AJ11</f>
        <v>19</v>
      </c>
      <c r="AL11" s="20">
        <v>0</v>
      </c>
      <c r="AM11" s="20">
        <v>0</v>
      </c>
      <c r="AN11" s="20">
        <v>0</v>
      </c>
      <c r="AO11" s="20">
        <v>0</v>
      </c>
      <c r="AP11" s="20">
        <f t="shared" ref="AP11:AP13" si="6">AN11+AO11</f>
        <v>0</v>
      </c>
      <c r="AQ11" s="20">
        <v>0</v>
      </c>
      <c r="AR11" s="20">
        <v>0</v>
      </c>
      <c r="AS11" s="20">
        <v>0</v>
      </c>
      <c r="AT11" s="20">
        <v>0</v>
      </c>
      <c r="AU11" s="20">
        <f t="shared" ref="AU11:AU14" si="7">AS11+AT11</f>
        <v>0</v>
      </c>
      <c r="AV11" s="20">
        <v>0</v>
      </c>
      <c r="AW11" s="20">
        <v>0</v>
      </c>
      <c r="AX11" s="20">
        <v>0</v>
      </c>
      <c r="AY11" s="20">
        <v>0</v>
      </c>
      <c r="AZ11" s="20">
        <f t="shared" ref="AZ11:AZ14" si="8">AX11+AY11</f>
        <v>0</v>
      </c>
      <c r="BA11" s="20">
        <v>0</v>
      </c>
      <c r="BB11" s="20">
        <v>0</v>
      </c>
      <c r="BC11" s="20">
        <v>1</v>
      </c>
      <c r="BD11" s="20">
        <v>2</v>
      </c>
      <c r="BE11" s="20">
        <f t="shared" ref="BE11:BE14" si="9">BC11+BD11</f>
        <v>3</v>
      </c>
      <c r="BF11" s="20">
        <v>0</v>
      </c>
      <c r="BG11" s="20">
        <v>0</v>
      </c>
      <c r="BH11" s="20">
        <v>0</v>
      </c>
      <c r="BI11" s="20">
        <v>0</v>
      </c>
      <c r="BJ11" s="20">
        <f t="shared" ref="BJ11:BJ14" si="10">BH11+BI11</f>
        <v>0</v>
      </c>
      <c r="BK11" s="22">
        <f t="shared" ref="BK11:BK14" si="11">C11+M11+R11+W11+AB11+AG11+AL11+AQ11+AV11+BF11+H11+BA11</f>
        <v>120</v>
      </c>
      <c r="BL11" s="22">
        <f t="shared" ref="BL11:BL14" si="12">D11+N11+S11+X11+AC11+AH11+AM11+AR11+AW11+BG11+I11+BB11</f>
        <v>563</v>
      </c>
      <c r="BM11" s="22">
        <f t="shared" ref="BM11:BM14" si="13">E11+O11+T11+Y11+AD11+AI11+AN11+AS11+AX11+BH11+J11+BC11</f>
        <v>34</v>
      </c>
      <c r="BN11" s="22">
        <f t="shared" ref="BN11:BN14" si="14">F11+P11+U11+Z11+AE11+AJ11+AO11+AT11+AY11+BI11+K11+BD11</f>
        <v>95</v>
      </c>
      <c r="BO11" s="22">
        <f t="shared" ref="BO11:BO14" si="15">G11+Q11+V11+AA11+AF11+AK11+AP11+AU11+AZ11+BJ11+L11+BE11</f>
        <v>129</v>
      </c>
      <c r="BP11" s="23">
        <v>1</v>
      </c>
      <c r="BQ11" s="22">
        <f t="shared" ref="BQ11:BQ14" si="16">IF(BP11=1,BM11,"0")</f>
        <v>34</v>
      </c>
      <c r="BR11" s="22">
        <f t="shared" ref="BR11:BR14" si="17">IF(BP11=1,BN11,"0")</f>
        <v>95</v>
      </c>
      <c r="BS11" s="22">
        <f t="shared" ref="BS11:BS14" si="18">BQ11+BR11</f>
        <v>129</v>
      </c>
      <c r="BT11" s="22" t="str">
        <f t="shared" ref="BT11:BT14" si="19">IF(BP11=2,BM11,"0")</f>
        <v>0</v>
      </c>
      <c r="BU11" s="22" t="str">
        <f t="shared" ref="BU11:BU14" si="20">IF(BP11=2,BN11,"0")</f>
        <v>0</v>
      </c>
      <c r="BV11" s="22">
        <f t="shared" ref="BV11:BV14" si="21">BT11+BU11</f>
        <v>0</v>
      </c>
      <c r="BW11" s="22" t="str">
        <f t="shared" ref="BW11:BW14" si="22">IF(BS11=2,BP11,"0")</f>
        <v>0</v>
      </c>
      <c r="BX11" s="22" t="str">
        <f t="shared" ref="BX11:BX14" si="23">IF(BS11=2,BQ11,"0")</f>
        <v>0</v>
      </c>
      <c r="BY11" s="22">
        <f t="shared" ref="BY11:BY14" si="24">BW11+BX11</f>
        <v>0</v>
      </c>
    </row>
    <row r="12" spans="1:77" ht="23.25" customHeight="1" x14ac:dyDescent="0.5">
      <c r="A12" s="18"/>
      <c r="B12" s="12" t="s">
        <v>152</v>
      </c>
      <c r="C12" s="20">
        <v>5</v>
      </c>
      <c r="D12" s="20">
        <v>1</v>
      </c>
      <c r="E12" s="20">
        <v>0</v>
      </c>
      <c r="F12" s="20">
        <v>0</v>
      </c>
      <c r="G12" s="20">
        <f t="shared" ref="G12" si="25">E12+F12</f>
        <v>0</v>
      </c>
      <c r="H12" s="20">
        <v>0</v>
      </c>
      <c r="I12" s="20">
        <v>14</v>
      </c>
      <c r="J12" s="20">
        <v>12</v>
      </c>
      <c r="K12" s="20">
        <v>1</v>
      </c>
      <c r="L12" s="20">
        <f t="shared" ref="L12" si="26">SUM(J12:K12)</f>
        <v>13</v>
      </c>
      <c r="M12" s="20">
        <v>5</v>
      </c>
      <c r="N12" s="20">
        <v>3</v>
      </c>
      <c r="O12" s="20">
        <v>0</v>
      </c>
      <c r="P12" s="20">
        <v>1</v>
      </c>
      <c r="Q12" s="20">
        <f>SUM(O12:P12)</f>
        <v>1</v>
      </c>
      <c r="R12" s="20">
        <v>5</v>
      </c>
      <c r="S12" s="20">
        <v>48</v>
      </c>
      <c r="T12" s="20">
        <v>7</v>
      </c>
      <c r="U12" s="20">
        <v>1</v>
      </c>
      <c r="V12" s="20">
        <f t="shared" ref="V12" si="27">T12+U12</f>
        <v>8</v>
      </c>
      <c r="W12" s="20">
        <v>5</v>
      </c>
      <c r="X12" s="20">
        <v>34</v>
      </c>
      <c r="Y12" s="20">
        <v>7</v>
      </c>
      <c r="Z12" s="20">
        <v>0</v>
      </c>
      <c r="AA12" s="20">
        <f t="shared" ref="AA12" si="28">Y12+Z12</f>
        <v>7</v>
      </c>
      <c r="AB12" s="20">
        <v>5</v>
      </c>
      <c r="AC12" s="20">
        <v>177</v>
      </c>
      <c r="AD12" s="20">
        <v>3</v>
      </c>
      <c r="AE12" s="20">
        <v>1</v>
      </c>
      <c r="AF12" s="20">
        <f t="shared" ref="AF12" si="29">AD12+AE12</f>
        <v>4</v>
      </c>
      <c r="AG12" s="20">
        <v>5</v>
      </c>
      <c r="AH12" s="20">
        <v>21</v>
      </c>
      <c r="AI12" s="20">
        <v>6</v>
      </c>
      <c r="AJ12" s="20">
        <v>0</v>
      </c>
      <c r="AK12" s="20">
        <f t="shared" ref="AK12" si="30">AI12+AJ12</f>
        <v>6</v>
      </c>
      <c r="AL12" s="20">
        <v>0</v>
      </c>
      <c r="AM12" s="20">
        <v>0</v>
      </c>
      <c r="AN12" s="20">
        <v>0</v>
      </c>
      <c r="AO12" s="20">
        <v>0</v>
      </c>
      <c r="AP12" s="20">
        <f t="shared" ref="AP12" si="31">AN12+AO12</f>
        <v>0</v>
      </c>
      <c r="AQ12" s="20">
        <v>0</v>
      </c>
      <c r="AR12" s="20">
        <v>0</v>
      </c>
      <c r="AS12" s="20">
        <v>0</v>
      </c>
      <c r="AT12" s="20">
        <v>0</v>
      </c>
      <c r="AU12" s="20">
        <f t="shared" ref="AU12" si="32">AS12+AT12</f>
        <v>0</v>
      </c>
      <c r="AV12" s="20">
        <v>0</v>
      </c>
      <c r="AW12" s="20">
        <v>20</v>
      </c>
      <c r="AX12" s="20">
        <v>18</v>
      </c>
      <c r="AY12" s="20">
        <v>7</v>
      </c>
      <c r="AZ12" s="20">
        <f>SUM(AX12:AY12)</f>
        <v>25</v>
      </c>
      <c r="BA12" s="20">
        <v>0</v>
      </c>
      <c r="BB12" s="20">
        <v>0</v>
      </c>
      <c r="BC12" s="20">
        <v>1</v>
      </c>
      <c r="BD12" s="20">
        <v>0</v>
      </c>
      <c r="BE12" s="20">
        <f t="shared" si="9"/>
        <v>1</v>
      </c>
      <c r="BF12" s="20">
        <v>0</v>
      </c>
      <c r="BG12" s="20">
        <v>0</v>
      </c>
      <c r="BH12" s="20">
        <v>0</v>
      </c>
      <c r="BI12" s="20">
        <v>0</v>
      </c>
      <c r="BJ12" s="20">
        <f t="shared" ref="BJ12" si="33">BH12+BI12</f>
        <v>0</v>
      </c>
      <c r="BK12" s="22">
        <f t="shared" si="11"/>
        <v>30</v>
      </c>
      <c r="BL12" s="22">
        <f t="shared" si="12"/>
        <v>318</v>
      </c>
      <c r="BM12" s="22">
        <f t="shared" si="13"/>
        <v>54</v>
      </c>
      <c r="BN12" s="22">
        <f t="shared" si="14"/>
        <v>11</v>
      </c>
      <c r="BO12" s="22">
        <f t="shared" si="15"/>
        <v>65</v>
      </c>
      <c r="BP12" s="23">
        <v>1</v>
      </c>
      <c r="BQ12" s="22">
        <f>IF(BP12=1,BM12,"0")</f>
        <v>54</v>
      </c>
      <c r="BR12" s="22">
        <f t="shared" ref="BR12" si="34">IF(BP12=1,BN12,"0")</f>
        <v>11</v>
      </c>
      <c r="BS12" s="22">
        <f t="shared" ref="BS12" si="35">BQ12+BR12</f>
        <v>65</v>
      </c>
      <c r="BT12" s="22" t="str">
        <f t="shared" ref="BT12" si="36">IF(BP12=2,BM12,"0")</f>
        <v>0</v>
      </c>
      <c r="BU12" s="22" t="str">
        <f t="shared" ref="BU12" si="37">IF(BP12=2,BN12,"0")</f>
        <v>0</v>
      </c>
      <c r="BV12" s="22">
        <f t="shared" ref="BV12" si="38">BT12+BU12</f>
        <v>0</v>
      </c>
      <c r="BW12" s="22" t="str">
        <f t="shared" si="22"/>
        <v>0</v>
      </c>
      <c r="BX12" s="22" t="str">
        <f t="shared" si="23"/>
        <v>0</v>
      </c>
      <c r="BY12" s="22">
        <f t="shared" si="24"/>
        <v>0</v>
      </c>
    </row>
    <row r="13" spans="1:77" ht="23.25" customHeight="1" x14ac:dyDescent="0.5">
      <c r="A13" s="18"/>
      <c r="B13" s="12" t="s">
        <v>56</v>
      </c>
      <c r="C13" s="20">
        <v>10</v>
      </c>
      <c r="D13" s="20">
        <v>8</v>
      </c>
      <c r="E13" s="20">
        <v>0</v>
      </c>
      <c r="F13" s="20">
        <v>3</v>
      </c>
      <c r="G13" s="20">
        <f t="shared" si="0"/>
        <v>3</v>
      </c>
      <c r="H13" s="20">
        <v>0</v>
      </c>
      <c r="I13" s="20">
        <v>14</v>
      </c>
      <c r="J13" s="20">
        <v>0</v>
      </c>
      <c r="K13" s="20">
        <v>13</v>
      </c>
      <c r="L13" s="20">
        <f t="shared" si="1"/>
        <v>13</v>
      </c>
      <c r="M13" s="20">
        <v>10</v>
      </c>
      <c r="N13" s="20">
        <v>22</v>
      </c>
      <c r="O13" s="20">
        <v>1</v>
      </c>
      <c r="P13" s="20">
        <v>4</v>
      </c>
      <c r="Q13" s="20">
        <f t="shared" ref="Q13:Q14" si="39">O13+P13</f>
        <v>5</v>
      </c>
      <c r="R13" s="20">
        <v>30</v>
      </c>
      <c r="S13" s="20">
        <v>146</v>
      </c>
      <c r="T13" s="20">
        <v>11</v>
      </c>
      <c r="U13" s="20">
        <v>14</v>
      </c>
      <c r="V13" s="20">
        <f t="shared" si="2"/>
        <v>25</v>
      </c>
      <c r="W13" s="20">
        <v>35</v>
      </c>
      <c r="X13" s="20">
        <v>88</v>
      </c>
      <c r="Y13" s="20">
        <v>12</v>
      </c>
      <c r="Z13" s="20">
        <v>23</v>
      </c>
      <c r="AA13" s="20">
        <f t="shared" si="3"/>
        <v>35</v>
      </c>
      <c r="AB13" s="20">
        <v>30</v>
      </c>
      <c r="AC13" s="20">
        <v>899</v>
      </c>
      <c r="AD13" s="20">
        <v>7</v>
      </c>
      <c r="AE13" s="20">
        <v>28</v>
      </c>
      <c r="AF13" s="20">
        <f t="shared" si="4"/>
        <v>35</v>
      </c>
      <c r="AG13" s="20">
        <v>5</v>
      </c>
      <c r="AH13" s="20">
        <v>55</v>
      </c>
      <c r="AI13" s="20">
        <v>4</v>
      </c>
      <c r="AJ13" s="20">
        <v>8</v>
      </c>
      <c r="AK13" s="20">
        <f t="shared" si="5"/>
        <v>12</v>
      </c>
      <c r="AL13" s="20">
        <v>0</v>
      </c>
      <c r="AM13" s="20">
        <v>0</v>
      </c>
      <c r="AN13" s="20">
        <v>0</v>
      </c>
      <c r="AO13" s="20">
        <v>0</v>
      </c>
      <c r="AP13" s="20">
        <f t="shared" si="6"/>
        <v>0</v>
      </c>
      <c r="AQ13" s="20">
        <v>0</v>
      </c>
      <c r="AR13" s="20">
        <v>0</v>
      </c>
      <c r="AS13" s="20">
        <v>0</v>
      </c>
      <c r="AT13" s="20">
        <v>0</v>
      </c>
      <c r="AU13" s="20">
        <f t="shared" si="7"/>
        <v>0</v>
      </c>
      <c r="AV13" s="20">
        <v>0</v>
      </c>
      <c r="AW13" s="20">
        <v>0</v>
      </c>
      <c r="AX13" s="20">
        <v>0</v>
      </c>
      <c r="AY13" s="20">
        <v>0</v>
      </c>
      <c r="AZ13" s="20">
        <f t="shared" ref="AZ13" si="40">AX13+AY13</f>
        <v>0</v>
      </c>
      <c r="BA13" s="20">
        <v>0</v>
      </c>
      <c r="BB13" s="20">
        <v>0</v>
      </c>
      <c r="BC13" s="20">
        <v>0</v>
      </c>
      <c r="BD13" s="20">
        <v>0</v>
      </c>
      <c r="BE13" s="20">
        <f t="shared" si="9"/>
        <v>0</v>
      </c>
      <c r="BF13" s="20">
        <v>0</v>
      </c>
      <c r="BG13" s="20">
        <v>0</v>
      </c>
      <c r="BH13" s="20">
        <v>0</v>
      </c>
      <c r="BI13" s="20">
        <v>0</v>
      </c>
      <c r="BJ13" s="20">
        <f t="shared" si="10"/>
        <v>0</v>
      </c>
      <c r="BK13" s="22">
        <f t="shared" si="11"/>
        <v>120</v>
      </c>
      <c r="BL13" s="22">
        <f t="shared" si="12"/>
        <v>1232</v>
      </c>
      <c r="BM13" s="22">
        <f t="shared" si="13"/>
        <v>35</v>
      </c>
      <c r="BN13" s="22">
        <f t="shared" si="14"/>
        <v>93</v>
      </c>
      <c r="BO13" s="22">
        <f t="shared" si="15"/>
        <v>128</v>
      </c>
      <c r="BP13" s="23">
        <v>1</v>
      </c>
      <c r="BQ13" s="22">
        <f t="shared" si="16"/>
        <v>35</v>
      </c>
      <c r="BR13" s="22">
        <f t="shared" si="17"/>
        <v>93</v>
      </c>
      <c r="BS13" s="22">
        <f t="shared" si="18"/>
        <v>128</v>
      </c>
      <c r="BT13" s="22" t="str">
        <f t="shared" si="19"/>
        <v>0</v>
      </c>
      <c r="BU13" s="22" t="str">
        <f t="shared" si="20"/>
        <v>0</v>
      </c>
      <c r="BV13" s="22">
        <f t="shared" si="21"/>
        <v>0</v>
      </c>
      <c r="BW13" s="22" t="str">
        <f t="shared" si="22"/>
        <v>0</v>
      </c>
      <c r="BX13" s="22" t="str">
        <f t="shared" si="23"/>
        <v>0</v>
      </c>
      <c r="BY13" s="22">
        <f t="shared" si="24"/>
        <v>0</v>
      </c>
    </row>
    <row r="14" spans="1:77" ht="23.25" customHeight="1" x14ac:dyDescent="0.5">
      <c r="A14" s="18"/>
      <c r="B14" s="12" t="s">
        <v>102</v>
      </c>
      <c r="C14" s="20">
        <v>5</v>
      </c>
      <c r="D14" s="20">
        <v>4</v>
      </c>
      <c r="E14" s="20">
        <v>0</v>
      </c>
      <c r="F14" s="20">
        <v>1</v>
      </c>
      <c r="G14" s="20">
        <f t="shared" ref="G14" si="41">E14+F14</f>
        <v>1</v>
      </c>
      <c r="H14" s="20">
        <v>0</v>
      </c>
      <c r="I14" s="20">
        <v>6</v>
      </c>
      <c r="J14" s="20">
        <v>0</v>
      </c>
      <c r="K14" s="20">
        <v>3</v>
      </c>
      <c r="L14" s="20">
        <f t="shared" si="1"/>
        <v>3</v>
      </c>
      <c r="M14" s="20">
        <v>5</v>
      </c>
      <c r="N14" s="20">
        <v>5</v>
      </c>
      <c r="O14" s="20">
        <v>0</v>
      </c>
      <c r="P14" s="20">
        <f>3+2</f>
        <v>5</v>
      </c>
      <c r="Q14" s="20">
        <f t="shared" si="39"/>
        <v>5</v>
      </c>
      <c r="R14" s="20">
        <v>5</v>
      </c>
      <c r="S14" s="20">
        <v>27</v>
      </c>
      <c r="T14" s="20">
        <v>0</v>
      </c>
      <c r="U14" s="20">
        <v>10</v>
      </c>
      <c r="V14" s="20">
        <f t="shared" ref="V14" si="42">T14+U14</f>
        <v>10</v>
      </c>
      <c r="W14" s="20">
        <v>5</v>
      </c>
      <c r="X14" s="20">
        <v>16</v>
      </c>
      <c r="Y14" s="20">
        <v>0</v>
      </c>
      <c r="Z14" s="20">
        <v>10</v>
      </c>
      <c r="AA14" s="20">
        <f t="shared" ref="AA14" si="43">Y14+Z14</f>
        <v>10</v>
      </c>
      <c r="AB14" s="20">
        <v>5</v>
      </c>
      <c r="AC14" s="20">
        <v>243</v>
      </c>
      <c r="AD14" s="20">
        <v>0</v>
      </c>
      <c r="AE14" s="20">
        <v>2</v>
      </c>
      <c r="AF14" s="20">
        <f t="shared" ref="AF14" si="44">AD14+AE14</f>
        <v>2</v>
      </c>
      <c r="AG14" s="20">
        <v>5</v>
      </c>
      <c r="AH14" s="20">
        <f>5+7</f>
        <v>12</v>
      </c>
      <c r="AI14" s="20">
        <v>1</v>
      </c>
      <c r="AJ14" s="20">
        <v>4</v>
      </c>
      <c r="AK14" s="20">
        <f t="shared" si="5"/>
        <v>5</v>
      </c>
      <c r="AL14" s="20">
        <v>0</v>
      </c>
      <c r="AM14" s="20">
        <v>0</v>
      </c>
      <c r="AN14" s="20">
        <v>0</v>
      </c>
      <c r="AO14" s="20">
        <v>0</v>
      </c>
      <c r="AP14" s="20">
        <f t="shared" ref="AP14" si="45">AN14+AO14</f>
        <v>0</v>
      </c>
      <c r="AQ14" s="20">
        <v>0</v>
      </c>
      <c r="AR14" s="20">
        <v>0</v>
      </c>
      <c r="AS14" s="20">
        <v>0</v>
      </c>
      <c r="AT14" s="20">
        <v>0</v>
      </c>
      <c r="AU14" s="20">
        <f t="shared" si="7"/>
        <v>0</v>
      </c>
      <c r="AV14" s="20">
        <v>0</v>
      </c>
      <c r="AW14" s="20">
        <v>0</v>
      </c>
      <c r="AX14" s="20">
        <v>0</v>
      </c>
      <c r="AY14" s="20">
        <v>0</v>
      </c>
      <c r="AZ14" s="20">
        <f t="shared" si="8"/>
        <v>0</v>
      </c>
      <c r="BA14" s="20">
        <v>0</v>
      </c>
      <c r="BB14" s="20">
        <v>0</v>
      </c>
      <c r="BC14" s="20">
        <v>0</v>
      </c>
      <c r="BD14" s="20">
        <v>0</v>
      </c>
      <c r="BE14" s="20">
        <f t="shared" si="9"/>
        <v>0</v>
      </c>
      <c r="BF14" s="20">
        <v>0</v>
      </c>
      <c r="BG14" s="20">
        <v>0</v>
      </c>
      <c r="BH14" s="20">
        <v>0</v>
      </c>
      <c r="BI14" s="20">
        <v>0</v>
      </c>
      <c r="BJ14" s="20">
        <f t="shared" si="10"/>
        <v>0</v>
      </c>
      <c r="BK14" s="22">
        <f t="shared" si="11"/>
        <v>30</v>
      </c>
      <c r="BL14" s="22">
        <f t="shared" si="12"/>
        <v>313</v>
      </c>
      <c r="BM14" s="22">
        <f t="shared" si="13"/>
        <v>1</v>
      </c>
      <c r="BN14" s="22">
        <f t="shared" si="14"/>
        <v>35</v>
      </c>
      <c r="BO14" s="22">
        <f t="shared" si="15"/>
        <v>36</v>
      </c>
      <c r="BP14" s="23">
        <v>1</v>
      </c>
      <c r="BQ14" s="22">
        <f t="shared" si="16"/>
        <v>1</v>
      </c>
      <c r="BR14" s="22">
        <f t="shared" si="17"/>
        <v>35</v>
      </c>
      <c r="BS14" s="22">
        <f t="shared" si="18"/>
        <v>36</v>
      </c>
      <c r="BT14" s="22" t="str">
        <f t="shared" si="19"/>
        <v>0</v>
      </c>
      <c r="BU14" s="22" t="str">
        <f t="shared" si="20"/>
        <v>0</v>
      </c>
      <c r="BV14" s="22">
        <f t="shared" si="21"/>
        <v>0</v>
      </c>
      <c r="BW14" s="22" t="str">
        <f t="shared" si="22"/>
        <v>0</v>
      </c>
      <c r="BX14" s="22" t="str">
        <f t="shared" si="23"/>
        <v>0</v>
      </c>
      <c r="BY14" s="22">
        <f t="shared" si="24"/>
        <v>0</v>
      </c>
    </row>
    <row r="15" spans="1:77" s="2" customFormat="1" ht="23.25" customHeight="1" x14ac:dyDescent="0.5">
      <c r="A15" s="4"/>
      <c r="B15" s="96" t="s">
        <v>42</v>
      </c>
      <c r="C15" s="22">
        <f t="shared" ref="C15:AH15" si="46">SUM(C10:C14)</f>
        <v>40</v>
      </c>
      <c r="D15" s="22">
        <f t="shared" si="46"/>
        <v>34</v>
      </c>
      <c r="E15" s="22">
        <f t="shared" si="46"/>
        <v>2</v>
      </c>
      <c r="F15" s="22">
        <f t="shared" si="46"/>
        <v>19</v>
      </c>
      <c r="G15" s="22">
        <f t="shared" si="46"/>
        <v>21</v>
      </c>
      <c r="H15" s="22">
        <f t="shared" si="46"/>
        <v>0</v>
      </c>
      <c r="I15" s="22">
        <f t="shared" si="46"/>
        <v>84</v>
      </c>
      <c r="J15" s="22">
        <f t="shared" si="46"/>
        <v>17</v>
      </c>
      <c r="K15" s="22">
        <f t="shared" si="46"/>
        <v>51</v>
      </c>
      <c r="L15" s="22">
        <f t="shared" si="46"/>
        <v>68</v>
      </c>
      <c r="M15" s="22">
        <f t="shared" si="46"/>
        <v>40</v>
      </c>
      <c r="N15" s="22">
        <f t="shared" si="46"/>
        <v>51</v>
      </c>
      <c r="O15" s="22">
        <f t="shared" si="46"/>
        <v>5</v>
      </c>
      <c r="P15" s="22">
        <f t="shared" si="46"/>
        <v>19</v>
      </c>
      <c r="Q15" s="22">
        <f t="shared" si="46"/>
        <v>24</v>
      </c>
      <c r="R15" s="22">
        <f t="shared" si="46"/>
        <v>120</v>
      </c>
      <c r="S15" s="22">
        <f t="shared" si="46"/>
        <v>357</v>
      </c>
      <c r="T15" s="22">
        <f t="shared" si="46"/>
        <v>28</v>
      </c>
      <c r="U15" s="22">
        <f t="shared" si="46"/>
        <v>90</v>
      </c>
      <c r="V15" s="22">
        <f t="shared" si="46"/>
        <v>118</v>
      </c>
      <c r="W15" s="22">
        <f t="shared" si="46"/>
        <v>129</v>
      </c>
      <c r="X15" s="22">
        <f t="shared" si="46"/>
        <v>228</v>
      </c>
      <c r="Y15" s="22">
        <f t="shared" si="46"/>
        <v>31</v>
      </c>
      <c r="Z15" s="22">
        <f t="shared" si="46"/>
        <v>68</v>
      </c>
      <c r="AA15" s="22">
        <f t="shared" si="46"/>
        <v>99</v>
      </c>
      <c r="AB15" s="22">
        <f t="shared" si="46"/>
        <v>70</v>
      </c>
      <c r="AC15" s="22">
        <f t="shared" si="46"/>
        <v>2025</v>
      </c>
      <c r="AD15" s="22">
        <f t="shared" si="46"/>
        <v>19</v>
      </c>
      <c r="AE15" s="22">
        <f t="shared" si="46"/>
        <v>61</v>
      </c>
      <c r="AF15" s="22">
        <f t="shared" si="46"/>
        <v>80</v>
      </c>
      <c r="AG15" s="22">
        <f t="shared" si="46"/>
        <v>21</v>
      </c>
      <c r="AH15" s="22">
        <f t="shared" si="46"/>
        <v>124</v>
      </c>
      <c r="AI15" s="22">
        <f t="shared" ref="AI15:BJ15" si="47">SUM(AI10:AI14)</f>
        <v>21</v>
      </c>
      <c r="AJ15" s="22">
        <f t="shared" si="47"/>
        <v>26</v>
      </c>
      <c r="AK15" s="22">
        <f t="shared" si="47"/>
        <v>47</v>
      </c>
      <c r="AL15" s="22">
        <f t="shared" si="47"/>
        <v>0</v>
      </c>
      <c r="AM15" s="22">
        <f t="shared" si="47"/>
        <v>0</v>
      </c>
      <c r="AN15" s="22">
        <f t="shared" si="47"/>
        <v>0</v>
      </c>
      <c r="AO15" s="22">
        <f t="shared" si="47"/>
        <v>0</v>
      </c>
      <c r="AP15" s="22">
        <f t="shared" si="47"/>
        <v>0</v>
      </c>
      <c r="AQ15" s="22">
        <f t="shared" si="47"/>
        <v>0</v>
      </c>
      <c r="AR15" s="22">
        <f t="shared" si="47"/>
        <v>0</v>
      </c>
      <c r="AS15" s="22">
        <f t="shared" si="47"/>
        <v>0</v>
      </c>
      <c r="AT15" s="22">
        <f t="shared" si="47"/>
        <v>0</v>
      </c>
      <c r="AU15" s="22">
        <f t="shared" si="47"/>
        <v>0</v>
      </c>
      <c r="AV15" s="22">
        <f t="shared" si="47"/>
        <v>0</v>
      </c>
      <c r="AW15" s="22">
        <f t="shared" si="47"/>
        <v>20</v>
      </c>
      <c r="AX15" s="22">
        <f t="shared" si="47"/>
        <v>18</v>
      </c>
      <c r="AY15" s="22">
        <f t="shared" si="47"/>
        <v>7</v>
      </c>
      <c r="AZ15" s="22">
        <f t="shared" si="47"/>
        <v>25</v>
      </c>
      <c r="BA15" s="22">
        <f t="shared" si="47"/>
        <v>0</v>
      </c>
      <c r="BB15" s="22">
        <f t="shared" si="47"/>
        <v>3</v>
      </c>
      <c r="BC15" s="22">
        <f t="shared" si="47"/>
        <v>2</v>
      </c>
      <c r="BD15" s="22">
        <f t="shared" si="47"/>
        <v>2</v>
      </c>
      <c r="BE15" s="22">
        <f t="shared" si="47"/>
        <v>4</v>
      </c>
      <c r="BF15" s="22">
        <f t="shared" si="47"/>
        <v>0</v>
      </c>
      <c r="BG15" s="22">
        <f t="shared" si="47"/>
        <v>0</v>
      </c>
      <c r="BH15" s="22">
        <f t="shared" si="47"/>
        <v>0</v>
      </c>
      <c r="BI15" s="22">
        <f t="shared" si="47"/>
        <v>0</v>
      </c>
      <c r="BJ15" s="22">
        <f t="shared" si="47"/>
        <v>0</v>
      </c>
      <c r="BK15" s="22">
        <f t="shared" ref="BK15" si="48">C15+M15+R15+W15+AB15+AG15+AL15+AQ15+AV15+BF15+H15</f>
        <v>420</v>
      </c>
      <c r="BL15" s="22">
        <f t="shared" ref="BL15" si="49">D15+N15+S15+X15+AC15+AH15+AM15+AR15+AW15+BG15+I15</f>
        <v>2923</v>
      </c>
      <c r="BM15" s="22">
        <f>E15+O15+T15+Y15+AD15+AI15+AN15+AS15+AX15+BH15+J15+BC15</f>
        <v>143</v>
      </c>
      <c r="BN15" s="22">
        <f>F15+P15+U15+Z15+AE15+AJ15+AO15+AT15+AY15+BI15+K15+BD15</f>
        <v>343</v>
      </c>
      <c r="BO15" s="22">
        <f t="shared" ref="BO15" si="50">G15+Q15+V15+AA15+AF15+AK15+AP15+AU15+AZ15+BJ15+L15+BE15</f>
        <v>486</v>
      </c>
      <c r="BP15" s="23"/>
      <c r="BQ15" s="22">
        <f>SUM(BQ10:BQ14)</f>
        <v>143</v>
      </c>
      <c r="BR15" s="22">
        <f>SUM(BR10:BR14)</f>
        <v>343</v>
      </c>
      <c r="BS15" s="22">
        <f>SUM(BS10:BS14)</f>
        <v>486</v>
      </c>
      <c r="BT15" s="22">
        <f t="shared" ref="BT15:BY15" si="51">SUM(BT10:BT13)</f>
        <v>0</v>
      </c>
      <c r="BU15" s="22">
        <f t="shared" si="51"/>
        <v>0</v>
      </c>
      <c r="BV15" s="22">
        <f t="shared" si="51"/>
        <v>0</v>
      </c>
      <c r="BW15" s="22">
        <f t="shared" si="51"/>
        <v>0</v>
      </c>
      <c r="BX15" s="22">
        <f t="shared" si="51"/>
        <v>0</v>
      </c>
      <c r="BY15" s="22">
        <f t="shared" si="51"/>
        <v>0</v>
      </c>
    </row>
    <row r="16" spans="1:77" s="2" customFormat="1" ht="23.25" customHeight="1" x14ac:dyDescent="0.5">
      <c r="A16" s="4"/>
      <c r="B16" s="5" t="s">
        <v>171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3"/>
      <c r="BQ16" s="22"/>
      <c r="BR16" s="22"/>
      <c r="BS16" s="22"/>
      <c r="BT16" s="22"/>
      <c r="BU16" s="22"/>
      <c r="BV16" s="22"/>
      <c r="BW16" s="22"/>
      <c r="BX16" s="22"/>
      <c r="BY16" s="22"/>
    </row>
    <row r="17" spans="1:89" s="140" customFormat="1" ht="23.25" customHeight="1" x14ac:dyDescent="0.5">
      <c r="A17" s="18"/>
      <c r="B17" s="12" t="s">
        <v>161</v>
      </c>
      <c r="C17" s="20">
        <v>0</v>
      </c>
      <c r="D17" s="20">
        <v>0</v>
      </c>
      <c r="E17" s="20">
        <v>0</v>
      </c>
      <c r="F17" s="20">
        <v>0</v>
      </c>
      <c r="G17" s="20">
        <f t="shared" ref="G17" si="52">E17+F17</f>
        <v>0</v>
      </c>
      <c r="H17" s="20">
        <v>0</v>
      </c>
      <c r="I17" s="20">
        <v>0</v>
      </c>
      <c r="J17" s="20">
        <v>0</v>
      </c>
      <c r="K17" s="20">
        <v>0</v>
      </c>
      <c r="L17" s="20">
        <f t="shared" ref="L17" si="53">SUM(J17:K17)</f>
        <v>0</v>
      </c>
      <c r="M17" s="20">
        <v>0</v>
      </c>
      <c r="N17" s="20">
        <v>0</v>
      </c>
      <c r="O17" s="20">
        <v>0</v>
      </c>
      <c r="P17" s="20">
        <v>0</v>
      </c>
      <c r="Q17" s="20">
        <f t="shared" ref="Q17" si="54">O17+P17</f>
        <v>0</v>
      </c>
      <c r="R17" s="20">
        <v>0</v>
      </c>
      <c r="S17" s="20">
        <v>0</v>
      </c>
      <c r="T17" s="20">
        <v>0</v>
      </c>
      <c r="U17" s="20">
        <v>0</v>
      </c>
      <c r="V17" s="20">
        <f t="shared" ref="V17" si="55">T17+U17</f>
        <v>0</v>
      </c>
      <c r="W17" s="20">
        <v>0</v>
      </c>
      <c r="X17" s="20">
        <v>0</v>
      </c>
      <c r="Y17" s="20">
        <v>0</v>
      </c>
      <c r="Z17" s="20">
        <v>0</v>
      </c>
      <c r="AA17" s="20">
        <f t="shared" ref="AA17" si="56">Y17+Z17</f>
        <v>0</v>
      </c>
      <c r="AB17" s="20">
        <v>0</v>
      </c>
      <c r="AC17" s="20">
        <v>0</v>
      </c>
      <c r="AD17" s="20">
        <v>0</v>
      </c>
      <c r="AE17" s="20">
        <v>0</v>
      </c>
      <c r="AF17" s="20">
        <f t="shared" ref="AF17" si="57">AD17+AE17</f>
        <v>0</v>
      </c>
      <c r="AG17" s="20">
        <v>40</v>
      </c>
      <c r="AH17" s="20">
        <v>3</v>
      </c>
      <c r="AI17" s="20">
        <v>0</v>
      </c>
      <c r="AJ17" s="20">
        <v>0</v>
      </c>
      <c r="AK17" s="20">
        <f t="shared" ref="AK17" si="58">AI17+AJ17</f>
        <v>0</v>
      </c>
      <c r="AL17" s="20">
        <v>0</v>
      </c>
      <c r="AM17" s="20">
        <v>0</v>
      </c>
      <c r="AN17" s="20">
        <v>0</v>
      </c>
      <c r="AO17" s="20">
        <v>0</v>
      </c>
      <c r="AP17" s="20">
        <f t="shared" ref="AP17" si="59">AN17+AO17</f>
        <v>0</v>
      </c>
      <c r="AQ17" s="20">
        <v>0</v>
      </c>
      <c r="AR17" s="20">
        <v>0</v>
      </c>
      <c r="AS17" s="20">
        <v>0</v>
      </c>
      <c r="AT17" s="20">
        <v>0</v>
      </c>
      <c r="AU17" s="20">
        <f t="shared" ref="AU17" si="60">AS17+AT17</f>
        <v>0</v>
      </c>
      <c r="AV17" s="20">
        <v>0</v>
      </c>
      <c r="AW17" s="20">
        <v>0</v>
      </c>
      <c r="AX17" s="20">
        <v>0</v>
      </c>
      <c r="AY17" s="20">
        <v>0</v>
      </c>
      <c r="AZ17" s="20">
        <f>AX17+AY17</f>
        <v>0</v>
      </c>
      <c r="BA17" s="20">
        <v>0</v>
      </c>
      <c r="BB17" s="20">
        <v>0</v>
      </c>
      <c r="BC17" s="20">
        <v>2</v>
      </c>
      <c r="BD17" s="20">
        <v>2</v>
      </c>
      <c r="BE17" s="20">
        <f>BC17+BD17</f>
        <v>4</v>
      </c>
      <c r="BF17" s="20">
        <v>0</v>
      </c>
      <c r="BG17" s="20">
        <v>0</v>
      </c>
      <c r="BH17" s="20">
        <v>0</v>
      </c>
      <c r="BI17" s="20">
        <v>0</v>
      </c>
      <c r="BJ17" s="20">
        <f t="shared" ref="BJ17" si="61">BH17+BI17</f>
        <v>0</v>
      </c>
      <c r="BK17" s="22">
        <f t="shared" ref="BK17:BO18" si="62">C17+M17+R17+W17+AB17+AG17+AL17+AQ17+AV17+BF17+H17+BA17</f>
        <v>40</v>
      </c>
      <c r="BL17" s="22">
        <f t="shared" si="62"/>
        <v>3</v>
      </c>
      <c r="BM17" s="22">
        <f t="shared" si="62"/>
        <v>2</v>
      </c>
      <c r="BN17" s="22">
        <f t="shared" si="62"/>
        <v>2</v>
      </c>
      <c r="BO17" s="22">
        <f t="shared" si="62"/>
        <v>4</v>
      </c>
      <c r="BP17" s="23">
        <v>1</v>
      </c>
      <c r="BQ17" s="22">
        <f t="shared" ref="BQ17" si="63">IF(BP17=1,BM17,"0")</f>
        <v>2</v>
      </c>
      <c r="BR17" s="22">
        <f t="shared" ref="BR17" si="64">IF(BP17=1,BN17,"0")</f>
        <v>2</v>
      </c>
      <c r="BS17" s="22">
        <f t="shared" ref="BS17" si="65">BQ17+BR17</f>
        <v>4</v>
      </c>
      <c r="BT17" s="22" t="str">
        <f t="shared" ref="BT17" si="66">IF(BP17=2,BM17,"0")</f>
        <v>0</v>
      </c>
      <c r="BU17" s="22" t="str">
        <f t="shared" ref="BU17" si="67">IF(BP17=2,BN17,"0")</f>
        <v>0</v>
      </c>
      <c r="BV17" s="22">
        <f t="shared" ref="BV17" si="68">BT17+BU17</f>
        <v>0</v>
      </c>
      <c r="BW17" s="22" t="str">
        <f t="shared" ref="BW17" si="69">IF(BS17=2,BP17,"0")</f>
        <v>0</v>
      </c>
      <c r="BX17" s="22" t="str">
        <f t="shared" ref="BX17" si="70">IF(BS17=2,BQ17,"0")</f>
        <v>0</v>
      </c>
      <c r="BY17" s="22">
        <f t="shared" ref="BY17" si="71">BW17+BX17</f>
        <v>0</v>
      </c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</row>
    <row r="18" spans="1:89" s="2" customFormat="1" ht="23.25" customHeight="1" x14ac:dyDescent="0.5">
      <c r="A18" s="4"/>
      <c r="B18" s="96" t="s">
        <v>42</v>
      </c>
      <c r="C18" s="22">
        <f>SUM(C17)</f>
        <v>0</v>
      </c>
      <c r="D18" s="22">
        <f t="shared" ref="D18:BJ18" si="72">SUM(D17)</f>
        <v>0</v>
      </c>
      <c r="E18" s="22">
        <f t="shared" si="72"/>
        <v>0</v>
      </c>
      <c r="F18" s="22">
        <f t="shared" si="72"/>
        <v>0</v>
      </c>
      <c r="G18" s="22">
        <f t="shared" si="72"/>
        <v>0</v>
      </c>
      <c r="H18" s="22">
        <f t="shared" si="72"/>
        <v>0</v>
      </c>
      <c r="I18" s="22">
        <f t="shared" si="72"/>
        <v>0</v>
      </c>
      <c r="J18" s="22">
        <f t="shared" si="72"/>
        <v>0</v>
      </c>
      <c r="K18" s="22">
        <f t="shared" si="72"/>
        <v>0</v>
      </c>
      <c r="L18" s="22">
        <f t="shared" si="72"/>
        <v>0</v>
      </c>
      <c r="M18" s="22">
        <f t="shared" si="72"/>
        <v>0</v>
      </c>
      <c r="N18" s="22">
        <f t="shared" si="72"/>
        <v>0</v>
      </c>
      <c r="O18" s="22">
        <f t="shared" si="72"/>
        <v>0</v>
      </c>
      <c r="P18" s="22">
        <f t="shared" si="72"/>
        <v>0</v>
      </c>
      <c r="Q18" s="22">
        <f t="shared" si="72"/>
        <v>0</v>
      </c>
      <c r="R18" s="22">
        <f t="shared" si="72"/>
        <v>0</v>
      </c>
      <c r="S18" s="22">
        <f t="shared" si="72"/>
        <v>0</v>
      </c>
      <c r="T18" s="22">
        <f t="shared" si="72"/>
        <v>0</v>
      </c>
      <c r="U18" s="22">
        <f t="shared" si="72"/>
        <v>0</v>
      </c>
      <c r="V18" s="22">
        <f t="shared" si="72"/>
        <v>0</v>
      </c>
      <c r="W18" s="22">
        <f t="shared" si="72"/>
        <v>0</v>
      </c>
      <c r="X18" s="22">
        <f t="shared" si="72"/>
        <v>0</v>
      </c>
      <c r="Y18" s="22">
        <f t="shared" si="72"/>
        <v>0</v>
      </c>
      <c r="Z18" s="22">
        <f t="shared" si="72"/>
        <v>0</v>
      </c>
      <c r="AA18" s="22">
        <f t="shared" si="72"/>
        <v>0</v>
      </c>
      <c r="AB18" s="22">
        <f t="shared" si="72"/>
        <v>0</v>
      </c>
      <c r="AC18" s="22">
        <f t="shared" si="72"/>
        <v>0</v>
      </c>
      <c r="AD18" s="22">
        <f t="shared" si="72"/>
        <v>0</v>
      </c>
      <c r="AE18" s="22">
        <f t="shared" si="72"/>
        <v>0</v>
      </c>
      <c r="AF18" s="22">
        <f t="shared" si="72"/>
        <v>0</v>
      </c>
      <c r="AG18" s="22">
        <f t="shared" si="72"/>
        <v>40</v>
      </c>
      <c r="AH18" s="22">
        <f t="shared" si="72"/>
        <v>3</v>
      </c>
      <c r="AI18" s="22">
        <f t="shared" si="72"/>
        <v>0</v>
      </c>
      <c r="AJ18" s="22">
        <f t="shared" si="72"/>
        <v>0</v>
      </c>
      <c r="AK18" s="22">
        <f t="shared" si="72"/>
        <v>0</v>
      </c>
      <c r="AL18" s="22">
        <f t="shared" si="72"/>
        <v>0</v>
      </c>
      <c r="AM18" s="22">
        <f t="shared" si="72"/>
        <v>0</v>
      </c>
      <c r="AN18" s="22">
        <f t="shared" si="72"/>
        <v>0</v>
      </c>
      <c r="AO18" s="22">
        <f t="shared" si="72"/>
        <v>0</v>
      </c>
      <c r="AP18" s="22">
        <f t="shared" si="72"/>
        <v>0</v>
      </c>
      <c r="AQ18" s="22">
        <f t="shared" si="72"/>
        <v>0</v>
      </c>
      <c r="AR18" s="22">
        <f t="shared" si="72"/>
        <v>0</v>
      </c>
      <c r="AS18" s="22">
        <f t="shared" si="72"/>
        <v>0</v>
      </c>
      <c r="AT18" s="22">
        <f t="shared" si="72"/>
        <v>0</v>
      </c>
      <c r="AU18" s="22">
        <f t="shared" si="72"/>
        <v>0</v>
      </c>
      <c r="AV18" s="22">
        <f t="shared" si="72"/>
        <v>0</v>
      </c>
      <c r="AW18" s="22">
        <f t="shared" si="72"/>
        <v>0</v>
      </c>
      <c r="AX18" s="22">
        <f t="shared" si="72"/>
        <v>0</v>
      </c>
      <c r="AY18" s="22">
        <f t="shared" si="72"/>
        <v>0</v>
      </c>
      <c r="AZ18" s="22">
        <f t="shared" si="72"/>
        <v>0</v>
      </c>
      <c r="BA18" s="22">
        <f t="shared" si="72"/>
        <v>0</v>
      </c>
      <c r="BB18" s="22">
        <f t="shared" si="72"/>
        <v>0</v>
      </c>
      <c r="BC18" s="22">
        <f t="shared" si="72"/>
        <v>2</v>
      </c>
      <c r="BD18" s="22">
        <f t="shared" si="72"/>
        <v>2</v>
      </c>
      <c r="BE18" s="22">
        <f t="shared" si="72"/>
        <v>4</v>
      </c>
      <c r="BF18" s="22">
        <f t="shared" si="72"/>
        <v>0</v>
      </c>
      <c r="BG18" s="22">
        <f t="shared" si="72"/>
        <v>0</v>
      </c>
      <c r="BH18" s="22">
        <f t="shared" si="72"/>
        <v>0</v>
      </c>
      <c r="BI18" s="22">
        <f t="shared" si="72"/>
        <v>0</v>
      </c>
      <c r="BJ18" s="22">
        <f t="shared" si="72"/>
        <v>0</v>
      </c>
      <c r="BK18" s="22">
        <f t="shared" si="62"/>
        <v>40</v>
      </c>
      <c r="BL18" s="22">
        <f t="shared" si="62"/>
        <v>3</v>
      </c>
      <c r="BM18" s="22">
        <f t="shared" si="62"/>
        <v>2</v>
      </c>
      <c r="BN18" s="22">
        <f t="shared" si="62"/>
        <v>2</v>
      </c>
      <c r="BO18" s="22">
        <f t="shared" si="62"/>
        <v>4</v>
      </c>
      <c r="BP18" s="23"/>
      <c r="BQ18" s="22">
        <f>SUM(BQ17)</f>
        <v>2</v>
      </c>
      <c r="BR18" s="22">
        <f t="shared" ref="BR18:BY18" si="73">SUM(BR17)</f>
        <v>2</v>
      </c>
      <c r="BS18" s="22">
        <f t="shared" si="73"/>
        <v>4</v>
      </c>
      <c r="BT18" s="22">
        <f t="shared" si="73"/>
        <v>0</v>
      </c>
      <c r="BU18" s="22">
        <f t="shared" si="73"/>
        <v>0</v>
      </c>
      <c r="BV18" s="22">
        <f t="shared" si="73"/>
        <v>0</v>
      </c>
      <c r="BW18" s="22">
        <f t="shared" si="73"/>
        <v>0</v>
      </c>
      <c r="BX18" s="22">
        <f t="shared" si="73"/>
        <v>0</v>
      </c>
      <c r="BY18" s="22">
        <f t="shared" si="73"/>
        <v>0</v>
      </c>
    </row>
    <row r="19" spans="1:89" s="2" customFormat="1" ht="23.25" customHeight="1" x14ac:dyDescent="0.5">
      <c r="A19" s="4"/>
      <c r="B19" s="80" t="s">
        <v>85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0"/>
      <c r="BM19" s="22"/>
      <c r="BN19" s="22"/>
      <c r="BO19" s="22"/>
      <c r="BP19" s="23"/>
      <c r="BQ19" s="22"/>
      <c r="BR19" s="22"/>
      <c r="BS19" s="22"/>
      <c r="BT19" s="22"/>
      <c r="BU19" s="22"/>
      <c r="BV19" s="22"/>
      <c r="BW19" s="22"/>
      <c r="BX19" s="22"/>
      <c r="BY19" s="22"/>
    </row>
    <row r="20" spans="1:89" s="2" customFormat="1" ht="23.25" customHeight="1" x14ac:dyDescent="0.5">
      <c r="A20" s="4"/>
      <c r="B20" s="19" t="s">
        <v>82</v>
      </c>
      <c r="C20" s="20">
        <v>20</v>
      </c>
      <c r="D20" s="20">
        <v>25</v>
      </c>
      <c r="E20" s="20">
        <v>1</v>
      </c>
      <c r="F20" s="20">
        <v>16</v>
      </c>
      <c r="G20" s="20">
        <f t="shared" ref="G20" si="74">E20+F20</f>
        <v>17</v>
      </c>
      <c r="H20" s="20">
        <v>0</v>
      </c>
      <c r="I20" s="20">
        <v>4</v>
      </c>
      <c r="J20" s="20">
        <v>0</v>
      </c>
      <c r="K20" s="20">
        <v>3</v>
      </c>
      <c r="L20" s="20">
        <f>SUM(J20:K20)</f>
        <v>3</v>
      </c>
      <c r="M20" s="20">
        <v>30</v>
      </c>
      <c r="N20" s="20">
        <v>37</v>
      </c>
      <c r="O20" s="20">
        <f>1+4</f>
        <v>5</v>
      </c>
      <c r="P20" s="20">
        <f>11+8</f>
        <v>19</v>
      </c>
      <c r="Q20" s="20">
        <f t="shared" ref="Q20" si="75">O20+P20</f>
        <v>24</v>
      </c>
      <c r="R20" s="20">
        <v>0</v>
      </c>
      <c r="S20" s="20">
        <v>0</v>
      </c>
      <c r="T20" s="20">
        <v>0</v>
      </c>
      <c r="U20" s="20">
        <v>0</v>
      </c>
      <c r="V20" s="20">
        <f t="shared" ref="V20" si="76">T20+U20</f>
        <v>0</v>
      </c>
      <c r="W20" s="20">
        <v>0</v>
      </c>
      <c r="X20" s="20">
        <v>0</v>
      </c>
      <c r="Y20" s="20">
        <v>0</v>
      </c>
      <c r="Z20" s="20">
        <v>0</v>
      </c>
      <c r="AA20" s="20">
        <f t="shared" ref="AA20" si="77">Y20+Z20</f>
        <v>0</v>
      </c>
      <c r="AB20" s="20">
        <v>0</v>
      </c>
      <c r="AC20" s="20">
        <v>0</v>
      </c>
      <c r="AD20" s="20">
        <v>0</v>
      </c>
      <c r="AE20" s="20">
        <v>0</v>
      </c>
      <c r="AF20" s="20">
        <f t="shared" ref="AF20" si="78">AD20+AE20</f>
        <v>0</v>
      </c>
      <c r="AG20" s="20">
        <v>0</v>
      </c>
      <c r="AH20" s="20">
        <v>0</v>
      </c>
      <c r="AI20" s="20">
        <v>0</v>
      </c>
      <c r="AJ20" s="20">
        <v>0</v>
      </c>
      <c r="AK20" s="20">
        <f t="shared" ref="AK20" si="79">AI20+AJ20</f>
        <v>0</v>
      </c>
      <c r="AL20" s="20">
        <v>0</v>
      </c>
      <c r="AM20" s="20">
        <v>0</v>
      </c>
      <c r="AN20" s="20">
        <v>0</v>
      </c>
      <c r="AO20" s="20">
        <v>0</v>
      </c>
      <c r="AP20" s="20">
        <f t="shared" ref="AP20" si="80">AN20+AO20</f>
        <v>0</v>
      </c>
      <c r="AQ20" s="20">
        <v>0</v>
      </c>
      <c r="AR20" s="20">
        <v>0</v>
      </c>
      <c r="AS20" s="20">
        <v>0</v>
      </c>
      <c r="AT20" s="20">
        <v>0</v>
      </c>
      <c r="AU20" s="20">
        <f t="shared" ref="AU20" si="81">AS20+AT20</f>
        <v>0</v>
      </c>
      <c r="AV20" s="20">
        <v>0</v>
      </c>
      <c r="AW20" s="20">
        <v>0</v>
      </c>
      <c r="AX20" s="20">
        <v>0</v>
      </c>
      <c r="AY20" s="20">
        <v>0</v>
      </c>
      <c r="AZ20" s="20">
        <f t="shared" ref="AZ20" si="82">AX20+AY20</f>
        <v>0</v>
      </c>
      <c r="BA20" s="20">
        <v>0</v>
      </c>
      <c r="BB20" s="20">
        <v>0</v>
      </c>
      <c r="BC20" s="20">
        <v>0</v>
      </c>
      <c r="BD20" s="20">
        <v>0</v>
      </c>
      <c r="BE20" s="20">
        <f t="shared" ref="BE20" si="83">BC20+BD20</f>
        <v>0</v>
      </c>
      <c r="BF20" s="20">
        <v>0</v>
      </c>
      <c r="BG20" s="20">
        <v>0</v>
      </c>
      <c r="BH20" s="20">
        <v>0</v>
      </c>
      <c r="BI20" s="20">
        <v>0</v>
      </c>
      <c r="BJ20" s="20">
        <f t="shared" ref="BJ20" si="84">BH20+BI20</f>
        <v>0</v>
      </c>
      <c r="BK20" s="22">
        <f>C20+M20+R20+W20+AB20+AG20+AL20+AQ20+AV20+BF20+H20+BA20</f>
        <v>50</v>
      </c>
      <c r="BL20" s="22">
        <f>D20+N20+S20+X20+AC20+AH20+AM20+AR20+AW20+BG20+I20+BB20</f>
        <v>66</v>
      </c>
      <c r="BM20" s="22">
        <f>E20+O20+T20+Y20+AD20+AI20+AN20+AS20+AX20+BH20+J20+BC20</f>
        <v>6</v>
      </c>
      <c r="BN20" s="22">
        <f>F20+P20+U20+Z20+AE20+AJ20+AO20+AT20+AY20+BI20+K20+BD20</f>
        <v>38</v>
      </c>
      <c r="BO20" s="22">
        <f>G20+Q20+V20+AA20+AF20+AK20+AP20+AU20+AZ20+BJ20+L20+BE20</f>
        <v>44</v>
      </c>
      <c r="BP20" s="23">
        <v>1</v>
      </c>
      <c r="BQ20" s="22">
        <f>IF(BP20=1,BM20,"0")</f>
        <v>6</v>
      </c>
      <c r="BR20" s="22">
        <f>IF(BP20=1,BN20,"0")</f>
        <v>38</v>
      </c>
      <c r="BS20" s="22">
        <f>BQ20+BR20</f>
        <v>44</v>
      </c>
      <c r="BT20" s="22" t="str">
        <f>IF(BP20=2,BM20,"0")</f>
        <v>0</v>
      </c>
      <c r="BU20" s="22" t="str">
        <f>IF(BP20=2,BN20,"0")</f>
        <v>0</v>
      </c>
      <c r="BV20" s="22">
        <f>BT20+BU20</f>
        <v>0</v>
      </c>
      <c r="BW20" s="22" t="str">
        <f>IF(BS20=2,BP20,"0")</f>
        <v>0</v>
      </c>
      <c r="BX20" s="22" t="str">
        <f>IF(BS20=2,BQ20,"0")</f>
        <v>0</v>
      </c>
      <c r="BY20" s="22">
        <f>BW20+BX20</f>
        <v>0</v>
      </c>
    </row>
    <row r="21" spans="1:89" s="2" customFormat="1" ht="23.25" customHeight="1" x14ac:dyDescent="0.5">
      <c r="A21" s="4"/>
      <c r="B21" s="21" t="s">
        <v>42</v>
      </c>
      <c r="C21" s="22">
        <f>SUM(C20)</f>
        <v>20</v>
      </c>
      <c r="D21" s="22">
        <f t="shared" ref="D21:AP21" si="85">SUM(D20)</f>
        <v>25</v>
      </c>
      <c r="E21" s="22">
        <f t="shared" si="85"/>
        <v>1</v>
      </c>
      <c r="F21" s="22">
        <f t="shared" si="85"/>
        <v>16</v>
      </c>
      <c r="G21" s="22">
        <f t="shared" si="85"/>
        <v>17</v>
      </c>
      <c r="H21" s="22">
        <f t="shared" si="85"/>
        <v>0</v>
      </c>
      <c r="I21" s="22">
        <f t="shared" si="85"/>
        <v>4</v>
      </c>
      <c r="J21" s="22">
        <f t="shared" si="85"/>
        <v>0</v>
      </c>
      <c r="K21" s="22">
        <f t="shared" si="85"/>
        <v>3</v>
      </c>
      <c r="L21" s="22">
        <f t="shared" si="85"/>
        <v>3</v>
      </c>
      <c r="M21" s="22">
        <f t="shared" si="85"/>
        <v>30</v>
      </c>
      <c r="N21" s="22">
        <f t="shared" si="85"/>
        <v>37</v>
      </c>
      <c r="O21" s="22">
        <f t="shared" si="85"/>
        <v>5</v>
      </c>
      <c r="P21" s="22">
        <f t="shared" si="85"/>
        <v>19</v>
      </c>
      <c r="Q21" s="22">
        <f t="shared" si="85"/>
        <v>24</v>
      </c>
      <c r="R21" s="22">
        <f t="shared" si="85"/>
        <v>0</v>
      </c>
      <c r="S21" s="22">
        <f t="shared" si="85"/>
        <v>0</v>
      </c>
      <c r="T21" s="22">
        <f t="shared" si="85"/>
        <v>0</v>
      </c>
      <c r="U21" s="22">
        <f t="shared" si="85"/>
        <v>0</v>
      </c>
      <c r="V21" s="22">
        <f t="shared" si="85"/>
        <v>0</v>
      </c>
      <c r="W21" s="22">
        <f t="shared" si="85"/>
        <v>0</v>
      </c>
      <c r="X21" s="22">
        <f t="shared" si="85"/>
        <v>0</v>
      </c>
      <c r="Y21" s="22">
        <f t="shared" si="85"/>
        <v>0</v>
      </c>
      <c r="Z21" s="22">
        <f t="shared" si="85"/>
        <v>0</v>
      </c>
      <c r="AA21" s="22">
        <f t="shared" si="85"/>
        <v>0</v>
      </c>
      <c r="AB21" s="22">
        <f t="shared" si="85"/>
        <v>0</v>
      </c>
      <c r="AC21" s="22">
        <f t="shared" si="85"/>
        <v>0</v>
      </c>
      <c r="AD21" s="22">
        <f t="shared" si="85"/>
        <v>0</v>
      </c>
      <c r="AE21" s="22">
        <f t="shared" si="85"/>
        <v>0</v>
      </c>
      <c r="AF21" s="22">
        <f t="shared" si="85"/>
        <v>0</v>
      </c>
      <c r="AG21" s="22">
        <f t="shared" si="85"/>
        <v>0</v>
      </c>
      <c r="AH21" s="22">
        <f t="shared" si="85"/>
        <v>0</v>
      </c>
      <c r="AI21" s="22">
        <f t="shared" si="85"/>
        <v>0</v>
      </c>
      <c r="AJ21" s="22">
        <f t="shared" si="85"/>
        <v>0</v>
      </c>
      <c r="AK21" s="22">
        <f t="shared" si="85"/>
        <v>0</v>
      </c>
      <c r="AL21" s="22">
        <f t="shared" si="85"/>
        <v>0</v>
      </c>
      <c r="AM21" s="22">
        <f t="shared" si="85"/>
        <v>0</v>
      </c>
      <c r="AN21" s="22">
        <f t="shared" si="85"/>
        <v>0</v>
      </c>
      <c r="AO21" s="22">
        <f t="shared" si="85"/>
        <v>0</v>
      </c>
      <c r="AP21" s="22">
        <f t="shared" si="85"/>
        <v>0</v>
      </c>
      <c r="AQ21" s="22">
        <f>SUM(AQ20)</f>
        <v>0</v>
      </c>
      <c r="AR21" s="22">
        <f>SUM(AR20)</f>
        <v>0</v>
      </c>
      <c r="AS21" s="22">
        <f t="shared" ref="AS21:AU21" si="86">SUM(AS20)</f>
        <v>0</v>
      </c>
      <c r="AT21" s="22">
        <f t="shared" si="86"/>
        <v>0</v>
      </c>
      <c r="AU21" s="22">
        <f t="shared" si="86"/>
        <v>0</v>
      </c>
      <c r="AV21" s="22">
        <f>SUM(AV20)</f>
        <v>0</v>
      </c>
      <c r="AW21" s="22">
        <f>SUM(AW20)</f>
        <v>0</v>
      </c>
      <c r="AX21" s="22">
        <f t="shared" ref="AX21:AZ21" si="87">SUM(AX20)</f>
        <v>0</v>
      </c>
      <c r="AY21" s="22">
        <f t="shared" si="87"/>
        <v>0</v>
      </c>
      <c r="AZ21" s="22">
        <f t="shared" si="87"/>
        <v>0</v>
      </c>
      <c r="BA21" s="22">
        <f>SUM(BA20)</f>
        <v>0</v>
      </c>
      <c r="BB21" s="22">
        <f>SUM(BB20)</f>
        <v>0</v>
      </c>
      <c r="BC21" s="22">
        <f t="shared" ref="BC21:BE21" si="88">SUM(BC20)</f>
        <v>0</v>
      </c>
      <c r="BD21" s="22">
        <f t="shared" si="88"/>
        <v>0</v>
      </c>
      <c r="BE21" s="22">
        <f t="shared" si="88"/>
        <v>0</v>
      </c>
      <c r="BF21" s="22">
        <f>SUM(BF20)</f>
        <v>0</v>
      </c>
      <c r="BG21" s="22">
        <f>SUM(BG20)</f>
        <v>0</v>
      </c>
      <c r="BH21" s="22">
        <f t="shared" ref="BH21:BJ21" si="89">SUM(BH20)</f>
        <v>0</v>
      </c>
      <c r="BI21" s="22">
        <f t="shared" si="89"/>
        <v>0</v>
      </c>
      <c r="BJ21" s="22">
        <f t="shared" si="89"/>
        <v>0</v>
      </c>
      <c r="BK21" s="22">
        <f t="shared" ref="BK21:BK22" si="90">C21+M21+R21+W21+AB21+AG21+AL21+AQ21+AV21+BF21+H21+BA21</f>
        <v>50</v>
      </c>
      <c r="BL21" s="22">
        <f t="shared" ref="BL21:BL22" si="91">D21+N21+S21+X21+AC21+AH21+AM21+AR21+AW21+BG21+I21+BB21</f>
        <v>66</v>
      </c>
      <c r="BM21" s="22">
        <f t="shared" ref="BM21:BM22" si="92">E21+O21+T21+Y21+AD21+AI21+AN21+AS21+AX21+BH21+J21+BC21</f>
        <v>6</v>
      </c>
      <c r="BN21" s="22">
        <f t="shared" ref="BN21:BN22" si="93">F21+P21+U21+Z21+AE21+AJ21+AO21+AT21+AY21+BI21+K21+BD21</f>
        <v>38</v>
      </c>
      <c r="BO21" s="22">
        <f t="shared" ref="BO21:BO22" si="94">G21+Q21+V21+AA21+AF21+AK21+AP21+AU21+AZ21+BJ21+L21+BE21</f>
        <v>44</v>
      </c>
      <c r="BP21" s="23"/>
      <c r="BQ21" s="22">
        <f>SUM(BQ20)</f>
        <v>6</v>
      </c>
      <c r="BR21" s="22">
        <f>SUM(BR20)</f>
        <v>38</v>
      </c>
      <c r="BS21" s="22">
        <f>SUM(BQ21:BR21)</f>
        <v>44</v>
      </c>
      <c r="BT21" s="22">
        <f>SUM(BT20)</f>
        <v>0</v>
      </c>
      <c r="BU21" s="22">
        <f>SUM(BU20)</f>
        <v>0</v>
      </c>
      <c r="BV21" s="22">
        <f>SUM(BT21:BU21)</f>
        <v>0</v>
      </c>
      <c r="BW21" s="22">
        <f>SUM(BW20)</f>
        <v>0</v>
      </c>
      <c r="BX21" s="22">
        <f>SUM(BX20)</f>
        <v>0</v>
      </c>
      <c r="BY21" s="22">
        <f>SUM(BW21:BX21)</f>
        <v>0</v>
      </c>
    </row>
    <row r="22" spans="1:89" s="2" customFormat="1" ht="23.25" customHeight="1" x14ac:dyDescent="0.5">
      <c r="A22" s="4"/>
      <c r="B22" s="21" t="s">
        <v>44</v>
      </c>
      <c r="C22" s="22">
        <f>C15+C21+C18</f>
        <v>60</v>
      </c>
      <c r="D22" s="22">
        <f t="shared" ref="D22:BJ22" si="95">D15+D21+D18</f>
        <v>59</v>
      </c>
      <c r="E22" s="22">
        <f t="shared" si="95"/>
        <v>3</v>
      </c>
      <c r="F22" s="22">
        <f t="shared" si="95"/>
        <v>35</v>
      </c>
      <c r="G22" s="22">
        <f t="shared" si="95"/>
        <v>38</v>
      </c>
      <c r="H22" s="22">
        <f t="shared" si="95"/>
        <v>0</v>
      </c>
      <c r="I22" s="22">
        <f t="shared" si="95"/>
        <v>88</v>
      </c>
      <c r="J22" s="22">
        <f t="shared" si="95"/>
        <v>17</v>
      </c>
      <c r="K22" s="22">
        <f t="shared" si="95"/>
        <v>54</v>
      </c>
      <c r="L22" s="22">
        <f t="shared" si="95"/>
        <v>71</v>
      </c>
      <c r="M22" s="22">
        <f t="shared" si="95"/>
        <v>70</v>
      </c>
      <c r="N22" s="22">
        <f t="shared" si="95"/>
        <v>88</v>
      </c>
      <c r="O22" s="22">
        <f t="shared" si="95"/>
        <v>10</v>
      </c>
      <c r="P22" s="22">
        <f t="shared" si="95"/>
        <v>38</v>
      </c>
      <c r="Q22" s="22">
        <f t="shared" si="95"/>
        <v>48</v>
      </c>
      <c r="R22" s="22">
        <f t="shared" si="95"/>
        <v>120</v>
      </c>
      <c r="S22" s="22">
        <f t="shared" si="95"/>
        <v>357</v>
      </c>
      <c r="T22" s="22">
        <f t="shared" si="95"/>
        <v>28</v>
      </c>
      <c r="U22" s="22">
        <f t="shared" si="95"/>
        <v>90</v>
      </c>
      <c r="V22" s="22">
        <f t="shared" si="95"/>
        <v>118</v>
      </c>
      <c r="W22" s="22">
        <f t="shared" si="95"/>
        <v>129</v>
      </c>
      <c r="X22" s="22">
        <f t="shared" si="95"/>
        <v>228</v>
      </c>
      <c r="Y22" s="22">
        <f t="shared" si="95"/>
        <v>31</v>
      </c>
      <c r="Z22" s="22">
        <f t="shared" si="95"/>
        <v>68</v>
      </c>
      <c r="AA22" s="22">
        <f t="shared" si="95"/>
        <v>99</v>
      </c>
      <c r="AB22" s="22">
        <f t="shared" si="95"/>
        <v>70</v>
      </c>
      <c r="AC22" s="22">
        <f t="shared" si="95"/>
        <v>2025</v>
      </c>
      <c r="AD22" s="22">
        <f t="shared" si="95"/>
        <v>19</v>
      </c>
      <c r="AE22" s="22">
        <f t="shared" si="95"/>
        <v>61</v>
      </c>
      <c r="AF22" s="22">
        <f t="shared" si="95"/>
        <v>80</v>
      </c>
      <c r="AG22" s="22">
        <f t="shared" si="95"/>
        <v>61</v>
      </c>
      <c r="AH22" s="22">
        <f t="shared" si="95"/>
        <v>127</v>
      </c>
      <c r="AI22" s="22">
        <f t="shared" si="95"/>
        <v>21</v>
      </c>
      <c r="AJ22" s="22">
        <f t="shared" si="95"/>
        <v>26</v>
      </c>
      <c r="AK22" s="22">
        <f t="shared" si="95"/>
        <v>47</v>
      </c>
      <c r="AL22" s="22">
        <f t="shared" si="95"/>
        <v>0</v>
      </c>
      <c r="AM22" s="22">
        <f t="shared" si="95"/>
        <v>0</v>
      </c>
      <c r="AN22" s="22">
        <f t="shared" si="95"/>
        <v>0</v>
      </c>
      <c r="AO22" s="22">
        <f t="shared" si="95"/>
        <v>0</v>
      </c>
      <c r="AP22" s="22">
        <f t="shared" si="95"/>
        <v>0</v>
      </c>
      <c r="AQ22" s="22">
        <f t="shared" si="95"/>
        <v>0</v>
      </c>
      <c r="AR22" s="22">
        <f t="shared" si="95"/>
        <v>0</v>
      </c>
      <c r="AS22" s="22">
        <f t="shared" si="95"/>
        <v>0</v>
      </c>
      <c r="AT22" s="22">
        <f t="shared" si="95"/>
        <v>0</v>
      </c>
      <c r="AU22" s="22">
        <f t="shared" si="95"/>
        <v>0</v>
      </c>
      <c r="AV22" s="22">
        <f t="shared" si="95"/>
        <v>0</v>
      </c>
      <c r="AW22" s="22">
        <f t="shared" si="95"/>
        <v>20</v>
      </c>
      <c r="AX22" s="22">
        <f t="shared" si="95"/>
        <v>18</v>
      </c>
      <c r="AY22" s="22">
        <f t="shared" si="95"/>
        <v>7</v>
      </c>
      <c r="AZ22" s="22">
        <f t="shared" si="95"/>
        <v>25</v>
      </c>
      <c r="BA22" s="22">
        <f t="shared" si="95"/>
        <v>0</v>
      </c>
      <c r="BB22" s="22">
        <f t="shared" si="95"/>
        <v>3</v>
      </c>
      <c r="BC22" s="22">
        <f t="shared" si="95"/>
        <v>4</v>
      </c>
      <c r="BD22" s="22">
        <f t="shared" si="95"/>
        <v>4</v>
      </c>
      <c r="BE22" s="22">
        <f t="shared" si="95"/>
        <v>8</v>
      </c>
      <c r="BF22" s="22">
        <f t="shared" si="95"/>
        <v>0</v>
      </c>
      <c r="BG22" s="22">
        <f t="shared" si="95"/>
        <v>0</v>
      </c>
      <c r="BH22" s="22">
        <f t="shared" si="95"/>
        <v>0</v>
      </c>
      <c r="BI22" s="22">
        <f t="shared" si="95"/>
        <v>0</v>
      </c>
      <c r="BJ22" s="22">
        <f t="shared" si="95"/>
        <v>0</v>
      </c>
      <c r="BK22" s="22">
        <f t="shared" si="90"/>
        <v>510</v>
      </c>
      <c r="BL22" s="22">
        <f t="shared" si="91"/>
        <v>2995</v>
      </c>
      <c r="BM22" s="22">
        <f t="shared" si="92"/>
        <v>151</v>
      </c>
      <c r="BN22" s="22">
        <f t="shared" si="93"/>
        <v>383</v>
      </c>
      <c r="BO22" s="22">
        <f t="shared" si="94"/>
        <v>534</v>
      </c>
      <c r="BP22" s="23"/>
      <c r="BQ22" s="22">
        <f>BQ15+BQ21+BQ18</f>
        <v>151</v>
      </c>
      <c r="BR22" s="22">
        <f t="shared" ref="BR22:BY22" si="96">BR15+BR21+BR18</f>
        <v>383</v>
      </c>
      <c r="BS22" s="22">
        <f t="shared" si="96"/>
        <v>534</v>
      </c>
      <c r="BT22" s="22">
        <f t="shared" si="96"/>
        <v>0</v>
      </c>
      <c r="BU22" s="22">
        <f t="shared" si="96"/>
        <v>0</v>
      </c>
      <c r="BV22" s="22">
        <f t="shared" si="96"/>
        <v>0</v>
      </c>
      <c r="BW22" s="22">
        <f t="shared" si="96"/>
        <v>0</v>
      </c>
      <c r="BX22" s="22">
        <f t="shared" si="96"/>
        <v>0</v>
      </c>
      <c r="BY22" s="22">
        <f t="shared" si="96"/>
        <v>0</v>
      </c>
    </row>
    <row r="23" spans="1:89" s="2" customFormat="1" ht="23.25" customHeight="1" x14ac:dyDescent="0.5">
      <c r="A23" s="4"/>
      <c r="B23" s="10" t="s">
        <v>58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3"/>
      <c r="BQ23" s="22"/>
      <c r="BR23" s="22"/>
      <c r="BS23" s="22"/>
      <c r="BT23" s="22"/>
      <c r="BU23" s="22"/>
      <c r="BV23" s="22"/>
      <c r="BW23" s="22"/>
      <c r="BX23" s="22"/>
      <c r="BY23" s="22"/>
    </row>
    <row r="24" spans="1:89" s="2" customFormat="1" ht="23.25" customHeight="1" x14ac:dyDescent="0.5">
      <c r="A24" s="4"/>
      <c r="B24" s="5" t="s">
        <v>41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3"/>
      <c r="BQ24" s="22"/>
      <c r="BR24" s="22"/>
      <c r="BS24" s="22"/>
      <c r="BT24" s="22"/>
      <c r="BU24" s="22"/>
      <c r="BV24" s="22"/>
      <c r="BW24" s="22"/>
      <c r="BX24" s="22"/>
      <c r="BY24" s="22"/>
    </row>
    <row r="25" spans="1:89" s="2" customFormat="1" ht="23.25" customHeight="1" x14ac:dyDescent="0.5">
      <c r="A25" s="4"/>
      <c r="B25" s="19" t="s">
        <v>82</v>
      </c>
      <c r="C25" s="20">
        <v>5</v>
      </c>
      <c r="D25" s="20">
        <v>0</v>
      </c>
      <c r="E25" s="20">
        <v>0</v>
      </c>
      <c r="F25" s="20">
        <v>0</v>
      </c>
      <c r="G25" s="20">
        <f t="shared" ref="G25" si="97">E25+F25</f>
        <v>0</v>
      </c>
      <c r="H25" s="20">
        <v>0</v>
      </c>
      <c r="I25" s="20">
        <v>2</v>
      </c>
      <c r="J25" s="20">
        <v>0</v>
      </c>
      <c r="K25" s="20">
        <v>1</v>
      </c>
      <c r="L25" s="20">
        <f>SUM(J25:K25)</f>
        <v>1</v>
      </c>
      <c r="M25" s="20">
        <v>5</v>
      </c>
      <c r="N25" s="20">
        <f>3+10</f>
        <v>13</v>
      </c>
      <c r="O25" s="20">
        <v>1</v>
      </c>
      <c r="P25" s="20">
        <v>6</v>
      </c>
      <c r="Q25" s="20">
        <f t="shared" ref="Q25:Q26" si="98">O25+P25</f>
        <v>7</v>
      </c>
      <c r="R25" s="20">
        <v>10</v>
      </c>
      <c r="S25" s="20">
        <v>10</v>
      </c>
      <c r="T25" s="20">
        <v>3</v>
      </c>
      <c r="U25" s="20">
        <v>2</v>
      </c>
      <c r="V25" s="20">
        <f t="shared" ref="V25" si="99">T25+U25</f>
        <v>5</v>
      </c>
      <c r="W25" s="20">
        <v>19</v>
      </c>
      <c r="X25" s="20">
        <f>4+27</f>
        <v>31</v>
      </c>
      <c r="Y25" s="20">
        <v>2</v>
      </c>
      <c r="Z25" s="20">
        <v>0</v>
      </c>
      <c r="AA25" s="20">
        <f t="shared" ref="AA25:AA26" si="100">Y25+Z25</f>
        <v>2</v>
      </c>
      <c r="AB25" s="20">
        <v>10</v>
      </c>
      <c r="AC25" s="20">
        <v>53</v>
      </c>
      <c r="AD25" s="20">
        <v>9</v>
      </c>
      <c r="AE25" s="20">
        <v>4</v>
      </c>
      <c r="AF25" s="20">
        <f t="shared" ref="AF25:AF26" si="101">AD25+AE25</f>
        <v>13</v>
      </c>
      <c r="AG25" s="20">
        <v>1</v>
      </c>
      <c r="AH25" s="20">
        <v>9</v>
      </c>
      <c r="AI25" s="20">
        <v>1</v>
      </c>
      <c r="AJ25" s="20">
        <v>3</v>
      </c>
      <c r="AK25" s="20">
        <f t="shared" ref="AK25:AK26" si="102">AI25+AJ25</f>
        <v>4</v>
      </c>
      <c r="AL25" s="20">
        <v>0</v>
      </c>
      <c r="AM25" s="20">
        <v>0</v>
      </c>
      <c r="AN25" s="20">
        <v>0</v>
      </c>
      <c r="AO25" s="20">
        <v>0</v>
      </c>
      <c r="AP25" s="20">
        <f t="shared" ref="AP25" si="103">AN25+AO25</f>
        <v>0</v>
      </c>
      <c r="AQ25" s="20">
        <v>0</v>
      </c>
      <c r="AR25" s="20">
        <v>0</v>
      </c>
      <c r="AS25" s="20">
        <v>2</v>
      </c>
      <c r="AT25" s="20">
        <v>0</v>
      </c>
      <c r="AU25" s="20">
        <f t="shared" ref="AU25:AU26" si="104">AS25+AT25</f>
        <v>2</v>
      </c>
      <c r="AV25" s="20">
        <v>0</v>
      </c>
      <c r="AW25" s="20">
        <v>0</v>
      </c>
      <c r="AX25" s="20">
        <v>0</v>
      </c>
      <c r="AY25" s="20">
        <v>0</v>
      </c>
      <c r="AZ25" s="20">
        <f t="shared" ref="AZ25:AZ26" si="105">AX25+AY25</f>
        <v>0</v>
      </c>
      <c r="BA25" s="20">
        <v>0</v>
      </c>
      <c r="BB25" s="20">
        <v>0</v>
      </c>
      <c r="BC25" s="20">
        <v>0</v>
      </c>
      <c r="BD25" s="20">
        <v>0</v>
      </c>
      <c r="BE25" s="20">
        <f t="shared" ref="BE25:BE26" si="106">BC25+BD25</f>
        <v>0</v>
      </c>
      <c r="BF25" s="20">
        <v>0</v>
      </c>
      <c r="BG25" s="20">
        <v>0</v>
      </c>
      <c r="BH25" s="20">
        <v>0</v>
      </c>
      <c r="BI25" s="20">
        <v>0</v>
      </c>
      <c r="BJ25" s="20">
        <f t="shared" ref="BJ25:BJ26" si="107">BH25+BI25</f>
        <v>0</v>
      </c>
      <c r="BK25" s="22">
        <f>C25+M25+R25+W25+AB25+AG25+AL25+AQ25+AV25+BF25+H25+BA25</f>
        <v>50</v>
      </c>
      <c r="BL25" s="22">
        <f>D25+N25+S25+X25+AC25+AH25+AM25+AR25+AW25+BG25+I25+BB25</f>
        <v>118</v>
      </c>
      <c r="BM25" s="22">
        <f>E25+O25+T25+Y25+AD25+AI25+AN25+AS25+AX25+BH25+J25+BC25</f>
        <v>18</v>
      </c>
      <c r="BN25" s="22">
        <f>F25+P25+U25+Z25+AE25+AJ25+AO25+AT25+AY25+BI25+K25+BD25</f>
        <v>16</v>
      </c>
      <c r="BO25" s="22">
        <f>G25+Q25+V25+AA25+AF25+AK25+AP25+AU25+AZ25+BJ25+L25+BE25</f>
        <v>34</v>
      </c>
      <c r="BP25" s="23">
        <v>1</v>
      </c>
      <c r="BQ25" s="22">
        <f t="shared" ref="BQ25:BQ26" si="108">IF(BP25=1,BM25,"0")</f>
        <v>18</v>
      </c>
      <c r="BR25" s="22">
        <f t="shared" ref="BR25:BR26" si="109">IF(BP25=1,BN25,"0")</f>
        <v>16</v>
      </c>
      <c r="BS25" s="22">
        <f t="shared" ref="BS25:BS26" si="110">BQ25+BR25</f>
        <v>34</v>
      </c>
      <c r="BT25" s="22" t="str">
        <f t="shared" ref="BT25:BT26" si="111">IF(BP25=2,BM25,"0")</f>
        <v>0</v>
      </c>
      <c r="BU25" s="22" t="str">
        <f t="shared" ref="BU25:BU26" si="112">IF(BP25=2,BN25,"0")</f>
        <v>0</v>
      </c>
      <c r="BV25" s="22">
        <f t="shared" ref="BV25:BV26" si="113">BT25+BU25</f>
        <v>0</v>
      </c>
      <c r="BW25" s="22" t="str">
        <f t="shared" ref="BW25:BW26" si="114">IF(BS25=2,BP25,"0")</f>
        <v>0</v>
      </c>
      <c r="BX25" s="22" t="str">
        <f t="shared" ref="BX25:BX26" si="115">IF(BS25=2,BQ25,"0")</f>
        <v>0</v>
      </c>
      <c r="BY25" s="22">
        <f t="shared" ref="BY25:BY26" si="116">BW25+BX25</f>
        <v>0</v>
      </c>
    </row>
    <row r="26" spans="1:89" s="2" customFormat="1" ht="23.25" customHeight="1" x14ac:dyDescent="0.5">
      <c r="A26" s="4"/>
      <c r="B26" s="19" t="s">
        <v>56</v>
      </c>
      <c r="C26" s="20">
        <v>5</v>
      </c>
      <c r="D26" s="20">
        <v>1</v>
      </c>
      <c r="E26" s="20">
        <v>1</v>
      </c>
      <c r="F26" s="20">
        <v>0</v>
      </c>
      <c r="G26" s="20">
        <f t="shared" ref="G26" si="117">E26+F26</f>
        <v>1</v>
      </c>
      <c r="H26" s="20">
        <v>0</v>
      </c>
      <c r="I26" s="20">
        <v>0</v>
      </c>
      <c r="J26" s="20">
        <v>0</v>
      </c>
      <c r="K26" s="20">
        <v>0</v>
      </c>
      <c r="L26" s="20">
        <f t="shared" ref="L26" si="118">SUM(J26:K26)</f>
        <v>0</v>
      </c>
      <c r="M26" s="20">
        <v>5</v>
      </c>
      <c r="N26" s="20">
        <f>2+4</f>
        <v>6</v>
      </c>
      <c r="O26" s="20">
        <v>1</v>
      </c>
      <c r="P26" s="20">
        <v>0</v>
      </c>
      <c r="Q26" s="20">
        <f t="shared" si="98"/>
        <v>1</v>
      </c>
      <c r="R26" s="20">
        <v>10</v>
      </c>
      <c r="S26" s="20">
        <f>6+13</f>
        <v>19</v>
      </c>
      <c r="T26" s="20">
        <f>2+1</f>
        <v>3</v>
      </c>
      <c r="U26" s="20">
        <f>6+2</f>
        <v>8</v>
      </c>
      <c r="V26" s="20">
        <f t="shared" ref="V26" si="119">T26+U26</f>
        <v>11</v>
      </c>
      <c r="W26" s="20">
        <v>10</v>
      </c>
      <c r="X26" s="20">
        <f>3+18</f>
        <v>21</v>
      </c>
      <c r="Y26" s="20">
        <v>1</v>
      </c>
      <c r="Z26" s="20">
        <v>0</v>
      </c>
      <c r="AA26" s="20">
        <f t="shared" si="100"/>
        <v>1</v>
      </c>
      <c r="AB26" s="20">
        <v>15</v>
      </c>
      <c r="AC26" s="20">
        <v>98</v>
      </c>
      <c r="AD26" s="20">
        <v>5</v>
      </c>
      <c r="AE26" s="20">
        <v>5</v>
      </c>
      <c r="AF26" s="20">
        <f t="shared" si="101"/>
        <v>10</v>
      </c>
      <c r="AG26" s="20">
        <v>5</v>
      </c>
      <c r="AH26" s="20">
        <f>7+6</f>
        <v>13</v>
      </c>
      <c r="AI26" s="20">
        <v>8</v>
      </c>
      <c r="AJ26" s="20">
        <v>8</v>
      </c>
      <c r="AK26" s="20">
        <f t="shared" si="102"/>
        <v>16</v>
      </c>
      <c r="AL26" s="20">
        <v>0</v>
      </c>
      <c r="AM26" s="20">
        <v>0</v>
      </c>
      <c r="AN26" s="20">
        <v>0</v>
      </c>
      <c r="AO26" s="20">
        <v>0</v>
      </c>
      <c r="AP26" s="20">
        <f t="shared" ref="AP26" si="120">AN26+AO26</f>
        <v>0</v>
      </c>
      <c r="AQ26" s="20">
        <v>0</v>
      </c>
      <c r="AR26" s="20">
        <v>0</v>
      </c>
      <c r="AS26" s="20">
        <v>0</v>
      </c>
      <c r="AT26" s="20">
        <v>0</v>
      </c>
      <c r="AU26" s="20">
        <f t="shared" si="104"/>
        <v>0</v>
      </c>
      <c r="AV26" s="20">
        <v>0</v>
      </c>
      <c r="AW26" s="20">
        <v>0</v>
      </c>
      <c r="AX26" s="20">
        <v>0</v>
      </c>
      <c r="AY26" s="20">
        <v>0</v>
      </c>
      <c r="AZ26" s="20">
        <f t="shared" si="105"/>
        <v>0</v>
      </c>
      <c r="BA26" s="20">
        <v>0</v>
      </c>
      <c r="BB26" s="20">
        <v>2</v>
      </c>
      <c r="BC26" s="20">
        <v>0</v>
      </c>
      <c r="BD26" s="20">
        <v>2</v>
      </c>
      <c r="BE26" s="20">
        <f t="shared" si="106"/>
        <v>2</v>
      </c>
      <c r="BF26" s="20">
        <v>0</v>
      </c>
      <c r="BG26" s="20">
        <v>0</v>
      </c>
      <c r="BH26" s="20">
        <v>0</v>
      </c>
      <c r="BI26" s="20">
        <v>0</v>
      </c>
      <c r="BJ26" s="20">
        <f t="shared" si="107"/>
        <v>0</v>
      </c>
      <c r="BK26" s="22">
        <f t="shared" ref="BK26:BK28" si="121">C26+M26+R26+W26+AB26+AG26+AL26+AQ26+AV26+BF26+H26+BA26</f>
        <v>50</v>
      </c>
      <c r="BL26" s="22">
        <f t="shared" ref="BL26:BL28" si="122">D26+N26+S26+X26+AC26+AH26+AM26+AR26+AW26+BG26+I26+BB26</f>
        <v>160</v>
      </c>
      <c r="BM26" s="22">
        <f t="shared" ref="BM26:BM28" si="123">E26+O26+T26+Y26+AD26+AI26+AN26+AS26+AX26+BH26+J26+BC26</f>
        <v>19</v>
      </c>
      <c r="BN26" s="22">
        <f t="shared" ref="BN26:BN28" si="124">F26+P26+U26+Z26+AE26+AJ26+AO26+AT26+AY26+BI26+K26+BD26</f>
        <v>23</v>
      </c>
      <c r="BO26" s="22">
        <f t="shared" ref="BO26:BO28" si="125">G26+Q26+V26+AA26+AF26+AK26+AP26+AU26+AZ26+BJ26+L26+BE26</f>
        <v>42</v>
      </c>
      <c r="BP26" s="23">
        <v>1</v>
      </c>
      <c r="BQ26" s="22">
        <f t="shared" si="108"/>
        <v>19</v>
      </c>
      <c r="BR26" s="22">
        <f t="shared" si="109"/>
        <v>23</v>
      </c>
      <c r="BS26" s="22">
        <f t="shared" si="110"/>
        <v>42</v>
      </c>
      <c r="BT26" s="22" t="str">
        <f t="shared" si="111"/>
        <v>0</v>
      </c>
      <c r="BU26" s="22" t="str">
        <f t="shared" si="112"/>
        <v>0</v>
      </c>
      <c r="BV26" s="22">
        <f t="shared" si="113"/>
        <v>0</v>
      </c>
      <c r="BW26" s="22" t="str">
        <f t="shared" si="114"/>
        <v>0</v>
      </c>
      <c r="BX26" s="22" t="str">
        <f t="shared" si="115"/>
        <v>0</v>
      </c>
      <c r="BY26" s="22">
        <f t="shared" si="116"/>
        <v>0</v>
      </c>
    </row>
    <row r="27" spans="1:89" s="2" customFormat="1" ht="23.25" customHeight="1" x14ac:dyDescent="0.5">
      <c r="A27" s="4"/>
      <c r="B27" s="21" t="s">
        <v>42</v>
      </c>
      <c r="C27" s="22">
        <f>SUM(C25:C26)</f>
        <v>10</v>
      </c>
      <c r="D27" s="22">
        <f t="shared" ref="D27:AP27" si="126">SUM(D25:D26)</f>
        <v>1</v>
      </c>
      <c r="E27" s="22">
        <f t="shared" si="126"/>
        <v>1</v>
      </c>
      <c r="F27" s="22">
        <f t="shared" si="126"/>
        <v>0</v>
      </c>
      <c r="G27" s="22">
        <f t="shared" si="126"/>
        <v>1</v>
      </c>
      <c r="H27" s="22">
        <f t="shared" si="126"/>
        <v>0</v>
      </c>
      <c r="I27" s="22">
        <f t="shared" si="126"/>
        <v>2</v>
      </c>
      <c r="J27" s="22">
        <f t="shared" si="126"/>
        <v>0</v>
      </c>
      <c r="K27" s="22">
        <f t="shared" si="126"/>
        <v>1</v>
      </c>
      <c r="L27" s="22">
        <f t="shared" si="126"/>
        <v>1</v>
      </c>
      <c r="M27" s="22">
        <f t="shared" si="126"/>
        <v>10</v>
      </c>
      <c r="N27" s="22">
        <f t="shared" si="126"/>
        <v>19</v>
      </c>
      <c r="O27" s="22">
        <f t="shared" si="126"/>
        <v>2</v>
      </c>
      <c r="P27" s="22">
        <f t="shared" si="126"/>
        <v>6</v>
      </c>
      <c r="Q27" s="22">
        <f t="shared" si="126"/>
        <v>8</v>
      </c>
      <c r="R27" s="22">
        <f t="shared" si="126"/>
        <v>20</v>
      </c>
      <c r="S27" s="22">
        <f t="shared" si="126"/>
        <v>29</v>
      </c>
      <c r="T27" s="22">
        <f t="shared" si="126"/>
        <v>6</v>
      </c>
      <c r="U27" s="22">
        <f t="shared" si="126"/>
        <v>10</v>
      </c>
      <c r="V27" s="22">
        <f t="shared" si="126"/>
        <v>16</v>
      </c>
      <c r="W27" s="22">
        <f t="shared" si="126"/>
        <v>29</v>
      </c>
      <c r="X27" s="22">
        <f t="shared" si="126"/>
        <v>52</v>
      </c>
      <c r="Y27" s="22">
        <f t="shared" si="126"/>
        <v>3</v>
      </c>
      <c r="Z27" s="22">
        <f t="shared" si="126"/>
        <v>0</v>
      </c>
      <c r="AA27" s="22">
        <f t="shared" si="126"/>
        <v>3</v>
      </c>
      <c r="AB27" s="22">
        <f t="shared" si="126"/>
        <v>25</v>
      </c>
      <c r="AC27" s="22">
        <f t="shared" si="126"/>
        <v>151</v>
      </c>
      <c r="AD27" s="22">
        <f t="shared" si="126"/>
        <v>14</v>
      </c>
      <c r="AE27" s="22">
        <f t="shared" si="126"/>
        <v>9</v>
      </c>
      <c r="AF27" s="22">
        <f t="shared" si="126"/>
        <v>23</v>
      </c>
      <c r="AG27" s="22">
        <f>SUM(AG25:AG26)</f>
        <v>6</v>
      </c>
      <c r="AH27" s="22">
        <f>SUM(AH25:AH26)</f>
        <v>22</v>
      </c>
      <c r="AI27" s="22">
        <f>SUM(AI25:AI26)</f>
        <v>9</v>
      </c>
      <c r="AJ27" s="22">
        <f t="shared" ref="AJ27:AK27" si="127">SUM(AJ25:AJ26)</f>
        <v>11</v>
      </c>
      <c r="AK27" s="22">
        <f t="shared" si="127"/>
        <v>20</v>
      </c>
      <c r="AL27" s="22">
        <f t="shared" si="126"/>
        <v>0</v>
      </c>
      <c r="AM27" s="22">
        <f t="shared" si="126"/>
        <v>0</v>
      </c>
      <c r="AN27" s="22">
        <f t="shared" si="126"/>
        <v>0</v>
      </c>
      <c r="AO27" s="22">
        <f t="shared" si="126"/>
        <v>0</v>
      </c>
      <c r="AP27" s="22">
        <f t="shared" si="126"/>
        <v>0</v>
      </c>
      <c r="AQ27" s="22">
        <f t="shared" ref="AQ27:AU27" si="128">SUM(AQ25:AQ26)</f>
        <v>0</v>
      </c>
      <c r="AR27" s="22">
        <f t="shared" si="128"/>
        <v>0</v>
      </c>
      <c r="AS27" s="22">
        <f t="shared" si="128"/>
        <v>2</v>
      </c>
      <c r="AT27" s="22">
        <f t="shared" si="128"/>
        <v>0</v>
      </c>
      <c r="AU27" s="22">
        <f t="shared" si="128"/>
        <v>2</v>
      </c>
      <c r="AV27" s="22">
        <f t="shared" ref="AV27:BE27" si="129">SUM(AV25:AV26)</f>
        <v>0</v>
      </c>
      <c r="AW27" s="22">
        <f t="shared" si="129"/>
        <v>0</v>
      </c>
      <c r="AX27" s="22">
        <f t="shared" si="129"/>
        <v>0</v>
      </c>
      <c r="AY27" s="22">
        <f t="shared" si="129"/>
        <v>0</v>
      </c>
      <c r="AZ27" s="22">
        <f t="shared" si="129"/>
        <v>0</v>
      </c>
      <c r="BA27" s="22">
        <f t="shared" si="129"/>
        <v>0</v>
      </c>
      <c r="BB27" s="22">
        <f t="shared" si="129"/>
        <v>2</v>
      </c>
      <c r="BC27" s="22">
        <f t="shared" si="129"/>
        <v>0</v>
      </c>
      <c r="BD27" s="22">
        <f t="shared" si="129"/>
        <v>2</v>
      </c>
      <c r="BE27" s="22">
        <f t="shared" si="129"/>
        <v>2</v>
      </c>
      <c r="BF27" s="22">
        <f t="shared" ref="BF27:BJ27" si="130">SUM(BF25:BF26)</f>
        <v>0</v>
      </c>
      <c r="BG27" s="22">
        <f t="shared" si="130"/>
        <v>0</v>
      </c>
      <c r="BH27" s="22">
        <f t="shared" si="130"/>
        <v>0</v>
      </c>
      <c r="BI27" s="22">
        <f t="shared" si="130"/>
        <v>0</v>
      </c>
      <c r="BJ27" s="22">
        <f t="shared" si="130"/>
        <v>0</v>
      </c>
      <c r="BK27" s="22">
        <f t="shared" si="121"/>
        <v>100</v>
      </c>
      <c r="BL27" s="22">
        <f t="shared" si="122"/>
        <v>278</v>
      </c>
      <c r="BM27" s="22">
        <f t="shared" si="123"/>
        <v>37</v>
      </c>
      <c r="BN27" s="22">
        <f t="shared" si="124"/>
        <v>39</v>
      </c>
      <c r="BO27" s="22">
        <f t="shared" si="125"/>
        <v>76</v>
      </c>
      <c r="BP27" s="23"/>
      <c r="BQ27" s="22">
        <f>SUM(BQ25:BQ26)</f>
        <v>37</v>
      </c>
      <c r="BR27" s="22">
        <f>SUM(BR25:BR26)</f>
        <v>39</v>
      </c>
      <c r="BS27" s="22">
        <f>SUM(BS25:BS26)</f>
        <v>76</v>
      </c>
      <c r="BT27" s="22">
        <f>SUM(BT26)</f>
        <v>0</v>
      </c>
      <c r="BU27" s="22">
        <f>SUM(BU26)</f>
        <v>0</v>
      </c>
      <c r="BV27" s="22">
        <f>SUM(BT27:BU27)</f>
        <v>0</v>
      </c>
      <c r="BW27" s="22">
        <f>SUM(BW26)</f>
        <v>0</v>
      </c>
      <c r="BX27" s="22">
        <f>SUM(BX26)</f>
        <v>0</v>
      </c>
      <c r="BY27" s="22">
        <f>SUM(BW27:BX27)</f>
        <v>0</v>
      </c>
    </row>
    <row r="28" spans="1:89" s="2" customFormat="1" ht="23.25" customHeight="1" x14ac:dyDescent="0.5">
      <c r="A28" s="4"/>
      <c r="B28" s="21" t="s">
        <v>59</v>
      </c>
      <c r="C28" s="22">
        <f>C27</f>
        <v>10</v>
      </c>
      <c r="D28" s="22">
        <f t="shared" ref="D28:AP28" si="131">D27</f>
        <v>1</v>
      </c>
      <c r="E28" s="22">
        <f t="shared" si="131"/>
        <v>1</v>
      </c>
      <c r="F28" s="22">
        <f t="shared" si="131"/>
        <v>0</v>
      </c>
      <c r="G28" s="22">
        <f t="shared" si="131"/>
        <v>1</v>
      </c>
      <c r="H28" s="22">
        <f t="shared" si="131"/>
        <v>0</v>
      </c>
      <c r="I28" s="22">
        <f t="shared" si="131"/>
        <v>2</v>
      </c>
      <c r="J28" s="22">
        <f t="shared" si="131"/>
        <v>0</v>
      </c>
      <c r="K28" s="22">
        <f t="shared" si="131"/>
        <v>1</v>
      </c>
      <c r="L28" s="22">
        <f t="shared" si="131"/>
        <v>1</v>
      </c>
      <c r="M28" s="22">
        <f t="shared" si="131"/>
        <v>10</v>
      </c>
      <c r="N28" s="22">
        <f t="shared" si="131"/>
        <v>19</v>
      </c>
      <c r="O28" s="22">
        <f t="shared" si="131"/>
        <v>2</v>
      </c>
      <c r="P28" s="22">
        <f t="shared" si="131"/>
        <v>6</v>
      </c>
      <c r="Q28" s="22">
        <f t="shared" si="131"/>
        <v>8</v>
      </c>
      <c r="R28" s="22">
        <f t="shared" si="131"/>
        <v>20</v>
      </c>
      <c r="S28" s="22">
        <f t="shared" si="131"/>
        <v>29</v>
      </c>
      <c r="T28" s="22">
        <f t="shared" si="131"/>
        <v>6</v>
      </c>
      <c r="U28" s="22">
        <f t="shared" si="131"/>
        <v>10</v>
      </c>
      <c r="V28" s="22">
        <f t="shared" si="131"/>
        <v>16</v>
      </c>
      <c r="W28" s="22">
        <f t="shared" si="131"/>
        <v>29</v>
      </c>
      <c r="X28" s="22">
        <f t="shared" si="131"/>
        <v>52</v>
      </c>
      <c r="Y28" s="22">
        <f t="shared" si="131"/>
        <v>3</v>
      </c>
      <c r="Z28" s="22">
        <f t="shared" si="131"/>
        <v>0</v>
      </c>
      <c r="AA28" s="22">
        <f t="shared" si="131"/>
        <v>3</v>
      </c>
      <c r="AB28" s="22">
        <f t="shared" si="131"/>
        <v>25</v>
      </c>
      <c r="AC28" s="22">
        <f t="shared" si="131"/>
        <v>151</v>
      </c>
      <c r="AD28" s="22">
        <f t="shared" si="131"/>
        <v>14</v>
      </c>
      <c r="AE28" s="22">
        <f t="shared" si="131"/>
        <v>9</v>
      </c>
      <c r="AF28" s="22">
        <f t="shared" si="131"/>
        <v>23</v>
      </c>
      <c r="AG28" s="22">
        <f t="shared" si="131"/>
        <v>6</v>
      </c>
      <c r="AH28" s="22">
        <f t="shared" si="131"/>
        <v>22</v>
      </c>
      <c r="AI28" s="22">
        <f t="shared" si="131"/>
        <v>9</v>
      </c>
      <c r="AJ28" s="22">
        <f t="shared" si="131"/>
        <v>11</v>
      </c>
      <c r="AK28" s="22">
        <f t="shared" si="131"/>
        <v>20</v>
      </c>
      <c r="AL28" s="22">
        <f t="shared" si="131"/>
        <v>0</v>
      </c>
      <c r="AM28" s="22">
        <f t="shared" si="131"/>
        <v>0</v>
      </c>
      <c r="AN28" s="22">
        <f t="shared" si="131"/>
        <v>0</v>
      </c>
      <c r="AO28" s="22">
        <f t="shared" si="131"/>
        <v>0</v>
      </c>
      <c r="AP28" s="22">
        <f t="shared" si="131"/>
        <v>0</v>
      </c>
      <c r="AQ28" s="22">
        <f t="shared" ref="AQ28:BI28" si="132">AQ27</f>
        <v>0</v>
      </c>
      <c r="AR28" s="22">
        <f t="shared" si="132"/>
        <v>0</v>
      </c>
      <c r="AS28" s="22">
        <f t="shared" si="132"/>
        <v>2</v>
      </c>
      <c r="AT28" s="22">
        <f t="shared" si="132"/>
        <v>0</v>
      </c>
      <c r="AU28" s="22">
        <f t="shared" si="132"/>
        <v>2</v>
      </c>
      <c r="AV28" s="22">
        <f t="shared" ref="AV28:BE28" si="133">AV27</f>
        <v>0</v>
      </c>
      <c r="AW28" s="22">
        <f t="shared" si="133"/>
        <v>0</v>
      </c>
      <c r="AX28" s="22">
        <f t="shared" si="133"/>
        <v>0</v>
      </c>
      <c r="AY28" s="22">
        <f t="shared" si="133"/>
        <v>0</v>
      </c>
      <c r="AZ28" s="22">
        <f t="shared" si="133"/>
        <v>0</v>
      </c>
      <c r="BA28" s="22">
        <f t="shared" si="133"/>
        <v>0</v>
      </c>
      <c r="BB28" s="22">
        <f t="shared" si="133"/>
        <v>2</v>
      </c>
      <c r="BC28" s="22">
        <f t="shared" si="133"/>
        <v>0</v>
      </c>
      <c r="BD28" s="22">
        <f t="shared" si="133"/>
        <v>2</v>
      </c>
      <c r="BE28" s="22">
        <f t="shared" si="133"/>
        <v>2</v>
      </c>
      <c r="BF28" s="22">
        <f t="shared" si="132"/>
        <v>0</v>
      </c>
      <c r="BG28" s="22">
        <f t="shared" si="132"/>
        <v>0</v>
      </c>
      <c r="BH28" s="22">
        <f t="shared" si="132"/>
        <v>0</v>
      </c>
      <c r="BI28" s="22">
        <f t="shared" si="132"/>
        <v>0</v>
      </c>
      <c r="BJ28" s="22">
        <f t="shared" ref="BJ28" si="134">BJ27</f>
        <v>0</v>
      </c>
      <c r="BK28" s="22">
        <f t="shared" si="121"/>
        <v>100</v>
      </c>
      <c r="BL28" s="22">
        <f t="shared" si="122"/>
        <v>278</v>
      </c>
      <c r="BM28" s="22">
        <f t="shared" si="123"/>
        <v>37</v>
      </c>
      <c r="BN28" s="22">
        <f t="shared" si="124"/>
        <v>39</v>
      </c>
      <c r="BO28" s="22">
        <f t="shared" si="125"/>
        <v>76</v>
      </c>
      <c r="BP28" s="23"/>
      <c r="BQ28" s="22">
        <f>BQ27</f>
        <v>37</v>
      </c>
      <c r="BR28" s="22">
        <f t="shared" ref="BR28" si="135">BR27</f>
        <v>39</v>
      </c>
      <c r="BS28" s="22">
        <f t="shared" ref="BS28" si="136">BS27</f>
        <v>76</v>
      </c>
      <c r="BT28" s="22">
        <f t="shared" ref="BT28" si="137">BT27</f>
        <v>0</v>
      </c>
      <c r="BU28" s="22">
        <f t="shared" ref="BU28" si="138">BU27</f>
        <v>0</v>
      </c>
      <c r="BV28" s="22">
        <f t="shared" ref="BV28:BX28" si="139">BV27</f>
        <v>0</v>
      </c>
      <c r="BW28" s="22">
        <f t="shared" si="139"/>
        <v>0</v>
      </c>
      <c r="BX28" s="22">
        <f t="shared" si="139"/>
        <v>0</v>
      </c>
      <c r="BY28" s="22">
        <f t="shared" ref="BY28" si="140">BY27</f>
        <v>0</v>
      </c>
    </row>
    <row r="29" spans="1:89" s="2" customFormat="1" ht="23.25" customHeight="1" x14ac:dyDescent="0.5">
      <c r="A29" s="107"/>
      <c r="B29" s="106" t="s">
        <v>29</v>
      </c>
      <c r="C29" s="26">
        <f>C22+C28</f>
        <v>70</v>
      </c>
      <c r="D29" s="26">
        <f t="shared" ref="D29:AP29" si="141">D22+D28</f>
        <v>60</v>
      </c>
      <c r="E29" s="26">
        <f t="shared" si="141"/>
        <v>4</v>
      </c>
      <c r="F29" s="26">
        <f t="shared" si="141"/>
        <v>35</v>
      </c>
      <c r="G29" s="26">
        <f t="shared" si="141"/>
        <v>39</v>
      </c>
      <c r="H29" s="26">
        <f t="shared" si="141"/>
        <v>0</v>
      </c>
      <c r="I29" s="26">
        <f t="shared" si="141"/>
        <v>90</v>
      </c>
      <c r="J29" s="26">
        <f t="shared" si="141"/>
        <v>17</v>
      </c>
      <c r="K29" s="26">
        <f t="shared" si="141"/>
        <v>55</v>
      </c>
      <c r="L29" s="26">
        <f t="shared" si="141"/>
        <v>72</v>
      </c>
      <c r="M29" s="26">
        <f t="shared" si="141"/>
        <v>80</v>
      </c>
      <c r="N29" s="26">
        <f t="shared" si="141"/>
        <v>107</v>
      </c>
      <c r="O29" s="26">
        <f t="shared" si="141"/>
        <v>12</v>
      </c>
      <c r="P29" s="26">
        <f t="shared" si="141"/>
        <v>44</v>
      </c>
      <c r="Q29" s="26">
        <f t="shared" si="141"/>
        <v>56</v>
      </c>
      <c r="R29" s="26">
        <f t="shared" si="141"/>
        <v>140</v>
      </c>
      <c r="S29" s="26">
        <f t="shared" si="141"/>
        <v>386</v>
      </c>
      <c r="T29" s="26">
        <f t="shared" si="141"/>
        <v>34</v>
      </c>
      <c r="U29" s="26">
        <f t="shared" si="141"/>
        <v>100</v>
      </c>
      <c r="V29" s="26">
        <f t="shared" si="141"/>
        <v>134</v>
      </c>
      <c r="W29" s="26">
        <f t="shared" si="141"/>
        <v>158</v>
      </c>
      <c r="X29" s="26">
        <f>X22+X28</f>
        <v>280</v>
      </c>
      <c r="Y29" s="26">
        <f t="shared" si="141"/>
        <v>34</v>
      </c>
      <c r="Z29" s="26">
        <f t="shared" si="141"/>
        <v>68</v>
      </c>
      <c r="AA29" s="26">
        <f t="shared" si="141"/>
        <v>102</v>
      </c>
      <c r="AB29" s="26">
        <f t="shared" si="141"/>
        <v>95</v>
      </c>
      <c r="AC29" s="26">
        <f t="shared" si="141"/>
        <v>2176</v>
      </c>
      <c r="AD29" s="26">
        <f t="shared" si="141"/>
        <v>33</v>
      </c>
      <c r="AE29" s="26">
        <f t="shared" si="141"/>
        <v>70</v>
      </c>
      <c r="AF29" s="26">
        <f t="shared" si="141"/>
        <v>103</v>
      </c>
      <c r="AG29" s="26">
        <f t="shared" si="141"/>
        <v>67</v>
      </c>
      <c r="AH29" s="26">
        <f t="shared" si="141"/>
        <v>149</v>
      </c>
      <c r="AI29" s="26">
        <f t="shared" si="141"/>
        <v>30</v>
      </c>
      <c r="AJ29" s="26">
        <f t="shared" si="141"/>
        <v>37</v>
      </c>
      <c r="AK29" s="26">
        <f t="shared" si="141"/>
        <v>67</v>
      </c>
      <c r="AL29" s="26">
        <f t="shared" si="141"/>
        <v>0</v>
      </c>
      <c r="AM29" s="26">
        <f t="shared" si="141"/>
        <v>0</v>
      </c>
      <c r="AN29" s="26">
        <f t="shared" si="141"/>
        <v>0</v>
      </c>
      <c r="AO29" s="26">
        <f t="shared" si="141"/>
        <v>0</v>
      </c>
      <c r="AP29" s="26">
        <f t="shared" si="141"/>
        <v>0</v>
      </c>
      <c r="AQ29" s="26">
        <f t="shared" ref="AQ29:BE29" si="142">AQ22+AQ28</f>
        <v>0</v>
      </c>
      <c r="AR29" s="26">
        <f t="shared" si="142"/>
        <v>0</v>
      </c>
      <c r="AS29" s="26">
        <f t="shared" si="142"/>
        <v>2</v>
      </c>
      <c r="AT29" s="26">
        <f t="shared" si="142"/>
        <v>0</v>
      </c>
      <c r="AU29" s="26">
        <f t="shared" si="142"/>
        <v>2</v>
      </c>
      <c r="AV29" s="26">
        <f t="shared" si="142"/>
        <v>0</v>
      </c>
      <c r="AW29" s="26">
        <f t="shared" si="142"/>
        <v>20</v>
      </c>
      <c r="AX29" s="26">
        <f t="shared" si="142"/>
        <v>18</v>
      </c>
      <c r="AY29" s="26">
        <f t="shared" si="142"/>
        <v>7</v>
      </c>
      <c r="AZ29" s="26">
        <f t="shared" si="142"/>
        <v>25</v>
      </c>
      <c r="BA29" s="26">
        <f t="shared" si="142"/>
        <v>0</v>
      </c>
      <c r="BB29" s="26">
        <f t="shared" si="142"/>
        <v>5</v>
      </c>
      <c r="BC29" s="26">
        <f t="shared" si="142"/>
        <v>4</v>
      </c>
      <c r="BD29" s="26">
        <f t="shared" si="142"/>
        <v>6</v>
      </c>
      <c r="BE29" s="26">
        <f t="shared" si="142"/>
        <v>10</v>
      </c>
      <c r="BF29" s="26">
        <f t="shared" ref="BF29:BJ29" si="143">BF22+BF28</f>
        <v>0</v>
      </c>
      <c r="BG29" s="26">
        <f t="shared" si="143"/>
        <v>0</v>
      </c>
      <c r="BH29" s="26">
        <f t="shared" si="143"/>
        <v>0</v>
      </c>
      <c r="BI29" s="26">
        <f t="shared" si="143"/>
        <v>0</v>
      </c>
      <c r="BJ29" s="26">
        <f t="shared" si="143"/>
        <v>0</v>
      </c>
      <c r="BK29" s="26">
        <f t="shared" ref="BK29" si="144">C29+M29+R29+W29+AB29+AG29+AL29+AQ29+AV29+BF29+H29</f>
        <v>610</v>
      </c>
      <c r="BL29" s="26">
        <f t="shared" ref="BL29" si="145">D29+N29+S29+X29+AC29+AH29+AM29+AR29+AW29+BG29+I29</f>
        <v>3268</v>
      </c>
      <c r="BM29" s="26">
        <f>E29+O29+T29+Y29+AD29+AI29+AN29+AS29+AX29+BH29+J29+BC29</f>
        <v>188</v>
      </c>
      <c r="BN29" s="26">
        <f>F29+P29+U29+Z29+AE29+AJ29+AO29+AT29+AY29+BI29+K29+BD29</f>
        <v>422</v>
      </c>
      <c r="BO29" s="26">
        <f>G29+Q29+V29+AA29+AF29+AK29+AP29+AU29+AZ29+BJ29+L29+BE29</f>
        <v>610</v>
      </c>
      <c r="BP29" s="27"/>
      <c r="BQ29" s="26">
        <f>BQ22+BQ28</f>
        <v>188</v>
      </c>
      <c r="BR29" s="26">
        <f>BR22+BR28</f>
        <v>422</v>
      </c>
      <c r="BS29" s="26">
        <f>BS22+BS28</f>
        <v>610</v>
      </c>
      <c r="BT29" s="26">
        <f t="shared" ref="BT29:BV29" si="146">BT22</f>
        <v>0</v>
      </c>
      <c r="BU29" s="26">
        <f t="shared" si="146"/>
        <v>0</v>
      </c>
      <c r="BV29" s="26">
        <f t="shared" si="146"/>
        <v>0</v>
      </c>
      <c r="BW29" s="26">
        <f t="shared" ref="BW29:BY29" si="147">BW22</f>
        <v>0</v>
      </c>
      <c r="BX29" s="26">
        <f t="shared" si="147"/>
        <v>0</v>
      </c>
      <c r="BY29" s="26">
        <f t="shared" si="147"/>
        <v>0</v>
      </c>
    </row>
    <row r="30" spans="1:89" ht="23.25" customHeight="1" x14ac:dyDescent="0.5">
      <c r="A30" s="102" t="s">
        <v>76</v>
      </c>
      <c r="B30" s="103"/>
      <c r="C30" s="127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  <c r="BB30" s="104"/>
      <c r="BC30" s="104"/>
      <c r="BD30" s="104"/>
      <c r="BE30" s="104"/>
      <c r="BF30" s="104"/>
      <c r="BG30" s="104"/>
      <c r="BH30" s="104"/>
      <c r="BI30" s="104"/>
      <c r="BJ30" s="104"/>
      <c r="BK30" s="104"/>
      <c r="BL30" s="104"/>
      <c r="BM30" s="104"/>
      <c r="BN30" s="104"/>
      <c r="BO30" s="104"/>
      <c r="BP30" s="105"/>
      <c r="BQ30" s="104"/>
      <c r="BR30" s="104"/>
      <c r="BS30" s="104"/>
      <c r="BT30" s="104"/>
      <c r="BU30" s="104"/>
      <c r="BV30" s="28"/>
      <c r="BW30" s="28"/>
      <c r="BX30" s="28"/>
      <c r="BY30" s="45"/>
    </row>
    <row r="31" spans="1:89" ht="23.25" customHeight="1" x14ac:dyDescent="0.5">
      <c r="A31" s="4"/>
      <c r="B31" s="10" t="s">
        <v>43</v>
      </c>
      <c r="C31" s="1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53"/>
      <c r="BQ31" s="28"/>
      <c r="BR31" s="28"/>
      <c r="BS31" s="28"/>
      <c r="BT31" s="28"/>
      <c r="BU31" s="28"/>
      <c r="BV31" s="28"/>
      <c r="BW31" s="28"/>
      <c r="BX31" s="28"/>
      <c r="BY31" s="45"/>
    </row>
    <row r="32" spans="1:89" ht="23.25" customHeight="1" x14ac:dyDescent="0.5">
      <c r="A32" s="11"/>
      <c r="B32" s="5" t="s">
        <v>122</v>
      </c>
      <c r="C32" s="129"/>
      <c r="D32" s="85"/>
      <c r="E32" s="85"/>
      <c r="F32" s="85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85"/>
      <c r="S32" s="85"/>
      <c r="T32" s="86"/>
      <c r="U32" s="86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85"/>
      <c r="AM32" s="85"/>
      <c r="AN32" s="85"/>
      <c r="AO32" s="85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53"/>
      <c r="BQ32" s="28"/>
      <c r="BR32" s="28"/>
      <c r="BS32" s="28"/>
      <c r="BT32" s="28"/>
      <c r="BU32" s="28"/>
      <c r="BV32" s="28"/>
      <c r="BW32" s="28"/>
      <c r="BX32" s="28"/>
      <c r="BY32" s="45"/>
    </row>
    <row r="33" spans="1:77" ht="23.25" customHeight="1" x14ac:dyDescent="0.5">
      <c r="A33" s="18"/>
      <c r="B33" s="19" t="s">
        <v>11</v>
      </c>
      <c r="C33" s="20">
        <v>20</v>
      </c>
      <c r="D33" s="20">
        <v>9</v>
      </c>
      <c r="E33" s="20">
        <v>1</v>
      </c>
      <c r="F33" s="20">
        <v>3</v>
      </c>
      <c r="G33" s="20">
        <f>E33+F33</f>
        <v>4</v>
      </c>
      <c r="H33" s="20">
        <v>0</v>
      </c>
      <c r="I33" s="20">
        <v>9</v>
      </c>
      <c r="J33" s="20">
        <v>4</v>
      </c>
      <c r="K33" s="20">
        <v>2</v>
      </c>
      <c r="L33" s="20">
        <f>SUM(J33:K33)</f>
        <v>6</v>
      </c>
      <c r="M33" s="20">
        <v>5</v>
      </c>
      <c r="N33" s="20">
        <f>3+1</f>
        <v>4</v>
      </c>
      <c r="O33" s="20">
        <v>1</v>
      </c>
      <c r="P33" s="20">
        <v>1</v>
      </c>
      <c r="Q33" s="20">
        <f t="shared" ref="Q33:Q37" si="148">O33+P33</f>
        <v>2</v>
      </c>
      <c r="R33" s="20">
        <v>3</v>
      </c>
      <c r="S33" s="20">
        <v>17</v>
      </c>
      <c r="T33" s="20">
        <v>2</v>
      </c>
      <c r="U33" s="20">
        <v>2</v>
      </c>
      <c r="V33" s="20">
        <f t="shared" ref="V33:V37" si="149">T33+U33</f>
        <v>4</v>
      </c>
      <c r="W33" s="20">
        <v>2</v>
      </c>
      <c r="X33" s="20">
        <v>5</v>
      </c>
      <c r="Y33" s="20">
        <v>2</v>
      </c>
      <c r="Z33" s="20">
        <v>0</v>
      </c>
      <c r="AA33" s="20">
        <f t="shared" ref="AA33:AA37" si="150">Y33+Z33</f>
        <v>2</v>
      </c>
      <c r="AB33" s="20">
        <v>0</v>
      </c>
      <c r="AC33" s="20">
        <v>0</v>
      </c>
      <c r="AD33" s="20">
        <v>0</v>
      </c>
      <c r="AE33" s="20">
        <v>0</v>
      </c>
      <c r="AF33" s="20">
        <f t="shared" ref="AF33:AF37" si="151">AD33+AE33</f>
        <v>0</v>
      </c>
      <c r="AG33" s="20">
        <v>0</v>
      </c>
      <c r="AH33" s="20">
        <v>0</v>
      </c>
      <c r="AI33" s="20">
        <v>0</v>
      </c>
      <c r="AJ33" s="20">
        <v>0</v>
      </c>
      <c r="AK33" s="20">
        <f t="shared" ref="AK33:AK37" si="152">AI33+AJ33</f>
        <v>0</v>
      </c>
      <c r="AL33" s="20">
        <v>0</v>
      </c>
      <c r="AM33" s="20">
        <v>0</v>
      </c>
      <c r="AN33" s="20">
        <v>0</v>
      </c>
      <c r="AO33" s="20">
        <v>0</v>
      </c>
      <c r="AP33" s="20">
        <f t="shared" ref="AP33:AP37" si="153">AN33+AO33</f>
        <v>0</v>
      </c>
      <c r="AQ33" s="20">
        <v>0</v>
      </c>
      <c r="AR33" s="20">
        <v>0</v>
      </c>
      <c r="AS33" s="20">
        <v>2</v>
      </c>
      <c r="AT33" s="20">
        <v>0</v>
      </c>
      <c r="AU33" s="20">
        <f t="shared" ref="AU33:AU37" si="154">AS33+AT33</f>
        <v>2</v>
      </c>
      <c r="AV33" s="20">
        <v>0</v>
      </c>
      <c r="AW33" s="20">
        <v>0</v>
      </c>
      <c r="AX33" s="20">
        <v>0</v>
      </c>
      <c r="AY33" s="20">
        <v>0</v>
      </c>
      <c r="AZ33" s="20">
        <f t="shared" ref="AZ33:AZ37" si="155">AX33+AY33</f>
        <v>0</v>
      </c>
      <c r="BA33" s="20">
        <v>0</v>
      </c>
      <c r="BB33" s="20">
        <v>11</v>
      </c>
      <c r="BC33" s="20">
        <v>4</v>
      </c>
      <c r="BD33" s="20">
        <v>6</v>
      </c>
      <c r="BE33" s="20">
        <f>SUM(BC33:BD33)</f>
        <v>10</v>
      </c>
      <c r="BF33" s="20">
        <v>0</v>
      </c>
      <c r="BG33" s="20">
        <v>0</v>
      </c>
      <c r="BH33" s="20">
        <v>0</v>
      </c>
      <c r="BI33" s="20">
        <v>0</v>
      </c>
      <c r="BJ33" s="20">
        <f>SUM(BH33:BI33)</f>
        <v>0</v>
      </c>
      <c r="BK33" s="22">
        <f>C33+M33+R33+W33+AB33+AG33+AL33+AQ33+AV33+BF33+H33+BA33</f>
        <v>30</v>
      </c>
      <c r="BL33" s="22">
        <f>D33+N33+S33+X33+AC33+AH33+AM33+AR33+AW33+BG33+I33+BB33</f>
        <v>55</v>
      </c>
      <c r="BM33" s="22">
        <f>E33+O33+T33+Y33+AD33+AI33+AN33+AS33+AX33+BH33+J33+BC33</f>
        <v>16</v>
      </c>
      <c r="BN33" s="22">
        <f>F33+P33+U33+Z33+AE33+AJ33+AO33+AT33+AY33+BI33+K33+BD33</f>
        <v>14</v>
      </c>
      <c r="BO33" s="22">
        <f>G33+Q33+V33+AA33+AF33+AK33+AP33+AU33+AZ33+BJ33+L33+BE33</f>
        <v>30</v>
      </c>
      <c r="BP33" s="23">
        <v>2</v>
      </c>
      <c r="BQ33" s="22" t="str">
        <f t="shared" ref="BQ33:BQ37" si="156">IF(BP33=1,BM33,"0")</f>
        <v>0</v>
      </c>
      <c r="BR33" s="22" t="str">
        <f t="shared" ref="BR33:BR37" si="157">IF(BP33=1,BN33,"0")</f>
        <v>0</v>
      </c>
      <c r="BS33" s="22">
        <f t="shared" ref="BS33:BS37" si="158">BQ33+BR33</f>
        <v>0</v>
      </c>
      <c r="BT33" s="22">
        <f t="shared" ref="BT33:BT37" si="159">IF(BP33=2,BM33,"0")</f>
        <v>16</v>
      </c>
      <c r="BU33" s="22">
        <f t="shared" ref="BU33:BU37" si="160">IF(BP33=2,BN33,"0")</f>
        <v>14</v>
      </c>
      <c r="BV33" s="22">
        <f t="shared" ref="BV33:BV37" si="161">BT33+BU33</f>
        <v>30</v>
      </c>
      <c r="BW33" s="22" t="str">
        <f t="shared" ref="BW33:BW37" si="162">IF(BS33=2,BP33,"0")</f>
        <v>0</v>
      </c>
      <c r="BX33" s="22" t="str">
        <f t="shared" ref="BX33:BX37" si="163">IF(BS33=2,BQ33,"0")</f>
        <v>0</v>
      </c>
      <c r="BY33" s="22">
        <f t="shared" ref="BY33:BY37" si="164">BW33+BX33</f>
        <v>0</v>
      </c>
    </row>
    <row r="34" spans="1:77" ht="23.25" customHeight="1" x14ac:dyDescent="0.5">
      <c r="A34" s="18"/>
      <c r="B34" s="19" t="s">
        <v>10</v>
      </c>
      <c r="C34" s="20">
        <v>20</v>
      </c>
      <c r="D34" s="20">
        <v>7</v>
      </c>
      <c r="E34" s="20">
        <v>4</v>
      </c>
      <c r="F34" s="20">
        <v>0</v>
      </c>
      <c r="G34" s="20">
        <f t="shared" ref="G34:G37" si="165">E34+F34</f>
        <v>4</v>
      </c>
      <c r="H34" s="20">
        <v>0</v>
      </c>
      <c r="I34" s="20">
        <v>6</v>
      </c>
      <c r="J34" s="20">
        <v>5</v>
      </c>
      <c r="K34" s="20">
        <v>1</v>
      </c>
      <c r="L34" s="20">
        <f t="shared" ref="L34:L37" si="166">SUM(J34:K34)</f>
        <v>6</v>
      </c>
      <c r="M34" s="20">
        <v>5</v>
      </c>
      <c r="N34" s="20">
        <v>8</v>
      </c>
      <c r="O34" s="20">
        <v>2</v>
      </c>
      <c r="P34" s="20">
        <v>1</v>
      </c>
      <c r="Q34" s="20">
        <f t="shared" si="148"/>
        <v>3</v>
      </c>
      <c r="R34" s="20">
        <v>2</v>
      </c>
      <c r="S34" s="20">
        <v>12</v>
      </c>
      <c r="T34" s="20">
        <v>5</v>
      </c>
      <c r="U34" s="20">
        <v>1</v>
      </c>
      <c r="V34" s="20">
        <f t="shared" si="149"/>
        <v>6</v>
      </c>
      <c r="W34" s="20">
        <v>1</v>
      </c>
      <c r="X34" s="20">
        <v>4</v>
      </c>
      <c r="Y34" s="20">
        <v>1</v>
      </c>
      <c r="Z34" s="20">
        <v>0</v>
      </c>
      <c r="AA34" s="20">
        <f t="shared" si="150"/>
        <v>1</v>
      </c>
      <c r="AB34" s="20">
        <v>1</v>
      </c>
      <c r="AC34" s="20">
        <v>3</v>
      </c>
      <c r="AD34" s="20">
        <v>0</v>
      </c>
      <c r="AE34" s="20">
        <v>0</v>
      </c>
      <c r="AF34" s="20">
        <f t="shared" si="151"/>
        <v>0</v>
      </c>
      <c r="AG34" s="20">
        <v>1</v>
      </c>
      <c r="AH34" s="20">
        <v>0</v>
      </c>
      <c r="AI34" s="20">
        <v>0</v>
      </c>
      <c r="AJ34" s="20">
        <v>0</v>
      </c>
      <c r="AK34" s="20">
        <f t="shared" si="152"/>
        <v>0</v>
      </c>
      <c r="AL34" s="20">
        <v>0</v>
      </c>
      <c r="AM34" s="20">
        <v>0</v>
      </c>
      <c r="AN34" s="20">
        <v>0</v>
      </c>
      <c r="AO34" s="20">
        <v>0</v>
      </c>
      <c r="AP34" s="20">
        <f t="shared" si="153"/>
        <v>0</v>
      </c>
      <c r="AQ34" s="20">
        <v>0</v>
      </c>
      <c r="AR34" s="20">
        <v>0</v>
      </c>
      <c r="AS34" s="20">
        <v>0</v>
      </c>
      <c r="AT34" s="20">
        <v>0</v>
      </c>
      <c r="AU34" s="20">
        <f t="shared" si="154"/>
        <v>0</v>
      </c>
      <c r="AV34" s="20">
        <v>0</v>
      </c>
      <c r="AW34" s="20">
        <v>0</v>
      </c>
      <c r="AX34" s="20">
        <v>0</v>
      </c>
      <c r="AY34" s="20">
        <v>0</v>
      </c>
      <c r="AZ34" s="20">
        <f t="shared" si="155"/>
        <v>0</v>
      </c>
      <c r="BA34" s="20">
        <v>0</v>
      </c>
      <c r="BB34" s="20">
        <v>2</v>
      </c>
      <c r="BC34" s="20">
        <v>2</v>
      </c>
      <c r="BD34" s="20">
        <v>0</v>
      </c>
      <c r="BE34" s="20">
        <f t="shared" ref="BE34:BE37" si="167">SUM(BC34:BD34)</f>
        <v>2</v>
      </c>
      <c r="BF34" s="20">
        <v>0</v>
      </c>
      <c r="BG34" s="20">
        <v>0</v>
      </c>
      <c r="BH34" s="20">
        <v>0</v>
      </c>
      <c r="BI34" s="20">
        <v>0</v>
      </c>
      <c r="BJ34" s="20">
        <f t="shared" ref="BJ34:BJ37" si="168">SUM(BH34:BI34)</f>
        <v>0</v>
      </c>
      <c r="BK34" s="22">
        <f t="shared" ref="BK34:BK38" si="169">C34+M34+R34+W34+AB34+AG34+AL34+AQ34+AV34+BF34+H34+BA34</f>
        <v>30</v>
      </c>
      <c r="BL34" s="22">
        <f t="shared" ref="BL34:BL38" si="170">D34+N34+S34+X34+AC34+AH34+AM34+AR34+AW34+BG34+I34+BB34</f>
        <v>42</v>
      </c>
      <c r="BM34" s="22">
        <f t="shared" ref="BM34:BM38" si="171">E34+O34+T34+Y34+AD34+AI34+AN34+AS34+AX34+BH34+J34+BC34</f>
        <v>19</v>
      </c>
      <c r="BN34" s="22">
        <f t="shared" ref="BN34:BN38" si="172">F34+P34+U34+Z34+AE34+AJ34+AO34+AT34+AY34+BI34+K34+BD34</f>
        <v>3</v>
      </c>
      <c r="BO34" s="22">
        <f t="shared" ref="BO34:BO38" si="173">G34+Q34+V34+AA34+AF34+AK34+AP34+AU34+AZ34+BJ34+L34+BE34</f>
        <v>22</v>
      </c>
      <c r="BP34" s="23">
        <v>2</v>
      </c>
      <c r="BQ34" s="22" t="str">
        <f t="shared" si="156"/>
        <v>0</v>
      </c>
      <c r="BR34" s="22" t="str">
        <f t="shared" si="157"/>
        <v>0</v>
      </c>
      <c r="BS34" s="22">
        <f t="shared" si="158"/>
        <v>0</v>
      </c>
      <c r="BT34" s="22">
        <f t="shared" si="159"/>
        <v>19</v>
      </c>
      <c r="BU34" s="22">
        <f t="shared" si="160"/>
        <v>3</v>
      </c>
      <c r="BV34" s="22">
        <f t="shared" si="161"/>
        <v>22</v>
      </c>
      <c r="BW34" s="22" t="str">
        <f t="shared" si="162"/>
        <v>0</v>
      </c>
      <c r="BX34" s="22" t="str">
        <f t="shared" si="163"/>
        <v>0</v>
      </c>
      <c r="BY34" s="22">
        <f t="shared" si="164"/>
        <v>0</v>
      </c>
    </row>
    <row r="35" spans="1:77" ht="23.25" customHeight="1" x14ac:dyDescent="0.5">
      <c r="A35" s="18"/>
      <c r="B35" s="19" t="s">
        <v>53</v>
      </c>
      <c r="C35" s="20">
        <v>20</v>
      </c>
      <c r="D35" s="20">
        <v>3</v>
      </c>
      <c r="E35" s="20">
        <f>1+3</f>
        <v>4</v>
      </c>
      <c r="F35" s="20">
        <v>0</v>
      </c>
      <c r="G35" s="20">
        <f t="shared" si="165"/>
        <v>4</v>
      </c>
      <c r="H35" s="20">
        <v>0</v>
      </c>
      <c r="I35" s="20">
        <v>4</v>
      </c>
      <c r="J35" s="20">
        <v>3</v>
      </c>
      <c r="K35" s="20">
        <v>0</v>
      </c>
      <c r="L35" s="20">
        <f t="shared" si="166"/>
        <v>3</v>
      </c>
      <c r="M35" s="20">
        <v>5</v>
      </c>
      <c r="N35" s="20">
        <f>6+4</f>
        <v>10</v>
      </c>
      <c r="O35" s="20">
        <v>4</v>
      </c>
      <c r="P35" s="20">
        <v>1</v>
      </c>
      <c r="Q35" s="20">
        <f t="shared" si="148"/>
        <v>5</v>
      </c>
      <c r="R35" s="20">
        <v>5</v>
      </c>
      <c r="S35" s="20">
        <v>8</v>
      </c>
      <c r="T35" s="20">
        <v>2</v>
      </c>
      <c r="U35" s="20">
        <v>1</v>
      </c>
      <c r="V35" s="20">
        <f t="shared" si="149"/>
        <v>3</v>
      </c>
      <c r="W35" s="20">
        <v>0</v>
      </c>
      <c r="X35" s="20">
        <v>0</v>
      </c>
      <c r="Y35" s="20">
        <v>0</v>
      </c>
      <c r="Z35" s="20">
        <v>0</v>
      </c>
      <c r="AA35" s="20">
        <f t="shared" si="150"/>
        <v>0</v>
      </c>
      <c r="AB35" s="20">
        <v>0</v>
      </c>
      <c r="AC35" s="20">
        <v>0</v>
      </c>
      <c r="AD35" s="20">
        <v>0</v>
      </c>
      <c r="AE35" s="20">
        <v>0</v>
      </c>
      <c r="AF35" s="20">
        <f t="shared" si="151"/>
        <v>0</v>
      </c>
      <c r="AG35" s="20">
        <v>0</v>
      </c>
      <c r="AH35" s="20">
        <v>0</v>
      </c>
      <c r="AI35" s="20">
        <v>0</v>
      </c>
      <c r="AJ35" s="20">
        <v>0</v>
      </c>
      <c r="AK35" s="20">
        <f t="shared" si="152"/>
        <v>0</v>
      </c>
      <c r="AL35" s="20">
        <v>0</v>
      </c>
      <c r="AM35" s="20">
        <v>0</v>
      </c>
      <c r="AN35" s="20">
        <v>0</v>
      </c>
      <c r="AO35" s="20">
        <v>0</v>
      </c>
      <c r="AP35" s="20">
        <f t="shared" si="153"/>
        <v>0</v>
      </c>
      <c r="AQ35" s="20">
        <v>0</v>
      </c>
      <c r="AR35" s="20">
        <v>0</v>
      </c>
      <c r="AS35" s="20">
        <v>0</v>
      </c>
      <c r="AT35" s="20">
        <v>0</v>
      </c>
      <c r="AU35" s="20">
        <f t="shared" si="154"/>
        <v>0</v>
      </c>
      <c r="AV35" s="20">
        <v>0</v>
      </c>
      <c r="AW35" s="20">
        <v>0</v>
      </c>
      <c r="AX35" s="20">
        <v>0</v>
      </c>
      <c r="AY35" s="20">
        <v>0</v>
      </c>
      <c r="AZ35" s="20">
        <f t="shared" si="155"/>
        <v>0</v>
      </c>
      <c r="BA35" s="20">
        <v>0</v>
      </c>
      <c r="BB35" s="20">
        <v>13</v>
      </c>
      <c r="BC35" s="20">
        <v>6</v>
      </c>
      <c r="BD35" s="20">
        <v>5</v>
      </c>
      <c r="BE35" s="20">
        <f t="shared" si="167"/>
        <v>11</v>
      </c>
      <c r="BF35" s="20">
        <v>0</v>
      </c>
      <c r="BG35" s="20">
        <v>0</v>
      </c>
      <c r="BH35" s="20">
        <v>0</v>
      </c>
      <c r="BI35" s="20">
        <v>0</v>
      </c>
      <c r="BJ35" s="20">
        <f t="shared" si="168"/>
        <v>0</v>
      </c>
      <c r="BK35" s="22">
        <f t="shared" si="169"/>
        <v>30</v>
      </c>
      <c r="BL35" s="22">
        <f t="shared" si="170"/>
        <v>38</v>
      </c>
      <c r="BM35" s="22">
        <f t="shared" si="171"/>
        <v>19</v>
      </c>
      <c r="BN35" s="22">
        <f t="shared" si="172"/>
        <v>7</v>
      </c>
      <c r="BO35" s="22">
        <f t="shared" si="173"/>
        <v>26</v>
      </c>
      <c r="BP35" s="23">
        <v>2</v>
      </c>
      <c r="BQ35" s="22" t="str">
        <f t="shared" si="156"/>
        <v>0</v>
      </c>
      <c r="BR35" s="22" t="str">
        <f t="shared" si="157"/>
        <v>0</v>
      </c>
      <c r="BS35" s="22">
        <f t="shared" si="158"/>
        <v>0</v>
      </c>
      <c r="BT35" s="22">
        <f t="shared" si="159"/>
        <v>19</v>
      </c>
      <c r="BU35" s="22">
        <f t="shared" si="160"/>
        <v>7</v>
      </c>
      <c r="BV35" s="22">
        <f t="shared" si="161"/>
        <v>26</v>
      </c>
      <c r="BW35" s="22" t="str">
        <f t="shared" si="162"/>
        <v>0</v>
      </c>
      <c r="BX35" s="22" t="str">
        <f t="shared" si="163"/>
        <v>0</v>
      </c>
      <c r="BY35" s="22">
        <f t="shared" si="164"/>
        <v>0</v>
      </c>
    </row>
    <row r="36" spans="1:77" s="31" customFormat="1" ht="23.25" customHeight="1" x14ac:dyDescent="0.2">
      <c r="A36" s="29"/>
      <c r="B36" s="30" t="s">
        <v>153</v>
      </c>
      <c r="C36" s="20">
        <v>15</v>
      </c>
      <c r="D36" s="20">
        <v>0</v>
      </c>
      <c r="E36" s="20">
        <v>0</v>
      </c>
      <c r="F36" s="20">
        <v>0</v>
      </c>
      <c r="G36" s="20">
        <f t="shared" si="165"/>
        <v>0</v>
      </c>
      <c r="H36" s="20">
        <v>0</v>
      </c>
      <c r="I36" s="20">
        <v>0</v>
      </c>
      <c r="J36" s="20">
        <v>0</v>
      </c>
      <c r="K36" s="20">
        <v>0</v>
      </c>
      <c r="L36" s="20">
        <f t="shared" si="166"/>
        <v>0</v>
      </c>
      <c r="M36" s="20">
        <v>8</v>
      </c>
      <c r="N36" s="20">
        <f>2+1</f>
        <v>3</v>
      </c>
      <c r="O36" s="20">
        <v>1</v>
      </c>
      <c r="P36" s="20">
        <v>1</v>
      </c>
      <c r="Q36" s="20">
        <f t="shared" si="148"/>
        <v>2</v>
      </c>
      <c r="R36" s="20">
        <v>2</v>
      </c>
      <c r="S36" s="20">
        <v>0</v>
      </c>
      <c r="T36" s="20">
        <v>1</v>
      </c>
      <c r="U36" s="20">
        <v>1</v>
      </c>
      <c r="V36" s="20">
        <f t="shared" si="149"/>
        <v>2</v>
      </c>
      <c r="W36" s="20">
        <v>2</v>
      </c>
      <c r="X36" s="20">
        <v>10</v>
      </c>
      <c r="Y36" s="20">
        <v>0</v>
      </c>
      <c r="Z36" s="20">
        <v>0</v>
      </c>
      <c r="AA36" s="20">
        <f t="shared" si="150"/>
        <v>0</v>
      </c>
      <c r="AB36" s="20">
        <v>2</v>
      </c>
      <c r="AC36" s="20">
        <v>2</v>
      </c>
      <c r="AD36" s="20">
        <v>1</v>
      </c>
      <c r="AE36" s="20">
        <v>0</v>
      </c>
      <c r="AF36" s="20">
        <f t="shared" si="151"/>
        <v>1</v>
      </c>
      <c r="AG36" s="20">
        <v>1</v>
      </c>
      <c r="AH36" s="20">
        <v>1</v>
      </c>
      <c r="AI36" s="20">
        <v>1</v>
      </c>
      <c r="AJ36" s="20">
        <v>0</v>
      </c>
      <c r="AK36" s="20">
        <f t="shared" si="152"/>
        <v>1</v>
      </c>
      <c r="AL36" s="20">
        <v>0</v>
      </c>
      <c r="AM36" s="20">
        <v>0</v>
      </c>
      <c r="AN36" s="20">
        <v>0</v>
      </c>
      <c r="AO36" s="20">
        <v>0</v>
      </c>
      <c r="AP36" s="20">
        <f t="shared" si="153"/>
        <v>0</v>
      </c>
      <c r="AQ36" s="20">
        <v>0</v>
      </c>
      <c r="AR36" s="20">
        <v>0</v>
      </c>
      <c r="AS36" s="20">
        <v>0</v>
      </c>
      <c r="AT36" s="20">
        <v>0</v>
      </c>
      <c r="AU36" s="20">
        <f t="shared" si="154"/>
        <v>0</v>
      </c>
      <c r="AV36" s="20">
        <v>0</v>
      </c>
      <c r="AW36" s="20">
        <v>1</v>
      </c>
      <c r="AX36" s="20">
        <v>2</v>
      </c>
      <c r="AY36" s="20">
        <v>0</v>
      </c>
      <c r="AZ36" s="20">
        <f t="shared" si="155"/>
        <v>2</v>
      </c>
      <c r="BA36" s="20">
        <v>0</v>
      </c>
      <c r="BB36" s="20">
        <v>9</v>
      </c>
      <c r="BC36" s="20">
        <v>5</v>
      </c>
      <c r="BD36" s="20">
        <v>5</v>
      </c>
      <c r="BE36" s="20">
        <f t="shared" si="167"/>
        <v>10</v>
      </c>
      <c r="BF36" s="20">
        <v>0</v>
      </c>
      <c r="BG36" s="20">
        <v>0</v>
      </c>
      <c r="BH36" s="20">
        <v>0</v>
      </c>
      <c r="BI36" s="20">
        <v>0</v>
      </c>
      <c r="BJ36" s="20">
        <f t="shared" si="168"/>
        <v>0</v>
      </c>
      <c r="BK36" s="22">
        <f t="shared" si="169"/>
        <v>30</v>
      </c>
      <c r="BL36" s="22">
        <f t="shared" si="170"/>
        <v>26</v>
      </c>
      <c r="BM36" s="22">
        <f t="shared" si="171"/>
        <v>11</v>
      </c>
      <c r="BN36" s="22">
        <f t="shared" si="172"/>
        <v>7</v>
      </c>
      <c r="BO36" s="22">
        <f t="shared" si="173"/>
        <v>18</v>
      </c>
      <c r="BP36" s="23">
        <v>2</v>
      </c>
      <c r="BQ36" s="22" t="str">
        <f t="shared" si="156"/>
        <v>0</v>
      </c>
      <c r="BR36" s="22" t="str">
        <f t="shared" si="157"/>
        <v>0</v>
      </c>
      <c r="BS36" s="22">
        <f t="shared" si="158"/>
        <v>0</v>
      </c>
      <c r="BT36" s="22">
        <f t="shared" si="159"/>
        <v>11</v>
      </c>
      <c r="BU36" s="22">
        <f t="shared" si="160"/>
        <v>7</v>
      </c>
      <c r="BV36" s="22">
        <f t="shared" si="161"/>
        <v>18</v>
      </c>
      <c r="BW36" s="22" t="str">
        <f t="shared" si="162"/>
        <v>0</v>
      </c>
      <c r="BX36" s="22" t="str">
        <f t="shared" si="163"/>
        <v>0</v>
      </c>
      <c r="BY36" s="22">
        <f t="shared" si="164"/>
        <v>0</v>
      </c>
    </row>
    <row r="37" spans="1:77" ht="23.25" customHeight="1" x14ac:dyDescent="0.5">
      <c r="A37" s="18"/>
      <c r="B37" s="19" t="s">
        <v>154</v>
      </c>
      <c r="C37" s="20">
        <v>35</v>
      </c>
      <c r="D37" s="20">
        <v>1</v>
      </c>
      <c r="E37" s="20">
        <v>1</v>
      </c>
      <c r="F37" s="20">
        <v>0</v>
      </c>
      <c r="G37" s="20">
        <f t="shared" si="165"/>
        <v>1</v>
      </c>
      <c r="H37" s="20">
        <v>0</v>
      </c>
      <c r="I37" s="20">
        <v>6</v>
      </c>
      <c r="J37" s="20">
        <v>3</v>
      </c>
      <c r="K37" s="20">
        <v>2</v>
      </c>
      <c r="L37" s="20">
        <f t="shared" si="166"/>
        <v>5</v>
      </c>
      <c r="M37" s="20">
        <v>10</v>
      </c>
      <c r="N37" s="20">
        <f>4+1</f>
        <v>5</v>
      </c>
      <c r="O37" s="20">
        <f>1+2</f>
        <v>3</v>
      </c>
      <c r="P37" s="20">
        <v>1</v>
      </c>
      <c r="Q37" s="20">
        <f t="shared" si="148"/>
        <v>4</v>
      </c>
      <c r="R37" s="20">
        <v>10</v>
      </c>
      <c r="S37" s="20">
        <v>7</v>
      </c>
      <c r="T37" s="20">
        <v>3</v>
      </c>
      <c r="U37" s="20">
        <v>2</v>
      </c>
      <c r="V37" s="20">
        <f t="shared" si="149"/>
        <v>5</v>
      </c>
      <c r="W37" s="20">
        <v>2</v>
      </c>
      <c r="X37" s="20">
        <f>4+11</f>
        <v>15</v>
      </c>
      <c r="Y37" s="20">
        <v>2</v>
      </c>
      <c r="Z37" s="20">
        <v>2</v>
      </c>
      <c r="AA37" s="20">
        <f t="shared" si="150"/>
        <v>4</v>
      </c>
      <c r="AB37" s="20">
        <v>2</v>
      </c>
      <c r="AC37" s="20">
        <v>3</v>
      </c>
      <c r="AD37" s="20">
        <v>0</v>
      </c>
      <c r="AE37" s="20">
        <v>1</v>
      </c>
      <c r="AF37" s="20">
        <f t="shared" si="151"/>
        <v>1</v>
      </c>
      <c r="AG37" s="20">
        <v>1</v>
      </c>
      <c r="AH37" s="20">
        <v>7</v>
      </c>
      <c r="AI37" s="20">
        <v>2</v>
      </c>
      <c r="AJ37" s="20">
        <v>2</v>
      </c>
      <c r="AK37" s="20">
        <f t="shared" si="152"/>
        <v>4</v>
      </c>
      <c r="AL37" s="20">
        <v>0</v>
      </c>
      <c r="AM37" s="20">
        <v>0</v>
      </c>
      <c r="AN37" s="20">
        <v>0</v>
      </c>
      <c r="AO37" s="20">
        <v>0</v>
      </c>
      <c r="AP37" s="20">
        <f t="shared" si="153"/>
        <v>0</v>
      </c>
      <c r="AQ37" s="20">
        <v>0</v>
      </c>
      <c r="AR37" s="20">
        <v>0</v>
      </c>
      <c r="AS37" s="20">
        <v>0</v>
      </c>
      <c r="AT37" s="20">
        <v>0</v>
      </c>
      <c r="AU37" s="20">
        <f t="shared" si="154"/>
        <v>0</v>
      </c>
      <c r="AV37" s="20">
        <v>0</v>
      </c>
      <c r="AW37" s="20">
        <v>0</v>
      </c>
      <c r="AX37" s="20">
        <v>0</v>
      </c>
      <c r="AY37" s="20">
        <v>0</v>
      </c>
      <c r="AZ37" s="20">
        <f t="shared" si="155"/>
        <v>0</v>
      </c>
      <c r="BA37" s="20">
        <v>0</v>
      </c>
      <c r="BB37" s="20">
        <v>14</v>
      </c>
      <c r="BC37" s="20">
        <v>8</v>
      </c>
      <c r="BD37" s="20">
        <v>5</v>
      </c>
      <c r="BE37" s="20">
        <f t="shared" si="167"/>
        <v>13</v>
      </c>
      <c r="BF37" s="20">
        <v>0</v>
      </c>
      <c r="BG37" s="20">
        <v>0</v>
      </c>
      <c r="BH37" s="20">
        <v>0</v>
      </c>
      <c r="BI37" s="20">
        <v>0</v>
      </c>
      <c r="BJ37" s="20">
        <f t="shared" si="168"/>
        <v>0</v>
      </c>
      <c r="BK37" s="22">
        <f t="shared" si="169"/>
        <v>60</v>
      </c>
      <c r="BL37" s="22">
        <f t="shared" si="170"/>
        <v>58</v>
      </c>
      <c r="BM37" s="22">
        <f t="shared" si="171"/>
        <v>22</v>
      </c>
      <c r="BN37" s="22">
        <f t="shared" si="172"/>
        <v>15</v>
      </c>
      <c r="BO37" s="22">
        <f t="shared" si="173"/>
        <v>37</v>
      </c>
      <c r="BP37" s="23">
        <v>2</v>
      </c>
      <c r="BQ37" s="22" t="str">
        <f t="shared" si="156"/>
        <v>0</v>
      </c>
      <c r="BR37" s="22" t="str">
        <f t="shared" si="157"/>
        <v>0</v>
      </c>
      <c r="BS37" s="22">
        <f t="shared" si="158"/>
        <v>0</v>
      </c>
      <c r="BT37" s="22">
        <f t="shared" si="159"/>
        <v>22</v>
      </c>
      <c r="BU37" s="22">
        <f t="shared" si="160"/>
        <v>15</v>
      </c>
      <c r="BV37" s="22">
        <f t="shared" si="161"/>
        <v>37</v>
      </c>
      <c r="BW37" s="22" t="str">
        <f t="shared" si="162"/>
        <v>0</v>
      </c>
      <c r="BX37" s="22" t="str">
        <f t="shared" si="163"/>
        <v>0</v>
      </c>
      <c r="BY37" s="22">
        <f t="shared" si="164"/>
        <v>0</v>
      </c>
    </row>
    <row r="38" spans="1:77" s="2" customFormat="1" ht="23.25" customHeight="1" x14ac:dyDescent="0.5">
      <c r="A38" s="4"/>
      <c r="B38" s="21" t="s">
        <v>42</v>
      </c>
      <c r="C38" s="22">
        <f>SUM(C33:C37)</f>
        <v>110</v>
      </c>
      <c r="D38" s="22">
        <f t="shared" ref="D38:AP38" si="174">SUM(D33:D37)</f>
        <v>20</v>
      </c>
      <c r="E38" s="22">
        <f t="shared" si="174"/>
        <v>10</v>
      </c>
      <c r="F38" s="22">
        <f t="shared" si="174"/>
        <v>3</v>
      </c>
      <c r="G38" s="22">
        <f t="shared" si="174"/>
        <v>13</v>
      </c>
      <c r="H38" s="22">
        <f t="shared" si="174"/>
        <v>0</v>
      </c>
      <c r="I38" s="22">
        <f t="shared" si="174"/>
        <v>25</v>
      </c>
      <c r="J38" s="22">
        <f t="shared" si="174"/>
        <v>15</v>
      </c>
      <c r="K38" s="22">
        <f t="shared" si="174"/>
        <v>5</v>
      </c>
      <c r="L38" s="22">
        <f t="shared" si="174"/>
        <v>20</v>
      </c>
      <c r="M38" s="22">
        <f t="shared" si="174"/>
        <v>33</v>
      </c>
      <c r="N38" s="22">
        <f t="shared" si="174"/>
        <v>30</v>
      </c>
      <c r="O38" s="22">
        <f t="shared" si="174"/>
        <v>11</v>
      </c>
      <c r="P38" s="22">
        <f t="shared" si="174"/>
        <v>5</v>
      </c>
      <c r="Q38" s="22">
        <f t="shared" si="174"/>
        <v>16</v>
      </c>
      <c r="R38" s="22">
        <f t="shared" si="174"/>
        <v>22</v>
      </c>
      <c r="S38" s="22">
        <f t="shared" si="174"/>
        <v>44</v>
      </c>
      <c r="T38" s="22">
        <f t="shared" si="174"/>
        <v>13</v>
      </c>
      <c r="U38" s="22">
        <f t="shared" si="174"/>
        <v>7</v>
      </c>
      <c r="V38" s="22">
        <f t="shared" si="174"/>
        <v>20</v>
      </c>
      <c r="W38" s="22">
        <f t="shared" si="174"/>
        <v>7</v>
      </c>
      <c r="X38" s="22">
        <f t="shared" si="174"/>
        <v>34</v>
      </c>
      <c r="Y38" s="22">
        <f t="shared" si="174"/>
        <v>5</v>
      </c>
      <c r="Z38" s="22">
        <f t="shared" si="174"/>
        <v>2</v>
      </c>
      <c r="AA38" s="22">
        <f t="shared" si="174"/>
        <v>7</v>
      </c>
      <c r="AB38" s="22">
        <f t="shared" si="174"/>
        <v>5</v>
      </c>
      <c r="AC38" s="22">
        <f t="shared" si="174"/>
        <v>8</v>
      </c>
      <c r="AD38" s="22">
        <f t="shared" si="174"/>
        <v>1</v>
      </c>
      <c r="AE38" s="22">
        <f t="shared" si="174"/>
        <v>1</v>
      </c>
      <c r="AF38" s="22">
        <f t="shared" si="174"/>
        <v>2</v>
      </c>
      <c r="AG38" s="22">
        <f t="shared" si="174"/>
        <v>3</v>
      </c>
      <c r="AH38" s="22">
        <f t="shared" si="174"/>
        <v>8</v>
      </c>
      <c r="AI38" s="22">
        <f t="shared" si="174"/>
        <v>3</v>
      </c>
      <c r="AJ38" s="22">
        <f t="shared" si="174"/>
        <v>2</v>
      </c>
      <c r="AK38" s="22">
        <f t="shared" si="174"/>
        <v>5</v>
      </c>
      <c r="AL38" s="22">
        <f t="shared" si="174"/>
        <v>0</v>
      </c>
      <c r="AM38" s="22">
        <f t="shared" si="174"/>
        <v>0</v>
      </c>
      <c r="AN38" s="22">
        <f t="shared" si="174"/>
        <v>0</v>
      </c>
      <c r="AO38" s="22">
        <f t="shared" si="174"/>
        <v>0</v>
      </c>
      <c r="AP38" s="22">
        <f t="shared" si="174"/>
        <v>0</v>
      </c>
      <c r="AQ38" s="22">
        <f t="shared" ref="AQ38:BJ38" si="175">SUM(AQ33:AQ37)</f>
        <v>0</v>
      </c>
      <c r="AR38" s="22">
        <f t="shared" si="175"/>
        <v>0</v>
      </c>
      <c r="AS38" s="22">
        <f t="shared" si="175"/>
        <v>2</v>
      </c>
      <c r="AT38" s="22">
        <f t="shared" si="175"/>
        <v>0</v>
      </c>
      <c r="AU38" s="22">
        <f t="shared" si="175"/>
        <v>2</v>
      </c>
      <c r="AV38" s="22">
        <f t="shared" si="175"/>
        <v>0</v>
      </c>
      <c r="AW38" s="22">
        <f t="shared" si="175"/>
        <v>1</v>
      </c>
      <c r="AX38" s="22">
        <f t="shared" si="175"/>
        <v>2</v>
      </c>
      <c r="AY38" s="22">
        <f t="shared" si="175"/>
        <v>0</v>
      </c>
      <c r="AZ38" s="22">
        <f t="shared" si="175"/>
        <v>2</v>
      </c>
      <c r="BA38" s="22">
        <f t="shared" ref="BA38:BE38" si="176">SUM(BA33:BA37)</f>
        <v>0</v>
      </c>
      <c r="BB38" s="22">
        <f t="shared" si="176"/>
        <v>49</v>
      </c>
      <c r="BC38" s="22">
        <f t="shared" si="176"/>
        <v>25</v>
      </c>
      <c r="BD38" s="22">
        <f t="shared" si="176"/>
        <v>21</v>
      </c>
      <c r="BE38" s="22">
        <f t="shared" si="176"/>
        <v>46</v>
      </c>
      <c r="BF38" s="22">
        <f t="shared" si="175"/>
        <v>0</v>
      </c>
      <c r="BG38" s="22">
        <f t="shared" si="175"/>
        <v>0</v>
      </c>
      <c r="BH38" s="22">
        <f t="shared" si="175"/>
        <v>0</v>
      </c>
      <c r="BI38" s="22">
        <f t="shared" si="175"/>
        <v>0</v>
      </c>
      <c r="BJ38" s="22">
        <f t="shared" si="175"/>
        <v>0</v>
      </c>
      <c r="BK38" s="22">
        <f t="shared" si="169"/>
        <v>180</v>
      </c>
      <c r="BL38" s="22">
        <f t="shared" si="170"/>
        <v>219</v>
      </c>
      <c r="BM38" s="22">
        <f t="shared" si="171"/>
        <v>87</v>
      </c>
      <c r="BN38" s="22">
        <f t="shared" si="172"/>
        <v>46</v>
      </c>
      <c r="BO38" s="22">
        <f t="shared" si="173"/>
        <v>133</v>
      </c>
      <c r="BP38" s="23"/>
      <c r="BQ38" s="22">
        <f t="shared" ref="BQ38:BV38" si="177">SUM(BQ33:BQ37)</f>
        <v>0</v>
      </c>
      <c r="BR38" s="22">
        <f t="shared" si="177"/>
        <v>0</v>
      </c>
      <c r="BS38" s="22">
        <f t="shared" si="177"/>
        <v>0</v>
      </c>
      <c r="BT38" s="22">
        <f>SUM(BT33:BT37)</f>
        <v>87</v>
      </c>
      <c r="BU38" s="22">
        <f>SUM(BU33:BU37)</f>
        <v>46</v>
      </c>
      <c r="BV38" s="22">
        <f t="shared" si="177"/>
        <v>133</v>
      </c>
      <c r="BW38" s="22">
        <f>SUM(BW33:BW37)</f>
        <v>0</v>
      </c>
      <c r="BX38" s="22">
        <f>SUM(BX33:BX37)</f>
        <v>0</v>
      </c>
      <c r="BY38" s="22">
        <f t="shared" ref="BY38" si="178">SUM(BY33:BY37)</f>
        <v>0</v>
      </c>
    </row>
    <row r="39" spans="1:77" s="2" customFormat="1" ht="23.25" customHeight="1" x14ac:dyDescent="0.5">
      <c r="A39" s="4"/>
      <c r="B39" s="5" t="s">
        <v>107</v>
      </c>
      <c r="C39" s="57"/>
      <c r="D39" s="57"/>
      <c r="E39" s="57"/>
      <c r="F39" s="57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57"/>
      <c r="S39" s="57"/>
      <c r="T39" s="57"/>
      <c r="U39" s="57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57"/>
      <c r="AM39" s="57"/>
      <c r="AN39" s="57"/>
      <c r="AO39" s="57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117"/>
      <c r="BQ39" s="20"/>
      <c r="BR39" s="20"/>
      <c r="BS39" s="20"/>
      <c r="BT39" s="20"/>
      <c r="BU39" s="20"/>
      <c r="BV39" s="20"/>
      <c r="BW39" s="20"/>
      <c r="BX39" s="20"/>
      <c r="BY39" s="20"/>
    </row>
    <row r="40" spans="1:77" s="2" customFormat="1" ht="23.25" customHeight="1" x14ac:dyDescent="0.5">
      <c r="A40" s="4"/>
      <c r="B40" s="81" t="s">
        <v>109</v>
      </c>
      <c r="C40" s="20">
        <v>5</v>
      </c>
      <c r="D40" s="20">
        <v>1</v>
      </c>
      <c r="E40" s="20">
        <v>0</v>
      </c>
      <c r="F40" s="20">
        <v>0</v>
      </c>
      <c r="G40" s="20">
        <f>E40+F40</f>
        <v>0</v>
      </c>
      <c r="H40" s="20">
        <v>0</v>
      </c>
      <c r="I40" s="20">
        <v>4</v>
      </c>
      <c r="J40" s="20">
        <v>1</v>
      </c>
      <c r="K40" s="20">
        <v>3</v>
      </c>
      <c r="L40" s="20">
        <f>SUM(J40:K40)</f>
        <v>4</v>
      </c>
      <c r="M40" s="20">
        <v>5</v>
      </c>
      <c r="N40" s="20">
        <f>1+1</f>
        <v>2</v>
      </c>
      <c r="O40" s="20">
        <v>1</v>
      </c>
      <c r="P40" s="20">
        <v>0</v>
      </c>
      <c r="Q40" s="20">
        <f>O40+P40</f>
        <v>1</v>
      </c>
      <c r="R40" s="20">
        <v>17</v>
      </c>
      <c r="S40" s="20">
        <v>6</v>
      </c>
      <c r="T40" s="20">
        <v>3</v>
      </c>
      <c r="U40" s="20">
        <v>0</v>
      </c>
      <c r="V40" s="20">
        <f>T40+U40</f>
        <v>3</v>
      </c>
      <c r="W40" s="20">
        <v>1</v>
      </c>
      <c r="X40" s="20">
        <f>2+13</f>
        <v>15</v>
      </c>
      <c r="Y40" s="20">
        <v>0</v>
      </c>
      <c r="Z40" s="20">
        <v>1</v>
      </c>
      <c r="AA40" s="20">
        <f>Y40+Z40</f>
        <v>1</v>
      </c>
      <c r="AB40" s="20">
        <v>1</v>
      </c>
      <c r="AC40" s="20">
        <v>18</v>
      </c>
      <c r="AD40" s="20">
        <v>0</v>
      </c>
      <c r="AE40" s="20">
        <v>1</v>
      </c>
      <c r="AF40" s="20">
        <f>AD40+AE40</f>
        <v>1</v>
      </c>
      <c r="AG40" s="20">
        <v>1</v>
      </c>
      <c r="AH40" s="20">
        <v>4</v>
      </c>
      <c r="AI40" s="20">
        <v>1</v>
      </c>
      <c r="AJ40" s="20">
        <v>1</v>
      </c>
      <c r="AK40" s="20">
        <f>AI40+AJ40</f>
        <v>2</v>
      </c>
      <c r="AL40" s="20">
        <v>0</v>
      </c>
      <c r="AM40" s="20">
        <v>0</v>
      </c>
      <c r="AN40" s="20">
        <v>0</v>
      </c>
      <c r="AO40" s="20">
        <v>0</v>
      </c>
      <c r="AP40" s="20">
        <f>AN40+AO40</f>
        <v>0</v>
      </c>
      <c r="AQ40" s="20">
        <v>0</v>
      </c>
      <c r="AR40" s="20">
        <v>0</v>
      </c>
      <c r="AS40" s="20">
        <v>0</v>
      </c>
      <c r="AT40" s="20">
        <v>0</v>
      </c>
      <c r="AU40" s="20">
        <f>SUM(AS40:AT40)</f>
        <v>0</v>
      </c>
      <c r="AV40" s="20">
        <v>0</v>
      </c>
      <c r="AW40" s="20">
        <v>0</v>
      </c>
      <c r="AX40" s="20">
        <v>0</v>
      </c>
      <c r="AY40" s="20">
        <v>0</v>
      </c>
      <c r="AZ40" s="20">
        <f>AX40+AY40</f>
        <v>0</v>
      </c>
      <c r="BA40" s="20">
        <v>0</v>
      </c>
      <c r="BB40" s="20">
        <v>7</v>
      </c>
      <c r="BC40" s="20">
        <v>5</v>
      </c>
      <c r="BD40" s="20">
        <v>2</v>
      </c>
      <c r="BE40" s="20">
        <f>BC40+BD40</f>
        <v>7</v>
      </c>
      <c r="BF40" s="20">
        <v>0</v>
      </c>
      <c r="BG40" s="20">
        <v>0</v>
      </c>
      <c r="BH40" s="20">
        <v>0</v>
      </c>
      <c r="BI40" s="20">
        <v>0</v>
      </c>
      <c r="BJ40" s="20">
        <f>BH40+BI40</f>
        <v>0</v>
      </c>
      <c r="BK40" s="22">
        <f>C40+M40+R40+W40+AB40+AG40+AL40+AQ40+AV40+BF40+H40+BA40</f>
        <v>30</v>
      </c>
      <c r="BL40" s="22">
        <f>D40+N40+S40+X40+AC40+AH40+AM40+AR40+AW40+BG40+I40+BB40</f>
        <v>57</v>
      </c>
      <c r="BM40" s="22">
        <f>E40+O40+T40+Y40+AD40+AI40+AN40+AS40+AX40+BH40+J40+BC40</f>
        <v>11</v>
      </c>
      <c r="BN40" s="22">
        <f>F40+P40+U40+Z40+AE40+AJ40+AO40+AT40+AY40+BI40+K40+BD40</f>
        <v>8</v>
      </c>
      <c r="BO40" s="22">
        <f>G40+Q40+V40+AA40+AF40+AK40+AP40+AU40+AZ40+BJ40+L40+BE40</f>
        <v>19</v>
      </c>
      <c r="BP40" s="23">
        <v>2</v>
      </c>
      <c r="BQ40" s="22" t="str">
        <f t="shared" ref="BQ40:BQ41" si="179">IF(BP40=1,BM40,"0")</f>
        <v>0</v>
      </c>
      <c r="BR40" s="22" t="str">
        <f t="shared" ref="BR40:BR41" si="180">IF(BP40=1,BN40,"0")</f>
        <v>0</v>
      </c>
      <c r="BS40" s="22">
        <f t="shared" ref="BS40:BS41" si="181">BQ40+BR40</f>
        <v>0</v>
      </c>
      <c r="BT40" s="22">
        <f t="shared" ref="BT40:BT41" si="182">IF(BP40=2,BM40,"0")</f>
        <v>11</v>
      </c>
      <c r="BU40" s="22">
        <f t="shared" ref="BU40:BU41" si="183">IF(BP40=2,BN40,"0")</f>
        <v>8</v>
      </c>
      <c r="BV40" s="22">
        <f t="shared" ref="BV40:BV41" si="184">BT40+BU40</f>
        <v>19</v>
      </c>
      <c r="BW40" s="22" t="str">
        <f t="shared" ref="BW40:BW41" si="185">IF(BS40=2,BP40,"0")</f>
        <v>0</v>
      </c>
      <c r="BX40" s="22" t="str">
        <f t="shared" ref="BX40:BX41" si="186">IF(BS40=2,BQ40,"0")</f>
        <v>0</v>
      </c>
      <c r="BY40" s="22">
        <f t="shared" ref="BY40:BY41" si="187">BW40+BX40</f>
        <v>0</v>
      </c>
    </row>
    <row r="41" spans="1:77" s="2" customFormat="1" ht="23.25" customHeight="1" x14ac:dyDescent="0.5">
      <c r="A41" s="4"/>
      <c r="B41" s="19" t="s">
        <v>8</v>
      </c>
      <c r="C41" s="20">
        <v>5</v>
      </c>
      <c r="D41" s="20">
        <v>5</v>
      </c>
      <c r="E41" s="20">
        <v>1</v>
      </c>
      <c r="F41" s="20">
        <v>1</v>
      </c>
      <c r="G41" s="20">
        <f>E41+F41</f>
        <v>2</v>
      </c>
      <c r="H41" s="20">
        <v>0</v>
      </c>
      <c r="I41" s="20">
        <v>9</v>
      </c>
      <c r="J41" s="20">
        <v>5</v>
      </c>
      <c r="K41" s="20">
        <v>4</v>
      </c>
      <c r="L41" s="20">
        <f t="shared" ref="L41" si="188">SUM(J41:K41)</f>
        <v>9</v>
      </c>
      <c r="M41" s="20">
        <v>5</v>
      </c>
      <c r="N41" s="20">
        <v>2</v>
      </c>
      <c r="O41" s="20">
        <f>1+1</f>
        <v>2</v>
      </c>
      <c r="P41" s="20">
        <v>0</v>
      </c>
      <c r="Q41" s="20">
        <f>O41+P41</f>
        <v>2</v>
      </c>
      <c r="R41" s="20">
        <v>20</v>
      </c>
      <c r="S41" s="20">
        <f>9+13</f>
        <v>22</v>
      </c>
      <c r="T41" s="20">
        <f>2+1</f>
        <v>3</v>
      </c>
      <c r="U41" s="20">
        <f>4+2</f>
        <v>6</v>
      </c>
      <c r="V41" s="20">
        <f>T41+U41</f>
        <v>9</v>
      </c>
      <c r="W41" s="20">
        <v>20</v>
      </c>
      <c r="X41" s="20">
        <f>6+16</f>
        <v>22</v>
      </c>
      <c r="Y41" s="20">
        <v>0</v>
      </c>
      <c r="Z41" s="20">
        <v>3</v>
      </c>
      <c r="AA41" s="20">
        <f>Y41+Z41</f>
        <v>3</v>
      </c>
      <c r="AB41" s="20">
        <v>0</v>
      </c>
      <c r="AC41" s="20">
        <v>0</v>
      </c>
      <c r="AD41" s="20">
        <v>0</v>
      </c>
      <c r="AE41" s="20">
        <v>0</v>
      </c>
      <c r="AF41" s="20">
        <f>AD41+AE41</f>
        <v>0</v>
      </c>
      <c r="AG41" s="20">
        <v>10</v>
      </c>
      <c r="AH41" s="20">
        <v>4</v>
      </c>
      <c r="AI41" s="20">
        <v>0</v>
      </c>
      <c r="AJ41" s="20">
        <v>3</v>
      </c>
      <c r="AK41" s="20">
        <f>AI41+AJ41</f>
        <v>3</v>
      </c>
      <c r="AL41" s="20">
        <v>0</v>
      </c>
      <c r="AM41" s="20">
        <v>0</v>
      </c>
      <c r="AN41" s="20">
        <v>0</v>
      </c>
      <c r="AO41" s="20">
        <v>0</v>
      </c>
      <c r="AP41" s="20">
        <f>AN41+AO41</f>
        <v>0</v>
      </c>
      <c r="AQ41" s="20">
        <v>0</v>
      </c>
      <c r="AR41" s="20">
        <v>0</v>
      </c>
      <c r="AS41" s="20">
        <v>0</v>
      </c>
      <c r="AT41" s="20">
        <v>0</v>
      </c>
      <c r="AU41" s="20">
        <f t="shared" ref="AU41" si="189">SUM(AS41:AT41)</f>
        <v>0</v>
      </c>
      <c r="AV41" s="20">
        <v>0</v>
      </c>
      <c r="AW41" s="20">
        <v>0</v>
      </c>
      <c r="AX41" s="20">
        <v>0</v>
      </c>
      <c r="AY41" s="20">
        <v>0</v>
      </c>
      <c r="AZ41" s="20">
        <f>AX41+AY41</f>
        <v>0</v>
      </c>
      <c r="BA41" s="20">
        <v>0</v>
      </c>
      <c r="BB41" s="20">
        <v>10</v>
      </c>
      <c r="BC41" s="20">
        <v>4</v>
      </c>
      <c r="BD41" s="20">
        <v>5</v>
      </c>
      <c r="BE41" s="20">
        <f>BC41+BD41</f>
        <v>9</v>
      </c>
      <c r="BF41" s="20">
        <v>0</v>
      </c>
      <c r="BG41" s="20">
        <v>0</v>
      </c>
      <c r="BH41" s="20">
        <v>0</v>
      </c>
      <c r="BI41" s="20">
        <v>0</v>
      </c>
      <c r="BJ41" s="20">
        <f>BH41+BI41</f>
        <v>0</v>
      </c>
      <c r="BK41" s="22">
        <f t="shared" ref="BK41:BK42" si="190">C41+M41+R41+W41+AB41+AG41+AL41+AQ41+AV41+BF41+H41+BA41</f>
        <v>60</v>
      </c>
      <c r="BL41" s="22">
        <f t="shared" ref="BL41:BL42" si="191">D41+N41+S41+X41+AC41+AH41+AM41+AR41+AW41+BG41+I41+BB41</f>
        <v>74</v>
      </c>
      <c r="BM41" s="22">
        <f t="shared" ref="BM41:BM42" si="192">E41+O41+T41+Y41+AD41+AI41+AN41+AS41+AX41+BH41+J41+BC41</f>
        <v>15</v>
      </c>
      <c r="BN41" s="22">
        <f t="shared" ref="BN41:BN42" si="193">F41+P41+U41+Z41+AE41+AJ41+AO41+AT41+AY41+BI41+K41+BD41</f>
        <v>22</v>
      </c>
      <c r="BO41" s="22">
        <f t="shared" ref="BO41:BO42" si="194">G41+Q41+V41+AA41+AF41+AK41+AP41+AU41+AZ41+BJ41+L41+BE41</f>
        <v>37</v>
      </c>
      <c r="BP41" s="23">
        <v>2</v>
      </c>
      <c r="BQ41" s="22" t="str">
        <f t="shared" si="179"/>
        <v>0</v>
      </c>
      <c r="BR41" s="22" t="str">
        <f t="shared" si="180"/>
        <v>0</v>
      </c>
      <c r="BS41" s="22">
        <f t="shared" si="181"/>
        <v>0</v>
      </c>
      <c r="BT41" s="22">
        <f t="shared" si="182"/>
        <v>15</v>
      </c>
      <c r="BU41" s="22">
        <f t="shared" si="183"/>
        <v>22</v>
      </c>
      <c r="BV41" s="22">
        <f t="shared" si="184"/>
        <v>37</v>
      </c>
      <c r="BW41" s="22" t="str">
        <f t="shared" si="185"/>
        <v>0</v>
      </c>
      <c r="BX41" s="22" t="str">
        <f t="shared" si="186"/>
        <v>0</v>
      </c>
      <c r="BY41" s="22">
        <f t="shared" si="187"/>
        <v>0</v>
      </c>
    </row>
    <row r="42" spans="1:77" s="2" customFormat="1" ht="23.25" customHeight="1" x14ac:dyDescent="0.5">
      <c r="A42" s="4"/>
      <c r="B42" s="21" t="s">
        <v>42</v>
      </c>
      <c r="C42" s="22">
        <f>SUM(C40:C41)</f>
        <v>10</v>
      </c>
      <c r="D42" s="22">
        <f t="shared" ref="D42:BJ42" si="195">SUM(D40:D41)</f>
        <v>6</v>
      </c>
      <c r="E42" s="22">
        <f t="shared" si="195"/>
        <v>1</v>
      </c>
      <c r="F42" s="22">
        <f t="shared" si="195"/>
        <v>1</v>
      </c>
      <c r="G42" s="22">
        <f t="shared" si="195"/>
        <v>2</v>
      </c>
      <c r="H42" s="22">
        <f t="shared" si="195"/>
        <v>0</v>
      </c>
      <c r="I42" s="22">
        <f t="shared" si="195"/>
        <v>13</v>
      </c>
      <c r="J42" s="22">
        <f t="shared" si="195"/>
        <v>6</v>
      </c>
      <c r="K42" s="22">
        <f t="shared" si="195"/>
        <v>7</v>
      </c>
      <c r="L42" s="22">
        <f t="shared" si="195"/>
        <v>13</v>
      </c>
      <c r="M42" s="22">
        <f t="shared" si="195"/>
        <v>10</v>
      </c>
      <c r="N42" s="22">
        <f t="shared" si="195"/>
        <v>4</v>
      </c>
      <c r="O42" s="22">
        <f t="shared" si="195"/>
        <v>3</v>
      </c>
      <c r="P42" s="22">
        <f t="shared" si="195"/>
        <v>0</v>
      </c>
      <c r="Q42" s="22">
        <f t="shared" si="195"/>
        <v>3</v>
      </c>
      <c r="R42" s="22">
        <f t="shared" si="195"/>
        <v>37</v>
      </c>
      <c r="S42" s="22">
        <f t="shared" si="195"/>
        <v>28</v>
      </c>
      <c r="T42" s="22">
        <f t="shared" si="195"/>
        <v>6</v>
      </c>
      <c r="U42" s="22">
        <f t="shared" si="195"/>
        <v>6</v>
      </c>
      <c r="V42" s="22">
        <f t="shared" si="195"/>
        <v>12</v>
      </c>
      <c r="W42" s="22">
        <f t="shared" si="195"/>
        <v>21</v>
      </c>
      <c r="X42" s="22">
        <f t="shared" si="195"/>
        <v>37</v>
      </c>
      <c r="Y42" s="22">
        <f t="shared" si="195"/>
        <v>0</v>
      </c>
      <c r="Z42" s="22">
        <f t="shared" si="195"/>
        <v>4</v>
      </c>
      <c r="AA42" s="22">
        <f t="shared" si="195"/>
        <v>4</v>
      </c>
      <c r="AB42" s="22">
        <f t="shared" si="195"/>
        <v>1</v>
      </c>
      <c r="AC42" s="22">
        <f t="shared" si="195"/>
        <v>18</v>
      </c>
      <c r="AD42" s="22">
        <f t="shared" si="195"/>
        <v>0</v>
      </c>
      <c r="AE42" s="22">
        <f t="shared" si="195"/>
        <v>1</v>
      </c>
      <c r="AF42" s="22">
        <f t="shared" si="195"/>
        <v>1</v>
      </c>
      <c r="AG42" s="22">
        <f t="shared" si="195"/>
        <v>11</v>
      </c>
      <c r="AH42" s="22">
        <f t="shared" si="195"/>
        <v>8</v>
      </c>
      <c r="AI42" s="22">
        <f t="shared" si="195"/>
        <v>1</v>
      </c>
      <c r="AJ42" s="22">
        <f t="shared" si="195"/>
        <v>4</v>
      </c>
      <c r="AK42" s="22">
        <f t="shared" si="195"/>
        <v>5</v>
      </c>
      <c r="AL42" s="22">
        <f t="shared" si="195"/>
        <v>0</v>
      </c>
      <c r="AM42" s="22">
        <f t="shared" si="195"/>
        <v>0</v>
      </c>
      <c r="AN42" s="22">
        <f t="shared" si="195"/>
        <v>0</v>
      </c>
      <c r="AO42" s="22">
        <f t="shared" si="195"/>
        <v>0</v>
      </c>
      <c r="AP42" s="22">
        <f t="shared" si="195"/>
        <v>0</v>
      </c>
      <c r="AQ42" s="22">
        <f t="shared" si="195"/>
        <v>0</v>
      </c>
      <c r="AR42" s="22">
        <f t="shared" si="195"/>
        <v>0</v>
      </c>
      <c r="AS42" s="22">
        <f t="shared" si="195"/>
        <v>0</v>
      </c>
      <c r="AT42" s="22">
        <f t="shared" si="195"/>
        <v>0</v>
      </c>
      <c r="AU42" s="22">
        <f t="shared" si="195"/>
        <v>0</v>
      </c>
      <c r="AV42" s="22">
        <f t="shared" si="195"/>
        <v>0</v>
      </c>
      <c r="AW42" s="22">
        <f t="shared" si="195"/>
        <v>0</v>
      </c>
      <c r="AX42" s="22">
        <f t="shared" si="195"/>
        <v>0</v>
      </c>
      <c r="AY42" s="22">
        <f t="shared" si="195"/>
        <v>0</v>
      </c>
      <c r="AZ42" s="22">
        <f t="shared" si="195"/>
        <v>0</v>
      </c>
      <c r="BA42" s="22">
        <f t="shared" ref="BA42:BE42" si="196">SUM(BA40:BA41)</f>
        <v>0</v>
      </c>
      <c r="BB42" s="22">
        <f t="shared" si="196"/>
        <v>17</v>
      </c>
      <c r="BC42" s="22">
        <f t="shared" si="196"/>
        <v>9</v>
      </c>
      <c r="BD42" s="22">
        <f t="shared" si="196"/>
        <v>7</v>
      </c>
      <c r="BE42" s="22">
        <f t="shared" si="196"/>
        <v>16</v>
      </c>
      <c r="BF42" s="22">
        <f t="shared" si="195"/>
        <v>0</v>
      </c>
      <c r="BG42" s="22">
        <f t="shared" si="195"/>
        <v>0</v>
      </c>
      <c r="BH42" s="22">
        <f t="shared" si="195"/>
        <v>0</v>
      </c>
      <c r="BI42" s="22">
        <f t="shared" si="195"/>
        <v>0</v>
      </c>
      <c r="BJ42" s="22">
        <f t="shared" si="195"/>
        <v>0</v>
      </c>
      <c r="BK42" s="22">
        <f t="shared" si="190"/>
        <v>90</v>
      </c>
      <c r="BL42" s="22">
        <f t="shared" si="191"/>
        <v>131</v>
      </c>
      <c r="BM42" s="22">
        <f t="shared" si="192"/>
        <v>26</v>
      </c>
      <c r="BN42" s="22">
        <f t="shared" si="193"/>
        <v>30</v>
      </c>
      <c r="BO42" s="22">
        <f t="shared" si="194"/>
        <v>56</v>
      </c>
      <c r="BP42" s="23"/>
      <c r="BQ42" s="22">
        <f t="shared" ref="BQ42:BV42" si="197">SUM(BQ40:BQ41)</f>
        <v>0</v>
      </c>
      <c r="BR42" s="22">
        <f t="shared" si="197"/>
        <v>0</v>
      </c>
      <c r="BS42" s="22">
        <f t="shared" si="197"/>
        <v>0</v>
      </c>
      <c r="BT42" s="22">
        <f t="shared" si="197"/>
        <v>26</v>
      </c>
      <c r="BU42" s="22">
        <f t="shared" si="197"/>
        <v>30</v>
      </c>
      <c r="BV42" s="22">
        <f t="shared" si="197"/>
        <v>56</v>
      </c>
      <c r="BW42" s="22">
        <f t="shared" ref="BW42:BY42" si="198">SUM(BW40:BW41)</f>
        <v>0</v>
      </c>
      <c r="BX42" s="22">
        <f t="shared" si="198"/>
        <v>0</v>
      </c>
      <c r="BY42" s="22">
        <f t="shared" si="198"/>
        <v>0</v>
      </c>
    </row>
    <row r="43" spans="1:77" s="2" customFormat="1" ht="23.25" customHeight="1" x14ac:dyDescent="0.5">
      <c r="A43" s="4"/>
      <c r="B43" s="35" t="s">
        <v>65</v>
      </c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0"/>
      <c r="BN43" s="20"/>
      <c r="BO43" s="20"/>
      <c r="BP43" s="23"/>
      <c r="BQ43" s="22"/>
      <c r="BR43" s="22"/>
      <c r="BS43" s="22"/>
      <c r="BT43" s="22"/>
      <c r="BU43" s="22"/>
      <c r="BV43" s="22"/>
      <c r="BW43" s="22"/>
      <c r="BX43" s="22"/>
      <c r="BY43" s="22"/>
    </row>
    <row r="44" spans="1:77" s="2" customFormat="1" ht="23.25" customHeight="1" x14ac:dyDescent="0.5">
      <c r="A44" s="4"/>
      <c r="B44" s="34" t="s">
        <v>131</v>
      </c>
      <c r="C44" s="20">
        <v>2</v>
      </c>
      <c r="D44" s="20">
        <v>0</v>
      </c>
      <c r="E44" s="20">
        <v>0</v>
      </c>
      <c r="F44" s="20">
        <v>0</v>
      </c>
      <c r="G44" s="20">
        <f t="shared" ref="G44" si="199">E44+F44</f>
        <v>0</v>
      </c>
      <c r="H44" s="20">
        <v>0</v>
      </c>
      <c r="I44" s="20">
        <v>4</v>
      </c>
      <c r="J44" s="20">
        <v>4</v>
      </c>
      <c r="K44" s="20">
        <v>0</v>
      </c>
      <c r="L44" s="20">
        <f>SUM(J44:K44)</f>
        <v>4</v>
      </c>
      <c r="M44" s="20">
        <v>3</v>
      </c>
      <c r="N44" s="20">
        <v>1</v>
      </c>
      <c r="O44" s="20">
        <v>0</v>
      </c>
      <c r="P44" s="20">
        <v>0</v>
      </c>
      <c r="Q44" s="20">
        <f t="shared" ref="Q44" si="200">O44+P44</f>
        <v>0</v>
      </c>
      <c r="R44" s="20">
        <v>20</v>
      </c>
      <c r="S44" s="20">
        <v>2</v>
      </c>
      <c r="T44" s="20">
        <v>2</v>
      </c>
      <c r="U44" s="20">
        <v>1</v>
      </c>
      <c r="V44" s="20">
        <f t="shared" ref="V44" si="201">T44+U44</f>
        <v>3</v>
      </c>
      <c r="W44" s="20">
        <v>20</v>
      </c>
      <c r="X44" s="20">
        <v>20</v>
      </c>
      <c r="Y44" s="20">
        <v>0</v>
      </c>
      <c r="Z44" s="20">
        <v>3</v>
      </c>
      <c r="AA44" s="20">
        <f t="shared" ref="AA44" si="202">Y44+Z44</f>
        <v>3</v>
      </c>
      <c r="AB44" s="20">
        <v>10</v>
      </c>
      <c r="AC44" s="20">
        <v>12</v>
      </c>
      <c r="AD44" s="20">
        <v>3</v>
      </c>
      <c r="AE44" s="20">
        <v>3</v>
      </c>
      <c r="AF44" s="20">
        <f t="shared" ref="AF44" si="203">AD44+AE44</f>
        <v>6</v>
      </c>
      <c r="AG44" s="20">
        <v>5</v>
      </c>
      <c r="AH44" s="20">
        <v>0</v>
      </c>
      <c r="AI44" s="20">
        <v>0</v>
      </c>
      <c r="AJ44" s="20">
        <v>0</v>
      </c>
      <c r="AK44" s="20">
        <f t="shared" ref="AK44" si="204">AI44+AJ44</f>
        <v>0</v>
      </c>
      <c r="AL44" s="20">
        <v>0</v>
      </c>
      <c r="AM44" s="20">
        <v>0</v>
      </c>
      <c r="AN44" s="20">
        <v>0</v>
      </c>
      <c r="AO44" s="20">
        <v>0</v>
      </c>
      <c r="AP44" s="20">
        <f t="shared" ref="AP44" si="205">AN44+AO44</f>
        <v>0</v>
      </c>
      <c r="AQ44" s="20">
        <v>0</v>
      </c>
      <c r="AR44" s="20">
        <v>0</v>
      </c>
      <c r="AS44" s="20">
        <v>0</v>
      </c>
      <c r="AT44" s="20">
        <v>0</v>
      </c>
      <c r="AU44" s="20">
        <f>SUM(AS44:AT44)</f>
        <v>0</v>
      </c>
      <c r="AV44" s="20">
        <v>0</v>
      </c>
      <c r="AW44" s="20">
        <v>2</v>
      </c>
      <c r="AX44" s="20">
        <v>1</v>
      </c>
      <c r="AY44" s="20">
        <v>0</v>
      </c>
      <c r="AZ44" s="20">
        <f t="shared" ref="AZ44" si="206">AX44+AY44</f>
        <v>1</v>
      </c>
      <c r="BA44" s="20">
        <v>0</v>
      </c>
      <c r="BB44" s="20">
        <v>50</v>
      </c>
      <c r="BC44" s="20">
        <v>36</v>
      </c>
      <c r="BD44" s="20">
        <v>13</v>
      </c>
      <c r="BE44" s="20">
        <f t="shared" ref="BE44" si="207">BC44+BD44</f>
        <v>49</v>
      </c>
      <c r="BF44" s="20">
        <v>0</v>
      </c>
      <c r="BG44" s="20">
        <v>0</v>
      </c>
      <c r="BH44" s="20">
        <v>0</v>
      </c>
      <c r="BI44" s="20">
        <v>0</v>
      </c>
      <c r="BJ44" s="20">
        <f t="shared" ref="BJ44" si="208">BH44+BI44</f>
        <v>0</v>
      </c>
      <c r="BK44" s="22">
        <f t="shared" ref="BK44:BO45" si="209">C44+M44+R44+W44+AB44+AG44+AL44+AQ44+AV44+BF44+H44+BA44</f>
        <v>60</v>
      </c>
      <c r="BL44" s="22">
        <f t="shared" si="209"/>
        <v>91</v>
      </c>
      <c r="BM44" s="22">
        <f t="shared" si="209"/>
        <v>46</v>
      </c>
      <c r="BN44" s="22">
        <f t="shared" si="209"/>
        <v>20</v>
      </c>
      <c r="BO44" s="22">
        <f t="shared" si="209"/>
        <v>66</v>
      </c>
      <c r="BP44" s="23">
        <v>2</v>
      </c>
      <c r="BQ44" s="22" t="str">
        <f>IF(BP44=1,BM44,"0")</f>
        <v>0</v>
      </c>
      <c r="BR44" s="22" t="str">
        <f>IF(BP44=1,BN44,"0")</f>
        <v>0</v>
      </c>
      <c r="BS44" s="22">
        <f>BQ44+BR44</f>
        <v>0</v>
      </c>
      <c r="BT44" s="22">
        <f>IF(BP44=2,BM44,"0")</f>
        <v>46</v>
      </c>
      <c r="BU44" s="22">
        <f>IF(BP44=2,BN44,"0")</f>
        <v>20</v>
      </c>
      <c r="BV44" s="22">
        <f>BT44+BU44</f>
        <v>66</v>
      </c>
      <c r="BW44" s="22" t="str">
        <f>IF(BS44=2,BP44,"0")</f>
        <v>0</v>
      </c>
      <c r="BX44" s="22" t="str">
        <f>IF(BS44=2,BQ44,"0")</f>
        <v>0</v>
      </c>
      <c r="BY44" s="22">
        <f>BW44+BX44</f>
        <v>0</v>
      </c>
    </row>
    <row r="45" spans="1:77" s="2" customFormat="1" ht="23.25" customHeight="1" x14ac:dyDescent="0.5">
      <c r="A45" s="4"/>
      <c r="B45" s="21" t="s">
        <v>42</v>
      </c>
      <c r="C45" s="22">
        <f>SUM(C44)</f>
        <v>2</v>
      </c>
      <c r="D45" s="22">
        <f t="shared" ref="D45:BJ45" si="210">SUM(D44)</f>
        <v>0</v>
      </c>
      <c r="E45" s="22">
        <f t="shared" si="210"/>
        <v>0</v>
      </c>
      <c r="F45" s="22">
        <f t="shared" si="210"/>
        <v>0</v>
      </c>
      <c r="G45" s="22">
        <f t="shared" si="210"/>
        <v>0</v>
      </c>
      <c r="H45" s="22">
        <f t="shared" si="210"/>
        <v>0</v>
      </c>
      <c r="I45" s="22">
        <f t="shared" si="210"/>
        <v>4</v>
      </c>
      <c r="J45" s="22">
        <f t="shared" si="210"/>
        <v>4</v>
      </c>
      <c r="K45" s="22">
        <f t="shared" si="210"/>
        <v>0</v>
      </c>
      <c r="L45" s="22">
        <f t="shared" si="210"/>
        <v>4</v>
      </c>
      <c r="M45" s="22">
        <f t="shared" si="210"/>
        <v>3</v>
      </c>
      <c r="N45" s="22">
        <f t="shared" si="210"/>
        <v>1</v>
      </c>
      <c r="O45" s="22">
        <f t="shared" si="210"/>
        <v>0</v>
      </c>
      <c r="P45" s="22">
        <f t="shared" si="210"/>
        <v>0</v>
      </c>
      <c r="Q45" s="22">
        <f t="shared" si="210"/>
        <v>0</v>
      </c>
      <c r="R45" s="22">
        <f t="shared" si="210"/>
        <v>20</v>
      </c>
      <c r="S45" s="22">
        <f t="shared" si="210"/>
        <v>2</v>
      </c>
      <c r="T45" s="22">
        <f t="shared" si="210"/>
        <v>2</v>
      </c>
      <c r="U45" s="22">
        <f t="shared" si="210"/>
        <v>1</v>
      </c>
      <c r="V45" s="22">
        <f t="shared" si="210"/>
        <v>3</v>
      </c>
      <c r="W45" s="22">
        <f t="shared" si="210"/>
        <v>20</v>
      </c>
      <c r="X45" s="22">
        <f t="shared" si="210"/>
        <v>20</v>
      </c>
      <c r="Y45" s="22">
        <f t="shared" si="210"/>
        <v>0</v>
      </c>
      <c r="Z45" s="22">
        <f t="shared" si="210"/>
        <v>3</v>
      </c>
      <c r="AA45" s="22">
        <f t="shared" si="210"/>
        <v>3</v>
      </c>
      <c r="AB45" s="22">
        <f t="shared" si="210"/>
        <v>10</v>
      </c>
      <c r="AC45" s="22">
        <f t="shared" si="210"/>
        <v>12</v>
      </c>
      <c r="AD45" s="22">
        <f t="shared" si="210"/>
        <v>3</v>
      </c>
      <c r="AE45" s="22">
        <f t="shared" si="210"/>
        <v>3</v>
      </c>
      <c r="AF45" s="22">
        <f t="shared" si="210"/>
        <v>6</v>
      </c>
      <c r="AG45" s="22">
        <f t="shared" si="210"/>
        <v>5</v>
      </c>
      <c r="AH45" s="22">
        <f t="shared" si="210"/>
        <v>0</v>
      </c>
      <c r="AI45" s="22">
        <f t="shared" si="210"/>
        <v>0</v>
      </c>
      <c r="AJ45" s="22">
        <f t="shared" si="210"/>
        <v>0</v>
      </c>
      <c r="AK45" s="22">
        <f t="shared" si="210"/>
        <v>0</v>
      </c>
      <c r="AL45" s="22">
        <f t="shared" si="210"/>
        <v>0</v>
      </c>
      <c r="AM45" s="22">
        <f t="shared" si="210"/>
        <v>0</v>
      </c>
      <c r="AN45" s="22">
        <f t="shared" si="210"/>
        <v>0</v>
      </c>
      <c r="AO45" s="22">
        <f t="shared" si="210"/>
        <v>0</v>
      </c>
      <c r="AP45" s="22">
        <f t="shared" si="210"/>
        <v>0</v>
      </c>
      <c r="AQ45" s="22">
        <f t="shared" si="210"/>
        <v>0</v>
      </c>
      <c r="AR45" s="22">
        <f t="shared" si="210"/>
        <v>0</v>
      </c>
      <c r="AS45" s="22">
        <f t="shared" si="210"/>
        <v>0</v>
      </c>
      <c r="AT45" s="22">
        <f t="shared" si="210"/>
        <v>0</v>
      </c>
      <c r="AU45" s="22">
        <f t="shared" si="210"/>
        <v>0</v>
      </c>
      <c r="AV45" s="22">
        <f t="shared" si="210"/>
        <v>0</v>
      </c>
      <c r="AW45" s="22">
        <f t="shared" si="210"/>
        <v>2</v>
      </c>
      <c r="AX45" s="22">
        <f t="shared" si="210"/>
        <v>1</v>
      </c>
      <c r="AY45" s="22">
        <f t="shared" si="210"/>
        <v>0</v>
      </c>
      <c r="AZ45" s="22">
        <f t="shared" si="210"/>
        <v>1</v>
      </c>
      <c r="BA45" s="22">
        <f t="shared" ref="BA45:BE45" si="211">SUM(BA44)</f>
        <v>0</v>
      </c>
      <c r="BB45" s="22">
        <f t="shared" si="211"/>
        <v>50</v>
      </c>
      <c r="BC45" s="22">
        <f t="shared" si="211"/>
        <v>36</v>
      </c>
      <c r="BD45" s="22">
        <f t="shared" si="211"/>
        <v>13</v>
      </c>
      <c r="BE45" s="22">
        <f t="shared" si="211"/>
        <v>49</v>
      </c>
      <c r="BF45" s="22">
        <f t="shared" si="210"/>
        <v>0</v>
      </c>
      <c r="BG45" s="22">
        <f t="shared" si="210"/>
        <v>0</v>
      </c>
      <c r="BH45" s="22">
        <f t="shared" si="210"/>
        <v>0</v>
      </c>
      <c r="BI45" s="22">
        <f t="shared" si="210"/>
        <v>0</v>
      </c>
      <c r="BJ45" s="22">
        <f t="shared" si="210"/>
        <v>0</v>
      </c>
      <c r="BK45" s="22">
        <f t="shared" si="209"/>
        <v>60</v>
      </c>
      <c r="BL45" s="22">
        <f t="shared" si="209"/>
        <v>91</v>
      </c>
      <c r="BM45" s="22">
        <f t="shared" si="209"/>
        <v>46</v>
      </c>
      <c r="BN45" s="22">
        <f t="shared" si="209"/>
        <v>20</v>
      </c>
      <c r="BO45" s="22">
        <f t="shared" si="209"/>
        <v>66</v>
      </c>
      <c r="BP45" s="23">
        <f t="shared" ref="BP45:BV45" si="212">SUM(BP44)</f>
        <v>2</v>
      </c>
      <c r="BQ45" s="22">
        <f t="shared" si="212"/>
        <v>0</v>
      </c>
      <c r="BR45" s="22">
        <f t="shared" si="212"/>
        <v>0</v>
      </c>
      <c r="BS45" s="22">
        <f t="shared" si="212"/>
        <v>0</v>
      </c>
      <c r="BT45" s="22">
        <f>SUM(BT44)</f>
        <v>46</v>
      </c>
      <c r="BU45" s="22">
        <f t="shared" si="212"/>
        <v>20</v>
      </c>
      <c r="BV45" s="22">
        <f t="shared" si="212"/>
        <v>66</v>
      </c>
      <c r="BW45" s="22">
        <f>SUM(BW44)</f>
        <v>0</v>
      </c>
      <c r="BX45" s="22">
        <f t="shared" ref="BX45:BY45" si="213">SUM(BX44)</f>
        <v>0</v>
      </c>
      <c r="BY45" s="22">
        <f t="shared" si="213"/>
        <v>0</v>
      </c>
    </row>
    <row r="46" spans="1:77" ht="23.25" customHeight="1" x14ac:dyDescent="0.5">
      <c r="A46" s="18"/>
      <c r="B46" s="5" t="s">
        <v>61</v>
      </c>
      <c r="C46" s="57"/>
      <c r="D46" s="57"/>
      <c r="E46" s="57"/>
      <c r="F46" s="57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57"/>
      <c r="S46" s="57"/>
      <c r="T46" s="57"/>
      <c r="U46" s="57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57"/>
      <c r="AM46" s="57"/>
      <c r="AN46" s="57"/>
      <c r="AO46" s="57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117"/>
      <c r="BQ46" s="20"/>
      <c r="BR46" s="20"/>
      <c r="BS46" s="20"/>
      <c r="BT46" s="20"/>
      <c r="BU46" s="20"/>
      <c r="BV46" s="20"/>
      <c r="BW46" s="20"/>
      <c r="BX46" s="20"/>
      <c r="BY46" s="20"/>
    </row>
    <row r="47" spans="1:77" ht="23.25" customHeight="1" x14ac:dyDescent="0.5">
      <c r="A47" s="18"/>
      <c r="B47" s="19" t="s">
        <v>73</v>
      </c>
      <c r="C47" s="20">
        <v>20</v>
      </c>
      <c r="D47" s="20">
        <v>6</v>
      </c>
      <c r="E47" s="20">
        <v>0</v>
      </c>
      <c r="F47" s="20">
        <v>0</v>
      </c>
      <c r="G47" s="20">
        <f t="shared" ref="G47" si="214">E47+F47</f>
        <v>0</v>
      </c>
      <c r="H47" s="20">
        <v>0</v>
      </c>
      <c r="I47" s="20">
        <v>2</v>
      </c>
      <c r="J47" s="20">
        <v>2</v>
      </c>
      <c r="K47" s="20">
        <v>0</v>
      </c>
      <c r="L47" s="20">
        <f>SUM(J47:K47)</f>
        <v>2</v>
      </c>
      <c r="M47" s="20">
        <v>5</v>
      </c>
      <c r="N47" s="20">
        <v>4</v>
      </c>
      <c r="O47" s="20">
        <f>2+3</f>
        <v>5</v>
      </c>
      <c r="P47" s="20">
        <v>0</v>
      </c>
      <c r="Q47" s="20">
        <f t="shared" ref="Q47" si="215">O47+P47</f>
        <v>5</v>
      </c>
      <c r="R47" s="20">
        <v>3</v>
      </c>
      <c r="S47" s="20">
        <v>7</v>
      </c>
      <c r="T47" s="20">
        <v>1</v>
      </c>
      <c r="U47" s="20">
        <v>0</v>
      </c>
      <c r="V47" s="20">
        <f t="shared" ref="V47" si="216">T47+U47</f>
        <v>1</v>
      </c>
      <c r="W47" s="20">
        <v>2</v>
      </c>
      <c r="X47" s="20">
        <v>7</v>
      </c>
      <c r="Y47" s="20">
        <v>0</v>
      </c>
      <c r="Z47" s="20">
        <v>0</v>
      </c>
      <c r="AA47" s="20">
        <f t="shared" ref="AA47" si="217">Y47+Z47</f>
        <v>0</v>
      </c>
      <c r="AB47" s="20">
        <v>0</v>
      </c>
      <c r="AC47" s="20">
        <v>0</v>
      </c>
      <c r="AD47" s="20">
        <v>0</v>
      </c>
      <c r="AE47" s="20">
        <v>0</v>
      </c>
      <c r="AF47" s="20">
        <f t="shared" ref="AF47" si="218">AD47+AE47</f>
        <v>0</v>
      </c>
      <c r="AG47" s="20">
        <v>0</v>
      </c>
      <c r="AH47" s="20">
        <v>3</v>
      </c>
      <c r="AI47" s="20">
        <v>1</v>
      </c>
      <c r="AJ47" s="20">
        <v>1</v>
      </c>
      <c r="AK47" s="20">
        <f t="shared" ref="AK47" si="219">AI47+AJ47</f>
        <v>2</v>
      </c>
      <c r="AL47" s="20">
        <v>0</v>
      </c>
      <c r="AM47" s="20">
        <v>0</v>
      </c>
      <c r="AN47" s="20">
        <v>0</v>
      </c>
      <c r="AO47" s="20">
        <v>0</v>
      </c>
      <c r="AP47" s="20">
        <f t="shared" ref="AP47" si="220">AN47+AO47</f>
        <v>0</v>
      </c>
      <c r="AQ47" s="20">
        <v>0</v>
      </c>
      <c r="AR47" s="20">
        <v>0</v>
      </c>
      <c r="AS47" s="20">
        <v>0</v>
      </c>
      <c r="AT47" s="20">
        <v>0</v>
      </c>
      <c r="AU47" s="20">
        <f>SUM(AS47:AT47)</f>
        <v>0</v>
      </c>
      <c r="AV47" s="20">
        <v>0</v>
      </c>
      <c r="AW47" s="20">
        <v>0</v>
      </c>
      <c r="AX47" s="20">
        <v>0</v>
      </c>
      <c r="AY47" s="20">
        <v>0</v>
      </c>
      <c r="AZ47" s="20">
        <f t="shared" ref="AZ47" si="221">AX47+AY47</f>
        <v>0</v>
      </c>
      <c r="BA47" s="20">
        <v>0</v>
      </c>
      <c r="BB47" s="20">
        <v>14</v>
      </c>
      <c r="BC47" s="20">
        <v>9</v>
      </c>
      <c r="BD47" s="20">
        <v>7</v>
      </c>
      <c r="BE47" s="20">
        <f t="shared" ref="BE47" si="222">BC47+BD47</f>
        <v>16</v>
      </c>
      <c r="BF47" s="20">
        <v>0</v>
      </c>
      <c r="BG47" s="20">
        <v>0</v>
      </c>
      <c r="BH47" s="20">
        <v>0</v>
      </c>
      <c r="BI47" s="20">
        <v>0</v>
      </c>
      <c r="BJ47" s="20">
        <f t="shared" ref="BJ47" si="223">BH47+BI47</f>
        <v>0</v>
      </c>
      <c r="BK47" s="22">
        <f t="shared" ref="BK47:BO48" si="224">C47+M47+R47+W47+AB47+AG47+AL47+AQ47+AV47+BF47+H47+BA47</f>
        <v>30</v>
      </c>
      <c r="BL47" s="22">
        <f t="shared" si="224"/>
        <v>43</v>
      </c>
      <c r="BM47" s="22">
        <f t="shared" si="224"/>
        <v>18</v>
      </c>
      <c r="BN47" s="22">
        <f t="shared" si="224"/>
        <v>8</v>
      </c>
      <c r="BO47" s="22">
        <f t="shared" si="224"/>
        <v>26</v>
      </c>
      <c r="BP47" s="23">
        <v>2</v>
      </c>
      <c r="BQ47" s="22" t="str">
        <f>IF(BP47=1,BM47,"0")</f>
        <v>0</v>
      </c>
      <c r="BR47" s="22" t="str">
        <f>IF(BP47=1,BN47,"0")</f>
        <v>0</v>
      </c>
      <c r="BS47" s="22">
        <f>BQ47+BR47</f>
        <v>0</v>
      </c>
      <c r="BT47" s="22">
        <f>IF(BP47=2,BM47,"0")</f>
        <v>18</v>
      </c>
      <c r="BU47" s="22">
        <f>IF(BP47=2,BN47,"0")</f>
        <v>8</v>
      </c>
      <c r="BV47" s="22">
        <f>BT47+BU47</f>
        <v>26</v>
      </c>
      <c r="BW47" s="22" t="str">
        <f>IF(BS47=2,BP47,"0")</f>
        <v>0</v>
      </c>
      <c r="BX47" s="22" t="str">
        <f>IF(BS47=2,BQ47,"0")</f>
        <v>0</v>
      </c>
      <c r="BY47" s="22">
        <f>BW47+BX47</f>
        <v>0</v>
      </c>
    </row>
    <row r="48" spans="1:77" s="2" customFormat="1" ht="23.25" customHeight="1" x14ac:dyDescent="0.5">
      <c r="A48" s="4"/>
      <c r="B48" s="21" t="s">
        <v>42</v>
      </c>
      <c r="C48" s="22">
        <f>SUM(C47)</f>
        <v>20</v>
      </c>
      <c r="D48" s="22">
        <f t="shared" ref="D48:AP48" si="225">SUM(D47)</f>
        <v>6</v>
      </c>
      <c r="E48" s="22">
        <f t="shared" si="225"/>
        <v>0</v>
      </c>
      <c r="F48" s="22">
        <f t="shared" si="225"/>
        <v>0</v>
      </c>
      <c r="G48" s="22">
        <f t="shared" si="225"/>
        <v>0</v>
      </c>
      <c r="H48" s="22">
        <f t="shared" si="225"/>
        <v>0</v>
      </c>
      <c r="I48" s="22">
        <f t="shared" si="225"/>
        <v>2</v>
      </c>
      <c r="J48" s="22">
        <f t="shared" si="225"/>
        <v>2</v>
      </c>
      <c r="K48" s="22">
        <f t="shared" si="225"/>
        <v>0</v>
      </c>
      <c r="L48" s="22">
        <f t="shared" si="225"/>
        <v>2</v>
      </c>
      <c r="M48" s="22">
        <f t="shared" si="225"/>
        <v>5</v>
      </c>
      <c r="N48" s="22">
        <f t="shared" si="225"/>
        <v>4</v>
      </c>
      <c r="O48" s="22">
        <f t="shared" si="225"/>
        <v>5</v>
      </c>
      <c r="P48" s="22">
        <f t="shared" si="225"/>
        <v>0</v>
      </c>
      <c r="Q48" s="22">
        <f t="shared" si="225"/>
        <v>5</v>
      </c>
      <c r="R48" s="22">
        <f t="shared" si="225"/>
        <v>3</v>
      </c>
      <c r="S48" s="22">
        <f t="shared" si="225"/>
        <v>7</v>
      </c>
      <c r="T48" s="22">
        <f t="shared" si="225"/>
        <v>1</v>
      </c>
      <c r="U48" s="22">
        <f t="shared" si="225"/>
        <v>0</v>
      </c>
      <c r="V48" s="22">
        <f t="shared" si="225"/>
        <v>1</v>
      </c>
      <c r="W48" s="22">
        <f t="shared" si="225"/>
        <v>2</v>
      </c>
      <c r="X48" s="22">
        <f t="shared" si="225"/>
        <v>7</v>
      </c>
      <c r="Y48" s="22">
        <f t="shared" si="225"/>
        <v>0</v>
      </c>
      <c r="Z48" s="22">
        <f t="shared" si="225"/>
        <v>0</v>
      </c>
      <c r="AA48" s="22">
        <f t="shared" si="225"/>
        <v>0</v>
      </c>
      <c r="AB48" s="22">
        <f t="shared" si="225"/>
        <v>0</v>
      </c>
      <c r="AC48" s="22">
        <f t="shared" si="225"/>
        <v>0</v>
      </c>
      <c r="AD48" s="22">
        <f t="shared" si="225"/>
        <v>0</v>
      </c>
      <c r="AE48" s="22">
        <f t="shared" si="225"/>
        <v>0</v>
      </c>
      <c r="AF48" s="22">
        <f t="shared" si="225"/>
        <v>0</v>
      </c>
      <c r="AG48" s="22">
        <f t="shared" si="225"/>
        <v>0</v>
      </c>
      <c r="AH48" s="22">
        <f t="shared" si="225"/>
        <v>3</v>
      </c>
      <c r="AI48" s="22">
        <f t="shared" si="225"/>
        <v>1</v>
      </c>
      <c r="AJ48" s="22">
        <f t="shared" si="225"/>
        <v>1</v>
      </c>
      <c r="AK48" s="22">
        <f t="shared" si="225"/>
        <v>2</v>
      </c>
      <c r="AL48" s="22">
        <f t="shared" si="225"/>
        <v>0</v>
      </c>
      <c r="AM48" s="22">
        <f t="shared" si="225"/>
        <v>0</v>
      </c>
      <c r="AN48" s="22">
        <f t="shared" si="225"/>
        <v>0</v>
      </c>
      <c r="AO48" s="22">
        <f t="shared" si="225"/>
        <v>0</v>
      </c>
      <c r="AP48" s="22">
        <f t="shared" si="225"/>
        <v>0</v>
      </c>
      <c r="AQ48" s="22">
        <f t="shared" ref="AQ48:BV48" si="226">SUM(AQ47)</f>
        <v>0</v>
      </c>
      <c r="AR48" s="22">
        <f t="shared" si="226"/>
        <v>0</v>
      </c>
      <c r="AS48" s="22">
        <f t="shared" si="226"/>
        <v>0</v>
      </c>
      <c r="AT48" s="22">
        <f t="shared" si="226"/>
        <v>0</v>
      </c>
      <c r="AU48" s="22">
        <f t="shared" si="226"/>
        <v>0</v>
      </c>
      <c r="AV48" s="22">
        <f t="shared" si="226"/>
        <v>0</v>
      </c>
      <c r="AW48" s="22">
        <f t="shared" si="226"/>
        <v>0</v>
      </c>
      <c r="AX48" s="22">
        <f t="shared" si="226"/>
        <v>0</v>
      </c>
      <c r="AY48" s="22">
        <f t="shared" si="226"/>
        <v>0</v>
      </c>
      <c r="AZ48" s="22">
        <f t="shared" si="226"/>
        <v>0</v>
      </c>
      <c r="BA48" s="22">
        <f t="shared" si="226"/>
        <v>0</v>
      </c>
      <c r="BB48" s="22">
        <f t="shared" si="226"/>
        <v>14</v>
      </c>
      <c r="BC48" s="22">
        <f t="shared" si="226"/>
        <v>9</v>
      </c>
      <c r="BD48" s="22">
        <f t="shared" si="226"/>
        <v>7</v>
      </c>
      <c r="BE48" s="22">
        <f t="shared" si="226"/>
        <v>16</v>
      </c>
      <c r="BF48" s="22">
        <f t="shared" ref="BF48:BJ48" si="227">SUM(BF47)</f>
        <v>0</v>
      </c>
      <c r="BG48" s="22">
        <f t="shared" si="227"/>
        <v>0</v>
      </c>
      <c r="BH48" s="22">
        <f t="shared" si="227"/>
        <v>0</v>
      </c>
      <c r="BI48" s="22">
        <f t="shared" si="227"/>
        <v>0</v>
      </c>
      <c r="BJ48" s="22">
        <f t="shared" si="227"/>
        <v>0</v>
      </c>
      <c r="BK48" s="22">
        <f t="shared" si="224"/>
        <v>30</v>
      </c>
      <c r="BL48" s="22">
        <f t="shared" si="224"/>
        <v>43</v>
      </c>
      <c r="BM48" s="22">
        <f t="shared" si="224"/>
        <v>18</v>
      </c>
      <c r="BN48" s="22">
        <f t="shared" si="224"/>
        <v>8</v>
      </c>
      <c r="BO48" s="22">
        <f t="shared" si="224"/>
        <v>26</v>
      </c>
      <c r="BP48" s="23">
        <f t="shared" si="226"/>
        <v>2</v>
      </c>
      <c r="BQ48" s="22">
        <f t="shared" si="226"/>
        <v>0</v>
      </c>
      <c r="BR48" s="22">
        <f t="shared" si="226"/>
        <v>0</v>
      </c>
      <c r="BS48" s="22">
        <f t="shared" si="226"/>
        <v>0</v>
      </c>
      <c r="BT48" s="22">
        <f t="shared" si="226"/>
        <v>18</v>
      </c>
      <c r="BU48" s="22">
        <f t="shared" si="226"/>
        <v>8</v>
      </c>
      <c r="BV48" s="22">
        <f t="shared" si="226"/>
        <v>26</v>
      </c>
      <c r="BW48" s="22">
        <f t="shared" ref="BW48:BY48" si="228">SUM(BW47)</f>
        <v>0</v>
      </c>
      <c r="BX48" s="22">
        <f t="shared" si="228"/>
        <v>0</v>
      </c>
      <c r="BY48" s="22">
        <f t="shared" si="228"/>
        <v>0</v>
      </c>
    </row>
    <row r="49" spans="1:77" s="2" customFormat="1" ht="23.25" customHeight="1" x14ac:dyDescent="0.5">
      <c r="A49" s="4"/>
      <c r="B49" s="35" t="s">
        <v>142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3"/>
      <c r="BQ49" s="22"/>
      <c r="BR49" s="22"/>
      <c r="BS49" s="22"/>
      <c r="BT49" s="22"/>
      <c r="BU49" s="22"/>
      <c r="BV49" s="22"/>
      <c r="BW49" s="22"/>
      <c r="BX49" s="22"/>
      <c r="BY49" s="22"/>
    </row>
    <row r="50" spans="1:77" s="2" customFormat="1" ht="23.25" customHeight="1" x14ac:dyDescent="0.5">
      <c r="A50" s="4"/>
      <c r="B50" s="34" t="s">
        <v>141</v>
      </c>
      <c r="C50" s="20">
        <v>5</v>
      </c>
      <c r="D50" s="20">
        <v>5</v>
      </c>
      <c r="E50" s="20">
        <v>2</v>
      </c>
      <c r="F50" s="20">
        <v>2</v>
      </c>
      <c r="G50" s="22">
        <f t="shared" ref="G50" si="229">E50+F50</f>
        <v>4</v>
      </c>
      <c r="H50" s="22">
        <v>0</v>
      </c>
      <c r="I50" s="20">
        <v>1</v>
      </c>
      <c r="J50" s="20">
        <v>0</v>
      </c>
      <c r="K50" s="20">
        <v>1</v>
      </c>
      <c r="L50" s="20">
        <f>SUM(J50:K50)</f>
        <v>1</v>
      </c>
      <c r="M50" s="20">
        <v>2</v>
      </c>
      <c r="N50" s="22">
        <f>5+9</f>
        <v>14</v>
      </c>
      <c r="O50" s="20">
        <f>4+1</f>
        <v>5</v>
      </c>
      <c r="P50" s="20">
        <f>1+5</f>
        <v>6</v>
      </c>
      <c r="Q50" s="22">
        <f t="shared" ref="Q50" si="230">O50+P50</f>
        <v>11</v>
      </c>
      <c r="R50" s="22">
        <v>10</v>
      </c>
      <c r="S50" s="22">
        <v>3</v>
      </c>
      <c r="T50" s="20">
        <v>2</v>
      </c>
      <c r="U50" s="20">
        <v>0</v>
      </c>
      <c r="V50" s="22">
        <f t="shared" ref="V50" si="231">T50+U50</f>
        <v>2</v>
      </c>
      <c r="W50" s="20">
        <v>7</v>
      </c>
      <c r="X50" s="22">
        <f>2+13</f>
        <v>15</v>
      </c>
      <c r="Y50" s="20">
        <v>2</v>
      </c>
      <c r="Z50" s="20">
        <v>0</v>
      </c>
      <c r="AA50" s="22">
        <f t="shared" ref="AA50" si="232">Y50+Z50</f>
        <v>2</v>
      </c>
      <c r="AB50" s="20">
        <v>5</v>
      </c>
      <c r="AC50" s="20">
        <v>16</v>
      </c>
      <c r="AD50" s="20">
        <v>0</v>
      </c>
      <c r="AE50" s="20">
        <v>1</v>
      </c>
      <c r="AF50" s="20">
        <f t="shared" ref="AF50" si="233">AD50+AE50</f>
        <v>1</v>
      </c>
      <c r="AG50" s="20">
        <v>1</v>
      </c>
      <c r="AH50" s="20">
        <v>0</v>
      </c>
      <c r="AI50" s="20">
        <v>0</v>
      </c>
      <c r="AJ50" s="20">
        <v>0</v>
      </c>
      <c r="AK50" s="20">
        <f t="shared" ref="AK50" si="234">AI50+AJ50</f>
        <v>0</v>
      </c>
      <c r="AL50" s="20">
        <v>0</v>
      </c>
      <c r="AM50" s="20">
        <v>0</v>
      </c>
      <c r="AN50" s="20">
        <v>0</v>
      </c>
      <c r="AO50" s="20">
        <v>0</v>
      </c>
      <c r="AP50" s="20">
        <f t="shared" ref="AP50" si="235">AN50+AO50</f>
        <v>0</v>
      </c>
      <c r="AQ50" s="20">
        <v>0</v>
      </c>
      <c r="AR50" s="20">
        <v>0</v>
      </c>
      <c r="AS50" s="20">
        <v>1</v>
      </c>
      <c r="AT50" s="20">
        <v>0</v>
      </c>
      <c r="AU50" s="20">
        <f>SUM(AS50:AT50)</f>
        <v>1</v>
      </c>
      <c r="AV50" s="20">
        <v>0</v>
      </c>
      <c r="AW50" s="20">
        <v>0</v>
      </c>
      <c r="AX50" s="20">
        <v>0</v>
      </c>
      <c r="AY50" s="20">
        <v>0</v>
      </c>
      <c r="AZ50" s="20">
        <f t="shared" ref="AZ50" si="236">AX50+AY50</f>
        <v>0</v>
      </c>
      <c r="BA50" s="20">
        <v>0</v>
      </c>
      <c r="BB50" s="20">
        <v>12</v>
      </c>
      <c r="BC50" s="20">
        <v>9</v>
      </c>
      <c r="BD50" s="20">
        <v>2</v>
      </c>
      <c r="BE50" s="20">
        <f t="shared" ref="BE50" si="237">BC50+BD50</f>
        <v>11</v>
      </c>
      <c r="BF50" s="20">
        <v>0</v>
      </c>
      <c r="BG50" s="22">
        <v>0</v>
      </c>
      <c r="BH50" s="20">
        <v>0</v>
      </c>
      <c r="BI50" s="20">
        <v>0</v>
      </c>
      <c r="BJ50" s="22">
        <f t="shared" ref="BJ50" si="238">BH50+BI50</f>
        <v>0</v>
      </c>
      <c r="BK50" s="22">
        <f t="shared" ref="BK50:BO51" si="239">C50+M50+R50+W50+AB50+AG50+AL50+AQ50+AV50+BF50+H50+BA50</f>
        <v>30</v>
      </c>
      <c r="BL50" s="22">
        <f t="shared" si="239"/>
        <v>66</v>
      </c>
      <c r="BM50" s="22">
        <f t="shared" si="239"/>
        <v>21</v>
      </c>
      <c r="BN50" s="22">
        <f t="shared" si="239"/>
        <v>12</v>
      </c>
      <c r="BO50" s="22">
        <f t="shared" si="239"/>
        <v>33</v>
      </c>
      <c r="BP50" s="23">
        <v>2</v>
      </c>
      <c r="BQ50" s="22" t="str">
        <f>IF(BP50=1,BM50,"0")</f>
        <v>0</v>
      </c>
      <c r="BR50" s="22" t="str">
        <f>IF(BP50=1,BN50,"0")</f>
        <v>0</v>
      </c>
      <c r="BS50" s="22">
        <f>BQ50+BR50</f>
        <v>0</v>
      </c>
      <c r="BT50" s="22">
        <f>IF(BP50=2,BM50,"0")</f>
        <v>21</v>
      </c>
      <c r="BU50" s="22">
        <f>IF(BP50=2,BN50,"0")</f>
        <v>12</v>
      </c>
      <c r="BV50" s="22">
        <f>BT50+BU50</f>
        <v>33</v>
      </c>
      <c r="BW50" s="22" t="str">
        <f>IF(BS50=2,BP50,"0")</f>
        <v>0</v>
      </c>
      <c r="BX50" s="22" t="str">
        <f>IF(BS50=2,BQ50,"0")</f>
        <v>0</v>
      </c>
      <c r="BY50" s="22">
        <f>BW50+BX50</f>
        <v>0</v>
      </c>
    </row>
    <row r="51" spans="1:77" s="2" customFormat="1" ht="23.25" customHeight="1" x14ac:dyDescent="0.5">
      <c r="A51" s="4"/>
      <c r="B51" s="21" t="s">
        <v>42</v>
      </c>
      <c r="C51" s="22">
        <f>SUM(C50)</f>
        <v>5</v>
      </c>
      <c r="D51" s="22">
        <f t="shared" ref="D51:BJ51" si="240">SUM(D50)</f>
        <v>5</v>
      </c>
      <c r="E51" s="22">
        <f t="shared" si="240"/>
        <v>2</v>
      </c>
      <c r="F51" s="22">
        <f t="shared" si="240"/>
        <v>2</v>
      </c>
      <c r="G51" s="22">
        <f t="shared" si="240"/>
        <v>4</v>
      </c>
      <c r="H51" s="22">
        <f t="shared" si="240"/>
        <v>0</v>
      </c>
      <c r="I51" s="22">
        <f t="shared" si="240"/>
        <v>1</v>
      </c>
      <c r="J51" s="22">
        <f t="shared" si="240"/>
        <v>0</v>
      </c>
      <c r="K51" s="22">
        <f t="shared" si="240"/>
        <v>1</v>
      </c>
      <c r="L51" s="22">
        <f t="shared" si="240"/>
        <v>1</v>
      </c>
      <c r="M51" s="22">
        <f t="shared" si="240"/>
        <v>2</v>
      </c>
      <c r="N51" s="22">
        <f t="shared" si="240"/>
        <v>14</v>
      </c>
      <c r="O51" s="22">
        <f t="shared" si="240"/>
        <v>5</v>
      </c>
      <c r="P51" s="22">
        <f t="shared" si="240"/>
        <v>6</v>
      </c>
      <c r="Q51" s="22">
        <f t="shared" si="240"/>
        <v>11</v>
      </c>
      <c r="R51" s="22">
        <f t="shared" si="240"/>
        <v>10</v>
      </c>
      <c r="S51" s="22">
        <f t="shared" si="240"/>
        <v>3</v>
      </c>
      <c r="T51" s="22">
        <f t="shared" si="240"/>
        <v>2</v>
      </c>
      <c r="U51" s="22">
        <f t="shared" si="240"/>
        <v>0</v>
      </c>
      <c r="V51" s="22">
        <f t="shared" si="240"/>
        <v>2</v>
      </c>
      <c r="W51" s="22">
        <f t="shared" si="240"/>
        <v>7</v>
      </c>
      <c r="X51" s="22">
        <f t="shared" si="240"/>
        <v>15</v>
      </c>
      <c r="Y51" s="22">
        <f t="shared" si="240"/>
        <v>2</v>
      </c>
      <c r="Z51" s="22">
        <f t="shared" si="240"/>
        <v>0</v>
      </c>
      <c r="AA51" s="22">
        <f t="shared" si="240"/>
        <v>2</v>
      </c>
      <c r="AB51" s="22">
        <f t="shared" si="240"/>
        <v>5</v>
      </c>
      <c r="AC51" s="22">
        <f t="shared" si="240"/>
        <v>16</v>
      </c>
      <c r="AD51" s="22">
        <f t="shared" si="240"/>
        <v>0</v>
      </c>
      <c r="AE51" s="22">
        <f t="shared" si="240"/>
        <v>1</v>
      </c>
      <c r="AF51" s="22">
        <f t="shared" si="240"/>
        <v>1</v>
      </c>
      <c r="AG51" s="22">
        <f t="shared" si="240"/>
        <v>1</v>
      </c>
      <c r="AH51" s="22">
        <f t="shared" si="240"/>
        <v>0</v>
      </c>
      <c r="AI51" s="22">
        <f t="shared" si="240"/>
        <v>0</v>
      </c>
      <c r="AJ51" s="22">
        <f t="shared" si="240"/>
        <v>0</v>
      </c>
      <c r="AK51" s="22">
        <f t="shared" si="240"/>
        <v>0</v>
      </c>
      <c r="AL51" s="22">
        <f t="shared" si="240"/>
        <v>0</v>
      </c>
      <c r="AM51" s="22">
        <f t="shared" si="240"/>
        <v>0</v>
      </c>
      <c r="AN51" s="22">
        <f t="shared" si="240"/>
        <v>0</v>
      </c>
      <c r="AO51" s="22">
        <f t="shared" si="240"/>
        <v>0</v>
      </c>
      <c r="AP51" s="22">
        <f t="shared" si="240"/>
        <v>0</v>
      </c>
      <c r="AQ51" s="22">
        <f t="shared" si="240"/>
        <v>0</v>
      </c>
      <c r="AR51" s="22">
        <f t="shared" si="240"/>
        <v>0</v>
      </c>
      <c r="AS51" s="22">
        <f t="shared" si="240"/>
        <v>1</v>
      </c>
      <c r="AT51" s="22">
        <f t="shared" si="240"/>
        <v>0</v>
      </c>
      <c r="AU51" s="22">
        <f t="shared" si="240"/>
        <v>1</v>
      </c>
      <c r="AV51" s="22">
        <f t="shared" si="240"/>
        <v>0</v>
      </c>
      <c r="AW51" s="22">
        <f t="shared" si="240"/>
        <v>0</v>
      </c>
      <c r="AX51" s="22">
        <f t="shared" si="240"/>
        <v>0</v>
      </c>
      <c r="AY51" s="22">
        <f t="shared" si="240"/>
        <v>0</v>
      </c>
      <c r="AZ51" s="22">
        <f t="shared" si="240"/>
        <v>0</v>
      </c>
      <c r="BA51" s="22">
        <f t="shared" ref="BA51:BE51" si="241">SUM(BA50)</f>
        <v>0</v>
      </c>
      <c r="BB51" s="22">
        <f t="shared" si="241"/>
        <v>12</v>
      </c>
      <c r="BC51" s="22">
        <f t="shared" si="241"/>
        <v>9</v>
      </c>
      <c r="BD51" s="22">
        <f t="shared" si="241"/>
        <v>2</v>
      </c>
      <c r="BE51" s="22">
        <f t="shared" si="241"/>
        <v>11</v>
      </c>
      <c r="BF51" s="22">
        <f t="shared" si="240"/>
        <v>0</v>
      </c>
      <c r="BG51" s="22">
        <f t="shared" si="240"/>
        <v>0</v>
      </c>
      <c r="BH51" s="22">
        <f t="shared" si="240"/>
        <v>0</v>
      </c>
      <c r="BI51" s="22">
        <f t="shared" si="240"/>
        <v>0</v>
      </c>
      <c r="BJ51" s="22">
        <f t="shared" si="240"/>
        <v>0</v>
      </c>
      <c r="BK51" s="22">
        <f t="shared" si="239"/>
        <v>30</v>
      </c>
      <c r="BL51" s="22">
        <f t="shared" si="239"/>
        <v>66</v>
      </c>
      <c r="BM51" s="22">
        <f t="shared" si="239"/>
        <v>21</v>
      </c>
      <c r="BN51" s="22">
        <f t="shared" si="239"/>
        <v>12</v>
      </c>
      <c r="BO51" s="22">
        <f t="shared" si="239"/>
        <v>33</v>
      </c>
      <c r="BP51" s="23">
        <f t="shared" ref="BP51:BS51" si="242">SUM(BP50)</f>
        <v>2</v>
      </c>
      <c r="BQ51" s="22">
        <f t="shared" si="242"/>
        <v>0</v>
      </c>
      <c r="BR51" s="22">
        <f t="shared" si="242"/>
        <v>0</v>
      </c>
      <c r="BS51" s="22">
        <f t="shared" si="242"/>
        <v>0</v>
      </c>
      <c r="BT51" s="22">
        <f>SUM(BT50)</f>
        <v>21</v>
      </c>
      <c r="BU51" s="22">
        <f t="shared" ref="BU51:BV51" si="243">SUM(BU50)</f>
        <v>12</v>
      </c>
      <c r="BV51" s="22">
        <f t="shared" si="243"/>
        <v>33</v>
      </c>
      <c r="BW51" s="22">
        <f>SUM(BW50)</f>
        <v>0</v>
      </c>
      <c r="BX51" s="22">
        <f t="shared" ref="BX51:BY51" si="244">SUM(BX50)</f>
        <v>0</v>
      </c>
      <c r="BY51" s="22">
        <f t="shared" si="244"/>
        <v>0</v>
      </c>
    </row>
    <row r="52" spans="1:77" ht="23.25" customHeight="1" x14ac:dyDescent="0.5">
      <c r="A52" s="18"/>
      <c r="B52" s="5" t="s">
        <v>106</v>
      </c>
      <c r="C52" s="57"/>
      <c r="D52" s="57"/>
      <c r="E52" s="57"/>
      <c r="F52" s="57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57"/>
      <c r="S52" s="57"/>
      <c r="T52" s="57"/>
      <c r="U52" s="57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57"/>
      <c r="AM52" s="57"/>
      <c r="AN52" s="57"/>
      <c r="AO52" s="57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117"/>
      <c r="BQ52" s="20"/>
      <c r="BR52" s="20"/>
      <c r="BS52" s="20"/>
      <c r="BT52" s="20"/>
      <c r="BU52" s="20"/>
      <c r="BV52" s="20"/>
      <c r="BW52" s="20"/>
      <c r="BX52" s="20"/>
      <c r="BY52" s="20"/>
    </row>
    <row r="53" spans="1:77" ht="23.25" customHeight="1" x14ac:dyDescent="0.5">
      <c r="A53" s="82"/>
      <c r="B53" s="83" t="s">
        <v>89</v>
      </c>
      <c r="C53" s="57">
        <v>15</v>
      </c>
      <c r="D53" s="57">
        <v>5</v>
      </c>
      <c r="E53" s="57">
        <v>1</v>
      </c>
      <c r="F53" s="57">
        <v>1</v>
      </c>
      <c r="G53" s="20">
        <f>E53+F53</f>
        <v>2</v>
      </c>
      <c r="H53" s="20">
        <v>0</v>
      </c>
      <c r="I53" s="20">
        <v>0</v>
      </c>
      <c r="J53" s="20">
        <v>0</v>
      </c>
      <c r="K53" s="20">
        <v>0</v>
      </c>
      <c r="L53" s="20">
        <f>SUM(J53:K53)</f>
        <v>0</v>
      </c>
      <c r="M53" s="20">
        <v>15</v>
      </c>
      <c r="N53" s="20">
        <f>9+21</f>
        <v>30</v>
      </c>
      <c r="O53" s="20">
        <f>10+7</f>
        <v>17</v>
      </c>
      <c r="P53" s="20">
        <v>2</v>
      </c>
      <c r="Q53" s="20">
        <f>O53+P53</f>
        <v>19</v>
      </c>
      <c r="R53" s="57">
        <v>0</v>
      </c>
      <c r="S53" s="57">
        <v>0</v>
      </c>
      <c r="T53" s="57">
        <v>0</v>
      </c>
      <c r="U53" s="57">
        <v>0</v>
      </c>
      <c r="V53" s="20">
        <f>T53+U53</f>
        <v>0</v>
      </c>
      <c r="W53" s="20">
        <v>0</v>
      </c>
      <c r="X53" s="20">
        <v>0</v>
      </c>
      <c r="Y53" s="20">
        <v>0</v>
      </c>
      <c r="Z53" s="20">
        <v>0</v>
      </c>
      <c r="AA53" s="20">
        <f>Y53+Z53</f>
        <v>0</v>
      </c>
      <c r="AB53" s="20">
        <v>0</v>
      </c>
      <c r="AC53" s="20">
        <v>0</v>
      </c>
      <c r="AD53" s="20">
        <v>0</v>
      </c>
      <c r="AE53" s="20">
        <v>0</v>
      </c>
      <c r="AF53" s="20">
        <f>AD53+AE53</f>
        <v>0</v>
      </c>
      <c r="AG53" s="20">
        <v>0</v>
      </c>
      <c r="AH53" s="20">
        <v>0</v>
      </c>
      <c r="AI53" s="20">
        <v>0</v>
      </c>
      <c r="AJ53" s="20">
        <v>0</v>
      </c>
      <c r="AK53" s="20">
        <f>AI53+AJ53</f>
        <v>0</v>
      </c>
      <c r="AL53" s="57">
        <v>0</v>
      </c>
      <c r="AM53" s="57">
        <v>0</v>
      </c>
      <c r="AN53" s="57">
        <v>0</v>
      </c>
      <c r="AO53" s="57">
        <v>0</v>
      </c>
      <c r="AP53" s="20">
        <f>AN53+AO53</f>
        <v>0</v>
      </c>
      <c r="AQ53" s="20">
        <v>0</v>
      </c>
      <c r="AR53" s="20">
        <v>0</v>
      </c>
      <c r="AS53" s="20">
        <v>2</v>
      </c>
      <c r="AT53" s="20">
        <v>0</v>
      </c>
      <c r="AU53" s="20">
        <f>AS53+AT53</f>
        <v>2</v>
      </c>
      <c r="AV53" s="20">
        <v>0</v>
      </c>
      <c r="AW53" s="20">
        <v>0</v>
      </c>
      <c r="AX53" s="20">
        <v>0</v>
      </c>
      <c r="AY53" s="20">
        <v>0</v>
      </c>
      <c r="AZ53" s="20">
        <f>AX53+AY53</f>
        <v>0</v>
      </c>
      <c r="BA53" s="20">
        <v>0</v>
      </c>
      <c r="BB53" s="20">
        <v>13</v>
      </c>
      <c r="BC53" s="20">
        <v>10</v>
      </c>
      <c r="BD53" s="20">
        <v>2</v>
      </c>
      <c r="BE53" s="20">
        <f>BC53+BD53</f>
        <v>12</v>
      </c>
      <c r="BF53" s="20">
        <v>0</v>
      </c>
      <c r="BG53" s="20">
        <v>0</v>
      </c>
      <c r="BH53" s="20">
        <v>0</v>
      </c>
      <c r="BI53" s="20">
        <v>0</v>
      </c>
      <c r="BJ53" s="20">
        <f>BH53+BI53</f>
        <v>0</v>
      </c>
      <c r="BK53" s="22">
        <f>C53+M53+R53+W53+AB53+AG53+AL53+AQ53+AV53+BF53+H53+BA53</f>
        <v>30</v>
      </c>
      <c r="BL53" s="22">
        <f>D53+N53+S53+X53+AC53+AH53+AM53+AR53+AW53+BG53+I53+BB53</f>
        <v>48</v>
      </c>
      <c r="BM53" s="22">
        <f>E53+O53+T53+Y53+AD53+AI53+AN53+AS53+AX53+BH53+J53+BC53</f>
        <v>30</v>
      </c>
      <c r="BN53" s="22">
        <f>F53+P53+U53+Z53+AE53+AJ53+AO53+AT53+AY53+BI53+K53+BD53</f>
        <v>5</v>
      </c>
      <c r="BO53" s="22">
        <f>G53+Q53+V53+AA53+AF53+AK53+AP53+AU53+AZ53+BJ53+L53+BE53</f>
        <v>35</v>
      </c>
      <c r="BP53" s="113">
        <v>2</v>
      </c>
      <c r="BQ53" s="22" t="str">
        <f t="shared" ref="BQ53:BQ54" si="245">IF(BP53=1,BM53,"0")</f>
        <v>0</v>
      </c>
      <c r="BR53" s="22" t="str">
        <f t="shared" ref="BR53:BR54" si="246">IF(BP53=1,BN53,"0")</f>
        <v>0</v>
      </c>
      <c r="BS53" s="22">
        <f t="shared" ref="BS53:BS54" si="247">BQ53+BR53</f>
        <v>0</v>
      </c>
      <c r="BT53" s="22">
        <f t="shared" ref="BT53:BT54" si="248">IF(BP53=2,BM53,"0")</f>
        <v>30</v>
      </c>
      <c r="BU53" s="22">
        <f t="shared" ref="BU53:BU54" si="249">IF(BP53=2,BN53,"0")</f>
        <v>5</v>
      </c>
      <c r="BV53" s="22">
        <f t="shared" ref="BV53:BV54" si="250">BT53+BU53</f>
        <v>35</v>
      </c>
      <c r="BW53" s="22" t="str">
        <f t="shared" ref="BW53:BW54" si="251">IF(BS53=2,BP53,"0")</f>
        <v>0</v>
      </c>
      <c r="BX53" s="22" t="str">
        <f t="shared" ref="BX53:BX54" si="252">IF(BS53=2,BQ53,"0")</f>
        <v>0</v>
      </c>
      <c r="BY53" s="22">
        <f t="shared" ref="BY53:BY54" si="253">BW53+BX53</f>
        <v>0</v>
      </c>
    </row>
    <row r="54" spans="1:77" ht="23.25" customHeight="1" x14ac:dyDescent="0.5">
      <c r="A54" s="18"/>
      <c r="B54" s="90" t="s">
        <v>99</v>
      </c>
      <c r="C54" s="20">
        <v>15</v>
      </c>
      <c r="D54" s="20">
        <v>1</v>
      </c>
      <c r="E54" s="20">
        <v>0</v>
      </c>
      <c r="F54" s="20">
        <v>0</v>
      </c>
      <c r="G54" s="20">
        <f>E54+F54</f>
        <v>0</v>
      </c>
      <c r="H54" s="20">
        <v>0</v>
      </c>
      <c r="I54" s="20">
        <v>1</v>
      </c>
      <c r="J54" s="20">
        <v>1</v>
      </c>
      <c r="K54" s="20">
        <v>0</v>
      </c>
      <c r="L54" s="20">
        <f t="shared" ref="L54" si="254">SUM(J54:K54)</f>
        <v>1</v>
      </c>
      <c r="M54" s="20">
        <v>15</v>
      </c>
      <c r="N54" s="20">
        <v>11</v>
      </c>
      <c r="O54" s="20">
        <f>6+1</f>
        <v>7</v>
      </c>
      <c r="P54" s="20">
        <v>2</v>
      </c>
      <c r="Q54" s="20">
        <f>O54+P54</f>
        <v>9</v>
      </c>
      <c r="R54" s="20">
        <v>0</v>
      </c>
      <c r="S54" s="20">
        <v>0</v>
      </c>
      <c r="T54" s="20">
        <v>0</v>
      </c>
      <c r="U54" s="20">
        <v>0</v>
      </c>
      <c r="V54" s="20">
        <f>T54+U54</f>
        <v>0</v>
      </c>
      <c r="W54" s="20">
        <v>0</v>
      </c>
      <c r="X54" s="20">
        <v>0</v>
      </c>
      <c r="Y54" s="20">
        <v>0</v>
      </c>
      <c r="Z54" s="20">
        <v>0</v>
      </c>
      <c r="AA54" s="20">
        <f>Y54+Z54</f>
        <v>0</v>
      </c>
      <c r="AB54" s="20">
        <v>0</v>
      </c>
      <c r="AC54" s="20">
        <v>0</v>
      </c>
      <c r="AD54" s="20">
        <v>0</v>
      </c>
      <c r="AE54" s="20">
        <v>0</v>
      </c>
      <c r="AF54" s="20">
        <f>AD54+AE54</f>
        <v>0</v>
      </c>
      <c r="AG54" s="20">
        <v>0</v>
      </c>
      <c r="AH54" s="20">
        <v>0</v>
      </c>
      <c r="AI54" s="20">
        <v>0</v>
      </c>
      <c r="AJ54" s="20">
        <v>0</v>
      </c>
      <c r="AK54" s="20">
        <f>AI54+AJ54</f>
        <v>0</v>
      </c>
      <c r="AL54" s="20">
        <v>0</v>
      </c>
      <c r="AM54" s="20">
        <v>0</v>
      </c>
      <c r="AN54" s="20">
        <v>0</v>
      </c>
      <c r="AO54" s="20">
        <v>0</v>
      </c>
      <c r="AP54" s="20">
        <f>AN54+AO54</f>
        <v>0</v>
      </c>
      <c r="AQ54" s="20">
        <v>0</v>
      </c>
      <c r="AR54" s="20">
        <v>0</v>
      </c>
      <c r="AS54" s="20">
        <v>1</v>
      </c>
      <c r="AT54" s="20">
        <v>0</v>
      </c>
      <c r="AU54" s="20">
        <f>AS54+AT54</f>
        <v>1</v>
      </c>
      <c r="AV54" s="20">
        <v>0</v>
      </c>
      <c r="AW54" s="20">
        <v>0</v>
      </c>
      <c r="AX54" s="20">
        <v>0</v>
      </c>
      <c r="AY54" s="20">
        <v>0</v>
      </c>
      <c r="AZ54" s="20">
        <f>AX54+AY54</f>
        <v>0</v>
      </c>
      <c r="BA54" s="20">
        <v>0</v>
      </c>
      <c r="BB54" s="20">
        <v>9</v>
      </c>
      <c r="BC54" s="20">
        <v>5</v>
      </c>
      <c r="BD54" s="20">
        <v>4</v>
      </c>
      <c r="BE54" s="20">
        <f>BC54+BD54</f>
        <v>9</v>
      </c>
      <c r="BF54" s="20">
        <v>0</v>
      </c>
      <c r="BG54" s="20">
        <v>0</v>
      </c>
      <c r="BH54" s="20">
        <v>0</v>
      </c>
      <c r="BI54" s="20">
        <v>0</v>
      </c>
      <c r="BJ54" s="20">
        <f>BH54+BI54</f>
        <v>0</v>
      </c>
      <c r="BK54" s="22">
        <f t="shared" ref="BK54:BK55" si="255">C54+M54+R54+W54+AB54+AG54+AL54+AQ54+AV54+BF54+H54+BA54</f>
        <v>30</v>
      </c>
      <c r="BL54" s="22">
        <f t="shared" ref="BL54:BL55" si="256">D54+N54+S54+X54+AC54+AH54+AM54+AR54+AW54+BG54+I54+BB54</f>
        <v>22</v>
      </c>
      <c r="BM54" s="22">
        <f t="shared" ref="BM54:BM55" si="257">E54+O54+T54+Y54+AD54+AI54+AN54+AS54+AX54+BH54+J54+BC54</f>
        <v>14</v>
      </c>
      <c r="BN54" s="22">
        <f t="shared" ref="BN54:BN55" si="258">F54+P54+U54+Z54+AE54+AJ54+AO54+AT54+AY54+BI54+K54+BD54</f>
        <v>6</v>
      </c>
      <c r="BO54" s="22">
        <f t="shared" ref="BO54:BO55" si="259">G54+Q54+V54+AA54+AF54+AK54+AP54+AU54+AZ54+BJ54+L54+BE54</f>
        <v>20</v>
      </c>
      <c r="BP54" s="23">
        <v>2</v>
      </c>
      <c r="BQ54" s="22" t="str">
        <f t="shared" si="245"/>
        <v>0</v>
      </c>
      <c r="BR54" s="22" t="str">
        <f t="shared" si="246"/>
        <v>0</v>
      </c>
      <c r="BS54" s="22">
        <f t="shared" si="247"/>
        <v>0</v>
      </c>
      <c r="BT54" s="22">
        <f t="shared" si="248"/>
        <v>14</v>
      </c>
      <c r="BU54" s="22">
        <f t="shared" si="249"/>
        <v>6</v>
      </c>
      <c r="BV54" s="22">
        <f t="shared" si="250"/>
        <v>20</v>
      </c>
      <c r="BW54" s="22" t="str">
        <f t="shared" si="251"/>
        <v>0</v>
      </c>
      <c r="BX54" s="22" t="str">
        <f t="shared" si="252"/>
        <v>0</v>
      </c>
      <c r="BY54" s="22">
        <f t="shared" si="253"/>
        <v>0</v>
      </c>
    </row>
    <row r="55" spans="1:77" ht="23.25" customHeight="1" x14ac:dyDescent="0.5">
      <c r="A55" s="50"/>
      <c r="B55" s="84" t="s">
        <v>42</v>
      </c>
      <c r="C55" s="22">
        <f>SUM(C53:C54)</f>
        <v>30</v>
      </c>
      <c r="D55" s="22">
        <f t="shared" ref="D55:BJ55" si="260">SUM(D53:D54)</f>
        <v>6</v>
      </c>
      <c r="E55" s="22">
        <f t="shared" si="260"/>
        <v>1</v>
      </c>
      <c r="F55" s="22">
        <f t="shared" si="260"/>
        <v>1</v>
      </c>
      <c r="G55" s="22">
        <f t="shared" si="260"/>
        <v>2</v>
      </c>
      <c r="H55" s="22">
        <f t="shared" si="260"/>
        <v>0</v>
      </c>
      <c r="I55" s="22">
        <f t="shared" si="260"/>
        <v>1</v>
      </c>
      <c r="J55" s="22">
        <f t="shared" si="260"/>
        <v>1</v>
      </c>
      <c r="K55" s="22">
        <f t="shared" si="260"/>
        <v>0</v>
      </c>
      <c r="L55" s="22">
        <f t="shared" si="260"/>
        <v>1</v>
      </c>
      <c r="M55" s="22">
        <f t="shared" si="260"/>
        <v>30</v>
      </c>
      <c r="N55" s="22">
        <f t="shared" si="260"/>
        <v>41</v>
      </c>
      <c r="O55" s="22">
        <f t="shared" si="260"/>
        <v>24</v>
      </c>
      <c r="P55" s="22">
        <f t="shared" si="260"/>
        <v>4</v>
      </c>
      <c r="Q55" s="22">
        <f t="shared" si="260"/>
        <v>28</v>
      </c>
      <c r="R55" s="22">
        <f t="shared" si="260"/>
        <v>0</v>
      </c>
      <c r="S55" s="22">
        <f t="shared" si="260"/>
        <v>0</v>
      </c>
      <c r="T55" s="22">
        <f t="shared" si="260"/>
        <v>0</v>
      </c>
      <c r="U55" s="22">
        <f t="shared" si="260"/>
        <v>0</v>
      </c>
      <c r="V55" s="22">
        <f t="shared" si="260"/>
        <v>0</v>
      </c>
      <c r="W55" s="22">
        <f t="shared" si="260"/>
        <v>0</v>
      </c>
      <c r="X55" s="22">
        <f t="shared" si="260"/>
        <v>0</v>
      </c>
      <c r="Y55" s="22">
        <f t="shared" si="260"/>
        <v>0</v>
      </c>
      <c r="Z55" s="22">
        <f t="shared" si="260"/>
        <v>0</v>
      </c>
      <c r="AA55" s="22">
        <f t="shared" si="260"/>
        <v>0</v>
      </c>
      <c r="AB55" s="22">
        <f t="shared" si="260"/>
        <v>0</v>
      </c>
      <c r="AC55" s="22">
        <f t="shared" si="260"/>
        <v>0</v>
      </c>
      <c r="AD55" s="22">
        <f t="shared" si="260"/>
        <v>0</v>
      </c>
      <c r="AE55" s="22">
        <f t="shared" si="260"/>
        <v>0</v>
      </c>
      <c r="AF55" s="22">
        <f t="shared" si="260"/>
        <v>0</v>
      </c>
      <c r="AG55" s="22">
        <f t="shared" si="260"/>
        <v>0</v>
      </c>
      <c r="AH55" s="22">
        <f t="shared" si="260"/>
        <v>0</v>
      </c>
      <c r="AI55" s="22">
        <f t="shared" si="260"/>
        <v>0</v>
      </c>
      <c r="AJ55" s="22">
        <f t="shared" si="260"/>
        <v>0</v>
      </c>
      <c r="AK55" s="22">
        <f t="shared" si="260"/>
        <v>0</v>
      </c>
      <c r="AL55" s="22">
        <f t="shared" si="260"/>
        <v>0</v>
      </c>
      <c r="AM55" s="22">
        <f t="shared" si="260"/>
        <v>0</v>
      </c>
      <c r="AN55" s="22">
        <f t="shared" si="260"/>
        <v>0</v>
      </c>
      <c r="AO55" s="22">
        <f t="shared" si="260"/>
        <v>0</v>
      </c>
      <c r="AP55" s="22">
        <f t="shared" si="260"/>
        <v>0</v>
      </c>
      <c r="AQ55" s="22">
        <f t="shared" si="260"/>
        <v>0</v>
      </c>
      <c r="AR55" s="22">
        <f t="shared" si="260"/>
        <v>0</v>
      </c>
      <c r="AS55" s="22">
        <f t="shared" si="260"/>
        <v>3</v>
      </c>
      <c r="AT55" s="22">
        <f t="shared" si="260"/>
        <v>0</v>
      </c>
      <c r="AU55" s="22">
        <f t="shared" si="260"/>
        <v>3</v>
      </c>
      <c r="AV55" s="22">
        <f t="shared" si="260"/>
        <v>0</v>
      </c>
      <c r="AW55" s="22">
        <f t="shared" si="260"/>
        <v>0</v>
      </c>
      <c r="AX55" s="22">
        <f t="shared" si="260"/>
        <v>0</v>
      </c>
      <c r="AY55" s="22">
        <f t="shared" si="260"/>
        <v>0</v>
      </c>
      <c r="AZ55" s="22">
        <f t="shared" si="260"/>
        <v>0</v>
      </c>
      <c r="BA55" s="22">
        <f t="shared" ref="BA55:BE55" si="261">SUM(BA53:BA54)</f>
        <v>0</v>
      </c>
      <c r="BB55" s="22">
        <f t="shared" si="261"/>
        <v>22</v>
      </c>
      <c r="BC55" s="22">
        <f t="shared" si="261"/>
        <v>15</v>
      </c>
      <c r="BD55" s="22">
        <f t="shared" si="261"/>
        <v>6</v>
      </c>
      <c r="BE55" s="22">
        <f t="shared" si="261"/>
        <v>21</v>
      </c>
      <c r="BF55" s="22">
        <f t="shared" si="260"/>
        <v>0</v>
      </c>
      <c r="BG55" s="22">
        <f t="shared" si="260"/>
        <v>0</v>
      </c>
      <c r="BH55" s="22">
        <f t="shared" si="260"/>
        <v>0</v>
      </c>
      <c r="BI55" s="22">
        <f t="shared" si="260"/>
        <v>0</v>
      </c>
      <c r="BJ55" s="22">
        <f t="shared" si="260"/>
        <v>0</v>
      </c>
      <c r="BK55" s="22">
        <f t="shared" si="255"/>
        <v>60</v>
      </c>
      <c r="BL55" s="22">
        <f t="shared" si="256"/>
        <v>70</v>
      </c>
      <c r="BM55" s="22">
        <f t="shared" si="257"/>
        <v>44</v>
      </c>
      <c r="BN55" s="22">
        <f t="shared" si="258"/>
        <v>11</v>
      </c>
      <c r="BO55" s="22">
        <f t="shared" si="259"/>
        <v>55</v>
      </c>
      <c r="BP55" s="23">
        <f>SUM(BP54)</f>
        <v>2</v>
      </c>
      <c r="BQ55" s="22">
        <f>SUM(BQ54)</f>
        <v>0</v>
      </c>
      <c r="BR55" s="22">
        <f>SUM(BR54)</f>
        <v>0</v>
      </c>
      <c r="BS55" s="22">
        <f>SUM(BS54)</f>
        <v>0</v>
      </c>
      <c r="BT55" s="22">
        <f t="shared" ref="BT55:BY55" si="262">SUM(BT53:BT54)</f>
        <v>44</v>
      </c>
      <c r="BU55" s="22">
        <f t="shared" si="262"/>
        <v>11</v>
      </c>
      <c r="BV55" s="22">
        <f t="shared" si="262"/>
        <v>55</v>
      </c>
      <c r="BW55" s="22">
        <f t="shared" si="262"/>
        <v>0</v>
      </c>
      <c r="BX55" s="22">
        <f t="shared" si="262"/>
        <v>0</v>
      </c>
      <c r="BY55" s="22">
        <f t="shared" si="262"/>
        <v>0</v>
      </c>
    </row>
    <row r="56" spans="1:77" ht="23.25" customHeight="1" x14ac:dyDescent="0.5">
      <c r="A56" s="18"/>
      <c r="B56" s="35" t="s">
        <v>70</v>
      </c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3"/>
      <c r="BQ56" s="22"/>
      <c r="BR56" s="22"/>
      <c r="BS56" s="22"/>
      <c r="BT56" s="22"/>
      <c r="BU56" s="22"/>
      <c r="BV56" s="22"/>
      <c r="BW56" s="22"/>
      <c r="BX56" s="22"/>
      <c r="BY56" s="22"/>
    </row>
    <row r="57" spans="1:77" ht="23.25" customHeight="1" x14ac:dyDescent="0.5">
      <c r="A57" s="18"/>
      <c r="B57" s="34" t="s">
        <v>73</v>
      </c>
      <c r="C57" s="20">
        <v>40</v>
      </c>
      <c r="D57" s="20">
        <v>23</v>
      </c>
      <c r="E57" s="20">
        <f>13+3</f>
        <v>16</v>
      </c>
      <c r="F57" s="20">
        <v>1</v>
      </c>
      <c r="G57" s="20">
        <f t="shared" ref="G57" si="263">E57+F57</f>
        <v>17</v>
      </c>
      <c r="H57" s="20">
        <v>0</v>
      </c>
      <c r="I57" s="20">
        <v>2</v>
      </c>
      <c r="J57" s="20">
        <v>1</v>
      </c>
      <c r="K57" s="20">
        <v>1</v>
      </c>
      <c r="L57" s="20">
        <f>SUM(J57:K57)</f>
        <v>2</v>
      </c>
      <c r="M57" s="20">
        <v>20</v>
      </c>
      <c r="N57" s="20">
        <v>23</v>
      </c>
      <c r="O57" s="20">
        <v>8</v>
      </c>
      <c r="P57" s="20">
        <v>4</v>
      </c>
      <c r="Q57" s="20">
        <f t="shared" ref="Q57" si="264">O57+P57</f>
        <v>12</v>
      </c>
      <c r="R57" s="20">
        <v>0</v>
      </c>
      <c r="S57" s="20">
        <v>0</v>
      </c>
      <c r="T57" s="20">
        <v>0</v>
      </c>
      <c r="U57" s="20">
        <v>0</v>
      </c>
      <c r="V57" s="20">
        <f t="shared" ref="V57" si="265">T57+U57</f>
        <v>0</v>
      </c>
      <c r="W57" s="20">
        <v>0</v>
      </c>
      <c r="X57" s="20">
        <v>0</v>
      </c>
      <c r="Y57" s="20">
        <v>0</v>
      </c>
      <c r="Z57" s="20">
        <v>0</v>
      </c>
      <c r="AA57" s="20">
        <f t="shared" ref="AA57" si="266">Y57+Z57</f>
        <v>0</v>
      </c>
      <c r="AB57" s="20">
        <v>0</v>
      </c>
      <c r="AC57" s="20">
        <v>0</v>
      </c>
      <c r="AD57" s="20">
        <v>0</v>
      </c>
      <c r="AE57" s="20">
        <v>0</v>
      </c>
      <c r="AF57" s="20">
        <f t="shared" ref="AF57" si="267">AD57+AE57</f>
        <v>0</v>
      </c>
      <c r="AG57" s="20">
        <v>0</v>
      </c>
      <c r="AH57" s="20">
        <v>0</v>
      </c>
      <c r="AI57" s="20">
        <v>0</v>
      </c>
      <c r="AJ57" s="20">
        <v>0</v>
      </c>
      <c r="AK57" s="20">
        <f t="shared" ref="AK57" si="268">AI57+AJ57</f>
        <v>0</v>
      </c>
      <c r="AL57" s="20">
        <v>0</v>
      </c>
      <c r="AM57" s="20">
        <v>0</v>
      </c>
      <c r="AN57" s="20">
        <v>0</v>
      </c>
      <c r="AO57" s="20">
        <v>0</v>
      </c>
      <c r="AP57" s="20">
        <f t="shared" ref="AP57" si="269">AN57+AO57</f>
        <v>0</v>
      </c>
      <c r="AQ57" s="20">
        <v>0</v>
      </c>
      <c r="AR57" s="20">
        <v>0</v>
      </c>
      <c r="AS57" s="20">
        <v>0</v>
      </c>
      <c r="AT57" s="20">
        <v>0</v>
      </c>
      <c r="AU57" s="20">
        <f t="shared" ref="AU57" si="270">AS57+AT57</f>
        <v>0</v>
      </c>
      <c r="AV57" s="20">
        <v>0</v>
      </c>
      <c r="AW57" s="20">
        <v>0</v>
      </c>
      <c r="AX57" s="20">
        <v>0</v>
      </c>
      <c r="AY57" s="20">
        <v>0</v>
      </c>
      <c r="AZ57" s="20">
        <f t="shared" ref="AZ57" si="271">AX57+AY57</f>
        <v>0</v>
      </c>
      <c r="BA57" s="20">
        <v>0</v>
      </c>
      <c r="BB57" s="20">
        <v>20</v>
      </c>
      <c r="BC57" s="20">
        <v>18</v>
      </c>
      <c r="BD57" s="20">
        <v>2</v>
      </c>
      <c r="BE57" s="20">
        <f t="shared" ref="BE57" si="272">BC57+BD57</f>
        <v>20</v>
      </c>
      <c r="BF57" s="20">
        <v>0</v>
      </c>
      <c r="BG57" s="20">
        <v>0</v>
      </c>
      <c r="BH57" s="20">
        <v>0</v>
      </c>
      <c r="BI57" s="20">
        <v>0</v>
      </c>
      <c r="BJ57" s="20">
        <f t="shared" ref="BJ57" si="273">BH57+BI57</f>
        <v>0</v>
      </c>
      <c r="BK57" s="22">
        <f>C57+M57+R57+W57+AB57+AG57+AL57+AQ57+AV57+BF57+H57+BA57</f>
        <v>60</v>
      </c>
      <c r="BL57" s="22">
        <f>D57+N57+S57+X57+AC57+AH57+AM57+AR57+AW57+BG57+I57+BB57</f>
        <v>68</v>
      </c>
      <c r="BM57" s="22">
        <f>E57+O57+T57+Y57+AD57+AI57+AN57+AS57+AX57+BH57+J57+BC57</f>
        <v>43</v>
      </c>
      <c r="BN57" s="22">
        <f>F57+P57+U57+Z57+AE57+AJ57+AO57+AT57+AY57+BI57+K57+BD57</f>
        <v>8</v>
      </c>
      <c r="BO57" s="22">
        <f>G57+Q57+V57+AA57+AF57+AK57+AP57+AU57+AZ57+BJ57+L57+BE57</f>
        <v>51</v>
      </c>
      <c r="BP57" s="23">
        <v>2</v>
      </c>
      <c r="BQ57" s="22" t="str">
        <f t="shared" ref="BQ57" si="274">IF(BP57=1,BM57,"0")</f>
        <v>0</v>
      </c>
      <c r="BR57" s="22" t="str">
        <f t="shared" ref="BR57" si="275">IF(BP57=1,BN57,"0")</f>
        <v>0</v>
      </c>
      <c r="BS57" s="22">
        <f t="shared" ref="BS57" si="276">BQ57+BR57</f>
        <v>0</v>
      </c>
      <c r="BT57" s="22">
        <f t="shared" ref="BT57" si="277">IF(BP57=2,BM57,"0")</f>
        <v>43</v>
      </c>
      <c r="BU57" s="22">
        <f t="shared" ref="BU57" si="278">IF(BP57=2,BN57,"0")</f>
        <v>8</v>
      </c>
      <c r="BV57" s="22">
        <f t="shared" ref="BV57" si="279">BT57+BU57</f>
        <v>51</v>
      </c>
      <c r="BW57" s="22" t="str">
        <f t="shared" ref="BW57" si="280">IF(BS57=2,BP57,"0")</f>
        <v>0</v>
      </c>
      <c r="BX57" s="22" t="str">
        <f t="shared" ref="BX57" si="281">IF(BS57=2,BQ57,"0")</f>
        <v>0</v>
      </c>
      <c r="BY57" s="22">
        <f t="shared" ref="BY57" si="282">BW57+BX57</f>
        <v>0</v>
      </c>
    </row>
    <row r="58" spans="1:77" ht="23.25" customHeight="1" x14ac:dyDescent="0.5">
      <c r="A58" s="18"/>
      <c r="B58" s="21" t="s">
        <v>42</v>
      </c>
      <c r="C58" s="22">
        <f>SUM(C57)</f>
        <v>40</v>
      </c>
      <c r="D58" s="22">
        <f t="shared" ref="D58:AP58" si="283">SUM(D57)</f>
        <v>23</v>
      </c>
      <c r="E58" s="22">
        <f t="shared" si="283"/>
        <v>16</v>
      </c>
      <c r="F58" s="22">
        <f t="shared" si="283"/>
        <v>1</v>
      </c>
      <c r="G58" s="22">
        <f t="shared" si="283"/>
        <v>17</v>
      </c>
      <c r="H58" s="22">
        <f t="shared" si="283"/>
        <v>0</v>
      </c>
      <c r="I58" s="22">
        <f t="shared" si="283"/>
        <v>2</v>
      </c>
      <c r="J58" s="22">
        <f t="shared" si="283"/>
        <v>1</v>
      </c>
      <c r="K58" s="22">
        <f t="shared" si="283"/>
        <v>1</v>
      </c>
      <c r="L58" s="22">
        <f t="shared" si="283"/>
        <v>2</v>
      </c>
      <c r="M58" s="22">
        <f t="shared" si="283"/>
        <v>20</v>
      </c>
      <c r="N58" s="22">
        <f t="shared" si="283"/>
        <v>23</v>
      </c>
      <c r="O58" s="22">
        <f t="shared" si="283"/>
        <v>8</v>
      </c>
      <c r="P58" s="22">
        <f t="shared" si="283"/>
        <v>4</v>
      </c>
      <c r="Q58" s="22">
        <f t="shared" si="283"/>
        <v>12</v>
      </c>
      <c r="R58" s="22">
        <f t="shared" si="283"/>
        <v>0</v>
      </c>
      <c r="S58" s="22">
        <f t="shared" si="283"/>
        <v>0</v>
      </c>
      <c r="T58" s="22">
        <f t="shared" si="283"/>
        <v>0</v>
      </c>
      <c r="U58" s="22">
        <f t="shared" si="283"/>
        <v>0</v>
      </c>
      <c r="V58" s="22">
        <f t="shared" si="283"/>
        <v>0</v>
      </c>
      <c r="W58" s="22">
        <f t="shared" si="283"/>
        <v>0</v>
      </c>
      <c r="X58" s="22">
        <f t="shared" si="283"/>
        <v>0</v>
      </c>
      <c r="Y58" s="22">
        <f t="shared" si="283"/>
        <v>0</v>
      </c>
      <c r="Z58" s="22">
        <f t="shared" si="283"/>
        <v>0</v>
      </c>
      <c r="AA58" s="22">
        <f t="shared" si="283"/>
        <v>0</v>
      </c>
      <c r="AB58" s="22">
        <f t="shared" si="283"/>
        <v>0</v>
      </c>
      <c r="AC58" s="22">
        <f t="shared" si="283"/>
        <v>0</v>
      </c>
      <c r="AD58" s="22">
        <f t="shared" si="283"/>
        <v>0</v>
      </c>
      <c r="AE58" s="22">
        <f t="shared" si="283"/>
        <v>0</v>
      </c>
      <c r="AF58" s="22">
        <f t="shared" si="283"/>
        <v>0</v>
      </c>
      <c r="AG58" s="22">
        <f t="shared" si="283"/>
        <v>0</v>
      </c>
      <c r="AH58" s="22">
        <f t="shared" si="283"/>
        <v>0</v>
      </c>
      <c r="AI58" s="22">
        <f t="shared" si="283"/>
        <v>0</v>
      </c>
      <c r="AJ58" s="22">
        <f t="shared" si="283"/>
        <v>0</v>
      </c>
      <c r="AK58" s="22">
        <f t="shared" si="283"/>
        <v>0</v>
      </c>
      <c r="AL58" s="22">
        <f t="shared" si="283"/>
        <v>0</v>
      </c>
      <c r="AM58" s="22">
        <f t="shared" si="283"/>
        <v>0</v>
      </c>
      <c r="AN58" s="22">
        <f t="shared" si="283"/>
        <v>0</v>
      </c>
      <c r="AO58" s="22">
        <f t="shared" si="283"/>
        <v>0</v>
      </c>
      <c r="AP58" s="22">
        <f t="shared" si="283"/>
        <v>0</v>
      </c>
      <c r="AQ58" s="22">
        <f t="shared" ref="AQ58:BV58" si="284">SUM(AQ57)</f>
        <v>0</v>
      </c>
      <c r="AR58" s="22">
        <f t="shared" si="284"/>
        <v>0</v>
      </c>
      <c r="AS58" s="22">
        <f t="shared" si="284"/>
        <v>0</v>
      </c>
      <c r="AT58" s="22">
        <f t="shared" si="284"/>
        <v>0</v>
      </c>
      <c r="AU58" s="22">
        <f t="shared" si="284"/>
        <v>0</v>
      </c>
      <c r="AV58" s="22">
        <f t="shared" si="284"/>
        <v>0</v>
      </c>
      <c r="AW58" s="22">
        <f t="shared" si="284"/>
        <v>0</v>
      </c>
      <c r="AX58" s="22">
        <f t="shared" si="284"/>
        <v>0</v>
      </c>
      <c r="AY58" s="22">
        <f t="shared" si="284"/>
        <v>0</v>
      </c>
      <c r="AZ58" s="22">
        <f t="shared" si="284"/>
        <v>0</v>
      </c>
      <c r="BA58" s="22">
        <f t="shared" si="284"/>
        <v>0</v>
      </c>
      <c r="BB58" s="22">
        <f t="shared" si="284"/>
        <v>20</v>
      </c>
      <c r="BC58" s="22">
        <f t="shared" si="284"/>
        <v>18</v>
      </c>
      <c r="BD58" s="22">
        <f t="shared" si="284"/>
        <v>2</v>
      </c>
      <c r="BE58" s="22">
        <f t="shared" si="284"/>
        <v>20</v>
      </c>
      <c r="BF58" s="22">
        <f t="shared" ref="BF58:BJ58" si="285">SUM(BF57)</f>
        <v>0</v>
      </c>
      <c r="BG58" s="22">
        <f t="shared" si="285"/>
        <v>0</v>
      </c>
      <c r="BH58" s="22">
        <f t="shared" si="285"/>
        <v>0</v>
      </c>
      <c r="BI58" s="22">
        <f t="shared" si="285"/>
        <v>0</v>
      </c>
      <c r="BJ58" s="22">
        <f t="shared" si="285"/>
        <v>0</v>
      </c>
      <c r="BK58" s="22">
        <f t="shared" ref="BK58:BK59" si="286">C58+M58+R58+W58+AB58+AG58+AL58+AQ58+AV58+BF58+H58+BA58</f>
        <v>60</v>
      </c>
      <c r="BL58" s="22">
        <f t="shared" ref="BL58:BL59" si="287">D58+N58+S58+X58+AC58+AH58+AM58+AR58+AW58+BG58+I58+BB58</f>
        <v>68</v>
      </c>
      <c r="BM58" s="22">
        <f t="shared" ref="BM58:BM59" si="288">E58+O58+T58+Y58+AD58+AI58+AN58+AS58+AX58+BH58+J58+BC58</f>
        <v>43</v>
      </c>
      <c r="BN58" s="22">
        <f t="shared" ref="BN58:BN59" si="289">F58+P58+U58+Z58+AE58+AJ58+AO58+AT58+AY58+BI58+K58+BD58</f>
        <v>8</v>
      </c>
      <c r="BO58" s="22">
        <f t="shared" ref="BO58:BO59" si="290">G58+Q58+V58+AA58+AF58+AK58+AP58+AU58+AZ58+BJ58+L58+BE58</f>
        <v>51</v>
      </c>
      <c r="BP58" s="23"/>
      <c r="BQ58" s="22">
        <f t="shared" si="284"/>
        <v>0</v>
      </c>
      <c r="BR58" s="22">
        <f t="shared" si="284"/>
        <v>0</v>
      </c>
      <c r="BS58" s="22">
        <f t="shared" si="284"/>
        <v>0</v>
      </c>
      <c r="BT58" s="22">
        <f t="shared" si="284"/>
        <v>43</v>
      </c>
      <c r="BU58" s="22">
        <f t="shared" si="284"/>
        <v>8</v>
      </c>
      <c r="BV58" s="22">
        <f t="shared" si="284"/>
        <v>51</v>
      </c>
      <c r="BW58" s="22">
        <f t="shared" ref="BW58:BY58" si="291">SUM(BW57)</f>
        <v>0</v>
      </c>
      <c r="BX58" s="22">
        <f t="shared" si="291"/>
        <v>0</v>
      </c>
      <c r="BY58" s="22">
        <f t="shared" si="291"/>
        <v>0</v>
      </c>
    </row>
    <row r="59" spans="1:77" s="2" customFormat="1" ht="23.25" customHeight="1" x14ac:dyDescent="0.5">
      <c r="A59" s="4"/>
      <c r="B59" s="21" t="s">
        <v>44</v>
      </c>
      <c r="C59" s="22">
        <f>C38+C55+C48+C42+C58+C45+C51</f>
        <v>217</v>
      </c>
      <c r="D59" s="22">
        <f>D38+D55+D48+D42+D58+D45+D51</f>
        <v>66</v>
      </c>
      <c r="E59" s="22">
        <f t="shared" ref="E59:F59" si="292">E38+E55+E48+E42+E58+E45+E51</f>
        <v>30</v>
      </c>
      <c r="F59" s="22">
        <f t="shared" si="292"/>
        <v>8</v>
      </c>
      <c r="G59" s="22">
        <f t="shared" ref="G59" si="293">G38+G55+G48+G42+G58+G45+G51</f>
        <v>38</v>
      </c>
      <c r="H59" s="22">
        <f t="shared" ref="H59" si="294">H38+H55+H48+H42+H58+H45+H51</f>
        <v>0</v>
      </c>
      <c r="I59" s="22">
        <f t="shared" ref="I59" si="295">I38+I55+I48+I42+I58+I45+I51</f>
        <v>48</v>
      </c>
      <c r="J59" s="22">
        <f t="shared" ref="J59" si="296">J38+J55+J48+J42+J58+J45+J51</f>
        <v>29</v>
      </c>
      <c r="K59" s="22">
        <f t="shared" ref="K59" si="297">K38+K55+K48+K42+K58+K45+K51</f>
        <v>14</v>
      </c>
      <c r="L59" s="22">
        <f t="shared" ref="L59" si="298">L38+L55+L48+L42+L58+L45+L51</f>
        <v>43</v>
      </c>
      <c r="M59" s="22">
        <f t="shared" ref="M59" si="299">M38+M55+M48+M42+M58+M45+M51</f>
        <v>103</v>
      </c>
      <c r="N59" s="22">
        <f t="shared" ref="N59" si="300">N38+N55+N48+N42+N58+N45+N51</f>
        <v>117</v>
      </c>
      <c r="O59" s="22">
        <f t="shared" ref="O59" si="301">O38+O55+O48+O42+O58+O45+O51</f>
        <v>56</v>
      </c>
      <c r="P59" s="22">
        <f t="shared" ref="P59" si="302">P38+P55+P48+P42+P58+P45+P51</f>
        <v>19</v>
      </c>
      <c r="Q59" s="22">
        <f t="shared" ref="Q59" si="303">Q38+Q55+Q48+Q42+Q58+Q45+Q51</f>
        <v>75</v>
      </c>
      <c r="R59" s="22">
        <f t="shared" ref="R59" si="304">R38+R55+R48+R42+R58+R45+R51</f>
        <v>92</v>
      </c>
      <c r="S59" s="22">
        <f t="shared" ref="S59" si="305">S38+S55+S48+S42+S58+S45+S51</f>
        <v>84</v>
      </c>
      <c r="T59" s="22">
        <f t="shared" ref="T59" si="306">T38+T55+T48+T42+T58+T45+T51</f>
        <v>24</v>
      </c>
      <c r="U59" s="22">
        <f t="shared" ref="U59" si="307">U38+U55+U48+U42+U58+U45+U51</f>
        <v>14</v>
      </c>
      <c r="V59" s="22">
        <f t="shared" ref="V59" si="308">V38+V55+V48+V42+V58+V45+V51</f>
        <v>38</v>
      </c>
      <c r="W59" s="22">
        <f t="shared" ref="W59" si="309">W38+W55+W48+W42+W58+W45+W51</f>
        <v>57</v>
      </c>
      <c r="X59" s="22">
        <f t="shared" ref="X59" si="310">X38+X55+X48+X42+X58+X45+X51</f>
        <v>113</v>
      </c>
      <c r="Y59" s="22">
        <f t="shared" ref="Y59" si="311">Y38+Y55+Y48+Y42+Y58+Y45+Y51</f>
        <v>7</v>
      </c>
      <c r="Z59" s="22">
        <f t="shared" ref="Z59" si="312">Z38+Z55+Z48+Z42+Z58+Z45+Z51</f>
        <v>9</v>
      </c>
      <c r="AA59" s="22">
        <f t="shared" ref="AA59" si="313">AA38+AA55+AA48+AA42+AA58+AA45+AA51</f>
        <v>16</v>
      </c>
      <c r="AB59" s="22">
        <f t="shared" ref="AB59" si="314">AB38+AB55+AB48+AB42+AB58+AB45+AB51</f>
        <v>21</v>
      </c>
      <c r="AC59" s="22">
        <f t="shared" ref="AC59" si="315">AC38+AC55+AC48+AC42+AC58+AC45+AC51</f>
        <v>54</v>
      </c>
      <c r="AD59" s="22">
        <f t="shared" ref="AD59" si="316">AD38+AD55+AD48+AD42+AD58+AD45+AD51</f>
        <v>4</v>
      </c>
      <c r="AE59" s="22">
        <f t="shared" ref="AE59" si="317">AE38+AE55+AE48+AE42+AE58+AE45+AE51</f>
        <v>6</v>
      </c>
      <c r="AF59" s="22">
        <f t="shared" ref="AF59" si="318">AF38+AF55+AF48+AF42+AF58+AF45+AF51</f>
        <v>10</v>
      </c>
      <c r="AG59" s="22">
        <f t="shared" ref="AG59" si="319">AG38+AG55+AG48+AG42+AG58+AG45+AG51</f>
        <v>20</v>
      </c>
      <c r="AH59" s="22">
        <f t="shared" ref="AH59" si="320">AH38+AH55+AH48+AH42+AH58+AH45+AH51</f>
        <v>19</v>
      </c>
      <c r="AI59" s="22">
        <f t="shared" ref="AI59" si="321">AI38+AI55+AI48+AI42+AI58+AI45+AI51</f>
        <v>5</v>
      </c>
      <c r="AJ59" s="22">
        <f t="shared" ref="AJ59" si="322">AJ38+AJ55+AJ48+AJ42+AJ58+AJ45+AJ51</f>
        <v>7</v>
      </c>
      <c r="AK59" s="22">
        <f t="shared" ref="AK59" si="323">AK38+AK55+AK48+AK42+AK58+AK45+AK51</f>
        <v>12</v>
      </c>
      <c r="AL59" s="22">
        <f t="shared" ref="AL59" si="324">AL38+AL55+AL48+AL42+AL58+AL45+AL51</f>
        <v>0</v>
      </c>
      <c r="AM59" s="22">
        <f t="shared" ref="AM59" si="325">AM38+AM55+AM48+AM42+AM58+AM45+AM51</f>
        <v>0</v>
      </c>
      <c r="AN59" s="22">
        <f t="shared" ref="AN59" si="326">AN38+AN55+AN48+AN42+AN58+AN45+AN51</f>
        <v>0</v>
      </c>
      <c r="AO59" s="22">
        <f t="shared" ref="AO59" si="327">AO38+AO55+AO48+AO42+AO58+AO45+AO51</f>
        <v>0</v>
      </c>
      <c r="AP59" s="22">
        <f t="shared" ref="AP59" si="328">AP38+AP55+AP48+AP42+AP58+AP45+AP51</f>
        <v>0</v>
      </c>
      <c r="AQ59" s="22">
        <f t="shared" ref="AQ59" si="329">AQ38+AQ55+AQ48+AQ42+AQ58+AQ45+AQ51</f>
        <v>0</v>
      </c>
      <c r="AR59" s="22">
        <f t="shared" ref="AR59" si="330">AR38+AR55+AR48+AR42+AR58+AR45+AR51</f>
        <v>0</v>
      </c>
      <c r="AS59" s="22">
        <f t="shared" ref="AS59" si="331">AS38+AS55+AS48+AS42+AS58+AS45+AS51</f>
        <v>6</v>
      </c>
      <c r="AT59" s="22">
        <f t="shared" ref="AT59" si="332">AT38+AT55+AT48+AT42+AT58+AT45+AT51</f>
        <v>0</v>
      </c>
      <c r="AU59" s="22">
        <f t="shared" ref="AU59" si="333">AU38+AU55+AU48+AU42+AU58+AU45+AU51</f>
        <v>6</v>
      </c>
      <c r="AV59" s="22">
        <f t="shared" ref="AV59" si="334">AV38+AV55+AV48+AV42+AV58+AV45+AV51</f>
        <v>0</v>
      </c>
      <c r="AW59" s="22">
        <f t="shared" ref="AW59" si="335">AW38+AW55+AW48+AW42+AW58+AW45+AW51</f>
        <v>3</v>
      </c>
      <c r="AX59" s="22">
        <f t="shared" ref="AX59" si="336">AX38+AX55+AX48+AX42+AX58+AX45+AX51</f>
        <v>3</v>
      </c>
      <c r="AY59" s="22">
        <f t="shared" ref="AY59" si="337">AY38+AY55+AY48+AY42+AY58+AY45+AY51</f>
        <v>0</v>
      </c>
      <c r="AZ59" s="22">
        <f t="shared" ref="AZ59:BE59" si="338">AZ38+AZ55+AZ48+AZ42+AZ58+AZ45+AZ51</f>
        <v>3</v>
      </c>
      <c r="BA59" s="22">
        <f t="shared" si="338"/>
        <v>0</v>
      </c>
      <c r="BB59" s="22">
        <f t="shared" si="338"/>
        <v>184</v>
      </c>
      <c r="BC59" s="22">
        <f t="shared" si="338"/>
        <v>121</v>
      </c>
      <c r="BD59" s="22">
        <f t="shared" si="338"/>
        <v>58</v>
      </c>
      <c r="BE59" s="22">
        <f t="shared" si="338"/>
        <v>179</v>
      </c>
      <c r="BF59" s="22">
        <f t="shared" ref="BF59" si="339">BF38+BF55+BF48+BF42+BF58+BF45+BF51</f>
        <v>0</v>
      </c>
      <c r="BG59" s="22">
        <f t="shared" ref="BG59" si="340">BG38+BG55+BG48+BG42+BG58+BG45+BG51</f>
        <v>0</v>
      </c>
      <c r="BH59" s="22">
        <f t="shared" ref="BH59" si="341">BH38+BH55+BH48+BH42+BH58+BH45+BH51</f>
        <v>0</v>
      </c>
      <c r="BI59" s="22">
        <f t="shared" ref="BI59" si="342">BI38+BI55+BI48+BI42+BI58+BI45+BI51</f>
        <v>0</v>
      </c>
      <c r="BJ59" s="22">
        <f t="shared" ref="BJ59" si="343">BJ38+BJ55+BJ48+BJ42+BJ58+BJ45+BJ51</f>
        <v>0</v>
      </c>
      <c r="BK59" s="22">
        <f t="shared" si="286"/>
        <v>510</v>
      </c>
      <c r="BL59" s="22">
        <f t="shared" si="287"/>
        <v>688</v>
      </c>
      <c r="BM59" s="22">
        <f t="shared" si="288"/>
        <v>285</v>
      </c>
      <c r="BN59" s="22">
        <f t="shared" si="289"/>
        <v>135</v>
      </c>
      <c r="BO59" s="22">
        <f t="shared" si="290"/>
        <v>420</v>
      </c>
      <c r="BP59" s="23"/>
      <c r="BQ59" s="22">
        <f t="shared" ref="BQ59:BS59" si="344">BQ38+BQ55+BQ48+BQ42+BQ58+BQ45</f>
        <v>0</v>
      </c>
      <c r="BR59" s="22">
        <f t="shared" si="344"/>
        <v>0</v>
      </c>
      <c r="BS59" s="22">
        <f t="shared" si="344"/>
        <v>0</v>
      </c>
      <c r="BT59" s="22">
        <f>BT38+BT55+BT48+BT42+BT58+BT45+BT51</f>
        <v>285</v>
      </c>
      <c r="BU59" s="22">
        <f t="shared" ref="BU59:BV59" si="345">BU38+BU55+BU48+BU42+BU58+BU45+BU51</f>
        <v>135</v>
      </c>
      <c r="BV59" s="22">
        <f t="shared" si="345"/>
        <v>420</v>
      </c>
      <c r="BW59" s="22">
        <f t="shared" ref="BW59:BY59" si="346">BW38+BW55+BW48+BW42+BW58+BW45</f>
        <v>0</v>
      </c>
      <c r="BX59" s="22">
        <f t="shared" si="346"/>
        <v>0</v>
      </c>
      <c r="BY59" s="22">
        <f t="shared" si="346"/>
        <v>0</v>
      </c>
    </row>
    <row r="60" spans="1:77" s="2" customFormat="1" ht="23.25" customHeight="1" x14ac:dyDescent="0.5">
      <c r="A60" s="4"/>
      <c r="B60" s="10" t="s">
        <v>58</v>
      </c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3"/>
      <c r="BQ60" s="22"/>
      <c r="BR60" s="22"/>
      <c r="BS60" s="22"/>
      <c r="BT60" s="22"/>
      <c r="BU60" s="22"/>
      <c r="BV60" s="22"/>
      <c r="BW60" s="22"/>
      <c r="BX60" s="22"/>
      <c r="BY60" s="22"/>
    </row>
    <row r="61" spans="1:77" s="2" customFormat="1" ht="23.25" customHeight="1" x14ac:dyDescent="0.5">
      <c r="A61" s="4"/>
      <c r="B61" s="5" t="s">
        <v>106</v>
      </c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3"/>
      <c r="BQ61" s="22"/>
      <c r="BR61" s="22"/>
      <c r="BS61" s="22"/>
      <c r="BT61" s="22"/>
      <c r="BU61" s="22"/>
      <c r="BV61" s="22"/>
      <c r="BW61" s="22"/>
      <c r="BX61" s="22"/>
      <c r="BY61" s="22"/>
    </row>
    <row r="62" spans="1:77" s="2" customFormat="1" ht="23.25" customHeight="1" x14ac:dyDescent="0.5">
      <c r="A62" s="4"/>
      <c r="B62" s="121" t="s">
        <v>89</v>
      </c>
      <c r="C62" s="20">
        <v>15</v>
      </c>
      <c r="D62" s="20">
        <v>0</v>
      </c>
      <c r="E62" s="20">
        <v>0</v>
      </c>
      <c r="F62" s="20">
        <v>0</v>
      </c>
      <c r="G62" s="22">
        <f t="shared" ref="G62" si="347">E62+F62</f>
        <v>0</v>
      </c>
      <c r="H62" s="22">
        <v>0</v>
      </c>
      <c r="I62" s="22">
        <v>0</v>
      </c>
      <c r="J62" s="20">
        <v>0</v>
      </c>
      <c r="K62" s="20">
        <v>0</v>
      </c>
      <c r="L62" s="22">
        <f>SUM(J62:K62)</f>
        <v>0</v>
      </c>
      <c r="M62" s="20">
        <v>15</v>
      </c>
      <c r="N62" s="20">
        <v>1</v>
      </c>
      <c r="O62" s="20">
        <f>1+1</f>
        <v>2</v>
      </c>
      <c r="P62" s="20">
        <v>1</v>
      </c>
      <c r="Q62" s="22">
        <f t="shared" ref="Q62" si="348">O62+P62</f>
        <v>3</v>
      </c>
      <c r="R62" s="22">
        <v>0</v>
      </c>
      <c r="S62" s="22">
        <v>0</v>
      </c>
      <c r="T62" s="22">
        <v>0</v>
      </c>
      <c r="U62" s="22">
        <v>0</v>
      </c>
      <c r="V62" s="22">
        <f t="shared" ref="V62" si="349">T62+U62</f>
        <v>0</v>
      </c>
      <c r="W62" s="22">
        <v>0</v>
      </c>
      <c r="X62" s="22">
        <v>0</v>
      </c>
      <c r="Y62" s="22">
        <v>0</v>
      </c>
      <c r="Z62" s="22">
        <v>0</v>
      </c>
      <c r="AA62" s="22">
        <f t="shared" ref="AA62" si="350">Y62+Z62</f>
        <v>0</v>
      </c>
      <c r="AB62" s="20">
        <v>0</v>
      </c>
      <c r="AC62" s="20">
        <v>0</v>
      </c>
      <c r="AD62" s="22">
        <v>0</v>
      </c>
      <c r="AE62" s="22">
        <v>0</v>
      </c>
      <c r="AF62" s="22">
        <f t="shared" ref="AF62" si="351">AD62+AE62</f>
        <v>0</v>
      </c>
      <c r="AG62" s="22">
        <v>0</v>
      </c>
      <c r="AH62" s="22">
        <v>0</v>
      </c>
      <c r="AI62" s="20">
        <v>0</v>
      </c>
      <c r="AJ62" s="20">
        <v>0</v>
      </c>
      <c r="AK62" s="22">
        <f t="shared" ref="AK62" si="352">AI62+AJ62</f>
        <v>0</v>
      </c>
      <c r="AL62" s="22">
        <v>0</v>
      </c>
      <c r="AM62" s="22">
        <v>0</v>
      </c>
      <c r="AN62" s="22">
        <v>0</v>
      </c>
      <c r="AO62" s="22">
        <v>0</v>
      </c>
      <c r="AP62" s="22">
        <f t="shared" ref="AP62" si="353">AN62+AO62</f>
        <v>0</v>
      </c>
      <c r="AQ62" s="22">
        <v>0</v>
      </c>
      <c r="AR62" s="22">
        <v>0</v>
      </c>
      <c r="AS62" s="22">
        <v>0</v>
      </c>
      <c r="AT62" s="22">
        <v>0</v>
      </c>
      <c r="AU62" s="22">
        <f t="shared" ref="AU62" si="354">AS62+AT62</f>
        <v>0</v>
      </c>
      <c r="AV62" s="22">
        <v>0</v>
      </c>
      <c r="AW62" s="22">
        <v>0</v>
      </c>
      <c r="AX62" s="22">
        <v>0</v>
      </c>
      <c r="AY62" s="22">
        <v>0</v>
      </c>
      <c r="AZ62" s="22">
        <f t="shared" ref="AZ62" si="355">AX62+AY62</f>
        <v>0</v>
      </c>
      <c r="BA62" s="22">
        <v>0</v>
      </c>
      <c r="BB62" s="22">
        <v>24</v>
      </c>
      <c r="BC62" s="22">
        <v>25</v>
      </c>
      <c r="BD62" s="22">
        <v>1</v>
      </c>
      <c r="BE62" s="22">
        <f t="shared" ref="BE62" si="356">BC62+BD62</f>
        <v>26</v>
      </c>
      <c r="BF62" s="22">
        <v>0</v>
      </c>
      <c r="BG62" s="22">
        <v>0</v>
      </c>
      <c r="BH62" s="20">
        <v>0</v>
      </c>
      <c r="BI62" s="20">
        <v>0</v>
      </c>
      <c r="BJ62" s="22">
        <f t="shared" ref="BJ62" si="357">BH62+BI62</f>
        <v>0</v>
      </c>
      <c r="BK62" s="22">
        <f t="shared" ref="BK62:BO63" si="358">C62+M62+R62+W62+AB62+AG62+AL62+AQ62+AV62+BF62+H62+BA62</f>
        <v>30</v>
      </c>
      <c r="BL62" s="22">
        <f t="shared" si="358"/>
        <v>25</v>
      </c>
      <c r="BM62" s="22">
        <f t="shared" si="358"/>
        <v>27</v>
      </c>
      <c r="BN62" s="22">
        <f t="shared" si="358"/>
        <v>2</v>
      </c>
      <c r="BO62" s="22">
        <f t="shared" si="358"/>
        <v>29</v>
      </c>
      <c r="BP62" s="23">
        <v>2</v>
      </c>
      <c r="BQ62" s="22" t="str">
        <f t="shared" ref="BQ62" si="359">IF(BP62=1,BM62,"0")</f>
        <v>0</v>
      </c>
      <c r="BR62" s="22" t="str">
        <f t="shared" ref="BR62" si="360">IF(BP62=1,BN62,"0")</f>
        <v>0</v>
      </c>
      <c r="BS62" s="22">
        <f t="shared" ref="BS62" si="361">BQ62+BR62</f>
        <v>0</v>
      </c>
      <c r="BT62" s="22">
        <f t="shared" ref="BT62" si="362">IF(BP62=2,BM62,"0")</f>
        <v>27</v>
      </c>
      <c r="BU62" s="22">
        <f t="shared" ref="BU62" si="363">IF(BP62=2,BN62,"0")</f>
        <v>2</v>
      </c>
      <c r="BV62" s="22">
        <f t="shared" ref="BV62" si="364">BT62+BU62</f>
        <v>29</v>
      </c>
      <c r="BW62" s="22" t="str">
        <f t="shared" ref="BW62" si="365">IF(BS62=2,BP62,"0")</f>
        <v>0</v>
      </c>
      <c r="BX62" s="22" t="str">
        <f t="shared" ref="BX62" si="366">IF(BS62=2,BQ62,"0")</f>
        <v>0</v>
      </c>
      <c r="BY62" s="22">
        <f t="shared" ref="BY62" si="367">BW62+BX62</f>
        <v>0</v>
      </c>
    </row>
    <row r="63" spans="1:77" s="2" customFormat="1" ht="23.25" customHeight="1" x14ac:dyDescent="0.5">
      <c r="A63" s="4"/>
      <c r="B63" s="84" t="s">
        <v>42</v>
      </c>
      <c r="C63" s="22">
        <f>SUM(C62)</f>
        <v>15</v>
      </c>
      <c r="D63" s="22">
        <f t="shared" ref="D63:BJ63" si="368">SUM(D62)</f>
        <v>0</v>
      </c>
      <c r="E63" s="22">
        <f t="shared" si="368"/>
        <v>0</v>
      </c>
      <c r="F63" s="22">
        <f t="shared" si="368"/>
        <v>0</v>
      </c>
      <c r="G63" s="22">
        <f t="shared" si="368"/>
        <v>0</v>
      </c>
      <c r="H63" s="22">
        <f t="shared" si="368"/>
        <v>0</v>
      </c>
      <c r="I63" s="22">
        <f t="shared" si="368"/>
        <v>0</v>
      </c>
      <c r="J63" s="22">
        <f t="shared" si="368"/>
        <v>0</v>
      </c>
      <c r="K63" s="22">
        <f t="shared" si="368"/>
        <v>0</v>
      </c>
      <c r="L63" s="22">
        <f t="shared" si="368"/>
        <v>0</v>
      </c>
      <c r="M63" s="22">
        <f t="shared" si="368"/>
        <v>15</v>
      </c>
      <c r="N63" s="22">
        <f t="shared" si="368"/>
        <v>1</v>
      </c>
      <c r="O63" s="22">
        <f t="shared" si="368"/>
        <v>2</v>
      </c>
      <c r="P63" s="22">
        <f t="shared" si="368"/>
        <v>1</v>
      </c>
      <c r="Q63" s="22">
        <f t="shared" si="368"/>
        <v>3</v>
      </c>
      <c r="R63" s="22">
        <f t="shared" si="368"/>
        <v>0</v>
      </c>
      <c r="S63" s="22">
        <f t="shared" si="368"/>
        <v>0</v>
      </c>
      <c r="T63" s="22">
        <f t="shared" si="368"/>
        <v>0</v>
      </c>
      <c r="U63" s="22">
        <f t="shared" si="368"/>
        <v>0</v>
      </c>
      <c r="V63" s="22">
        <f t="shared" si="368"/>
        <v>0</v>
      </c>
      <c r="W63" s="22">
        <f t="shared" si="368"/>
        <v>0</v>
      </c>
      <c r="X63" s="22">
        <f t="shared" si="368"/>
        <v>0</v>
      </c>
      <c r="Y63" s="22">
        <f t="shared" si="368"/>
        <v>0</v>
      </c>
      <c r="Z63" s="22">
        <f t="shared" si="368"/>
        <v>0</v>
      </c>
      <c r="AA63" s="22">
        <f t="shared" si="368"/>
        <v>0</v>
      </c>
      <c r="AB63" s="22">
        <f t="shared" si="368"/>
        <v>0</v>
      </c>
      <c r="AC63" s="22">
        <f t="shared" si="368"/>
        <v>0</v>
      </c>
      <c r="AD63" s="22">
        <f t="shared" si="368"/>
        <v>0</v>
      </c>
      <c r="AE63" s="22">
        <f t="shared" si="368"/>
        <v>0</v>
      </c>
      <c r="AF63" s="22">
        <f t="shared" si="368"/>
        <v>0</v>
      </c>
      <c r="AG63" s="22">
        <f t="shared" si="368"/>
        <v>0</v>
      </c>
      <c r="AH63" s="22">
        <f t="shared" si="368"/>
        <v>0</v>
      </c>
      <c r="AI63" s="22">
        <f t="shared" si="368"/>
        <v>0</v>
      </c>
      <c r="AJ63" s="22">
        <f t="shared" si="368"/>
        <v>0</v>
      </c>
      <c r="AK63" s="22">
        <f t="shared" si="368"/>
        <v>0</v>
      </c>
      <c r="AL63" s="22">
        <f t="shared" si="368"/>
        <v>0</v>
      </c>
      <c r="AM63" s="22">
        <f t="shared" si="368"/>
        <v>0</v>
      </c>
      <c r="AN63" s="22">
        <f t="shared" si="368"/>
        <v>0</v>
      </c>
      <c r="AO63" s="22">
        <f t="shared" si="368"/>
        <v>0</v>
      </c>
      <c r="AP63" s="22">
        <f t="shared" si="368"/>
        <v>0</v>
      </c>
      <c r="AQ63" s="22">
        <f t="shared" si="368"/>
        <v>0</v>
      </c>
      <c r="AR63" s="22">
        <f t="shared" si="368"/>
        <v>0</v>
      </c>
      <c r="AS63" s="22">
        <f t="shared" si="368"/>
        <v>0</v>
      </c>
      <c r="AT63" s="22">
        <f t="shared" si="368"/>
        <v>0</v>
      </c>
      <c r="AU63" s="22">
        <f t="shared" si="368"/>
        <v>0</v>
      </c>
      <c r="AV63" s="22">
        <f t="shared" si="368"/>
        <v>0</v>
      </c>
      <c r="AW63" s="22">
        <f t="shared" si="368"/>
        <v>0</v>
      </c>
      <c r="AX63" s="22">
        <f t="shared" si="368"/>
        <v>0</v>
      </c>
      <c r="AY63" s="22">
        <f t="shared" si="368"/>
        <v>0</v>
      </c>
      <c r="AZ63" s="22">
        <f t="shared" si="368"/>
        <v>0</v>
      </c>
      <c r="BA63" s="22">
        <f t="shared" ref="BA63:BE63" si="369">SUM(BA62)</f>
        <v>0</v>
      </c>
      <c r="BB63" s="22">
        <f t="shared" si="369"/>
        <v>24</v>
      </c>
      <c r="BC63" s="22">
        <f t="shared" si="369"/>
        <v>25</v>
      </c>
      <c r="BD63" s="22">
        <f t="shared" si="369"/>
        <v>1</v>
      </c>
      <c r="BE63" s="22">
        <f t="shared" si="369"/>
        <v>26</v>
      </c>
      <c r="BF63" s="22">
        <f t="shared" si="368"/>
        <v>0</v>
      </c>
      <c r="BG63" s="22">
        <f t="shared" si="368"/>
        <v>0</v>
      </c>
      <c r="BH63" s="22">
        <f t="shared" si="368"/>
        <v>0</v>
      </c>
      <c r="BI63" s="22">
        <f t="shared" si="368"/>
        <v>0</v>
      </c>
      <c r="BJ63" s="22">
        <f t="shared" si="368"/>
        <v>0</v>
      </c>
      <c r="BK63" s="22">
        <f t="shared" si="358"/>
        <v>30</v>
      </c>
      <c r="BL63" s="22">
        <f t="shared" si="358"/>
        <v>25</v>
      </c>
      <c r="BM63" s="22">
        <f t="shared" si="358"/>
        <v>27</v>
      </c>
      <c r="BN63" s="22">
        <f t="shared" si="358"/>
        <v>2</v>
      </c>
      <c r="BO63" s="22">
        <f t="shared" si="358"/>
        <v>29</v>
      </c>
      <c r="BP63" s="23"/>
      <c r="BQ63" s="22">
        <f t="shared" ref="BQ63:BV63" si="370">SUM(BQ62)</f>
        <v>0</v>
      </c>
      <c r="BR63" s="22">
        <f t="shared" si="370"/>
        <v>0</v>
      </c>
      <c r="BS63" s="22">
        <f t="shared" si="370"/>
        <v>0</v>
      </c>
      <c r="BT63" s="22">
        <f t="shared" si="370"/>
        <v>27</v>
      </c>
      <c r="BU63" s="22">
        <f t="shared" si="370"/>
        <v>2</v>
      </c>
      <c r="BV63" s="22">
        <f t="shared" si="370"/>
        <v>29</v>
      </c>
      <c r="BW63" s="22">
        <f t="shared" ref="BW63:BY63" si="371">SUM(BW62)</f>
        <v>0</v>
      </c>
      <c r="BX63" s="22">
        <f t="shared" si="371"/>
        <v>0</v>
      </c>
      <c r="BY63" s="22">
        <f t="shared" si="371"/>
        <v>0</v>
      </c>
    </row>
    <row r="64" spans="1:77" s="2" customFormat="1" ht="23.25" customHeight="1" x14ac:dyDescent="0.5">
      <c r="A64" s="4"/>
      <c r="B64" s="137" t="s">
        <v>70</v>
      </c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3"/>
      <c r="BQ64" s="22"/>
      <c r="BR64" s="22"/>
      <c r="BS64" s="22"/>
      <c r="BT64" s="22"/>
      <c r="BU64" s="22"/>
      <c r="BV64" s="22"/>
      <c r="BW64" s="22"/>
      <c r="BX64" s="22"/>
      <c r="BY64" s="22"/>
    </row>
    <row r="65" spans="1:77" s="2" customFormat="1" ht="23.25" customHeight="1" x14ac:dyDescent="0.5">
      <c r="A65" s="4"/>
      <c r="B65" s="138" t="s">
        <v>73</v>
      </c>
      <c r="C65" s="20">
        <v>0</v>
      </c>
      <c r="D65" s="20">
        <v>0</v>
      </c>
      <c r="E65" s="20">
        <v>1</v>
      </c>
      <c r="F65" s="20">
        <v>0</v>
      </c>
      <c r="G65" s="22">
        <f t="shared" ref="G65" si="372">E65+F65</f>
        <v>1</v>
      </c>
      <c r="H65" s="20">
        <v>0</v>
      </c>
      <c r="I65" s="20">
        <v>0</v>
      </c>
      <c r="J65" s="20">
        <v>0</v>
      </c>
      <c r="K65" s="20">
        <v>0</v>
      </c>
      <c r="L65" s="22">
        <f>SUM(J65:K65)</f>
        <v>0</v>
      </c>
      <c r="M65" s="22">
        <v>0</v>
      </c>
      <c r="N65" s="22">
        <v>0</v>
      </c>
      <c r="O65" s="22">
        <v>0</v>
      </c>
      <c r="P65" s="22">
        <v>0</v>
      </c>
      <c r="Q65" s="22">
        <f t="shared" ref="Q65" si="373">O65+P65</f>
        <v>0</v>
      </c>
      <c r="R65" s="22">
        <v>0</v>
      </c>
      <c r="S65" s="22">
        <v>0</v>
      </c>
      <c r="T65" s="22">
        <v>0</v>
      </c>
      <c r="U65" s="22">
        <v>0</v>
      </c>
      <c r="V65" s="22">
        <f t="shared" ref="V65" si="374">T65+U65</f>
        <v>0</v>
      </c>
      <c r="W65" s="22">
        <v>0</v>
      </c>
      <c r="X65" s="22">
        <v>0</v>
      </c>
      <c r="Y65" s="22">
        <v>0</v>
      </c>
      <c r="Z65" s="22">
        <v>0</v>
      </c>
      <c r="AA65" s="22">
        <f t="shared" ref="AA65" si="375">Y65+Z65</f>
        <v>0</v>
      </c>
      <c r="AB65" s="20">
        <v>0</v>
      </c>
      <c r="AC65" s="20">
        <v>0</v>
      </c>
      <c r="AD65" s="22">
        <v>0</v>
      </c>
      <c r="AE65" s="22">
        <v>0</v>
      </c>
      <c r="AF65" s="22">
        <f t="shared" ref="AF65" si="376">AD65+AE65</f>
        <v>0</v>
      </c>
      <c r="AG65" s="22">
        <v>0</v>
      </c>
      <c r="AH65" s="22">
        <v>0</v>
      </c>
      <c r="AI65" s="20">
        <v>0</v>
      </c>
      <c r="AJ65" s="20">
        <v>0</v>
      </c>
      <c r="AK65" s="22">
        <f t="shared" ref="AK65" si="377">AI65+AJ65</f>
        <v>0</v>
      </c>
      <c r="AL65" s="22">
        <v>0</v>
      </c>
      <c r="AM65" s="22">
        <v>0</v>
      </c>
      <c r="AN65" s="22">
        <v>0</v>
      </c>
      <c r="AO65" s="22">
        <v>0</v>
      </c>
      <c r="AP65" s="22">
        <f t="shared" ref="AP65" si="378">AN65+AO65</f>
        <v>0</v>
      </c>
      <c r="AQ65" s="22">
        <v>0</v>
      </c>
      <c r="AR65" s="22">
        <v>0</v>
      </c>
      <c r="AS65" s="22">
        <v>0</v>
      </c>
      <c r="AT65" s="22">
        <v>0</v>
      </c>
      <c r="AU65" s="22">
        <f t="shared" ref="AU65" si="379">AS65+AT65</f>
        <v>0</v>
      </c>
      <c r="AV65" s="22">
        <v>0</v>
      </c>
      <c r="AW65" s="22">
        <v>0</v>
      </c>
      <c r="AX65" s="22">
        <v>0</v>
      </c>
      <c r="AY65" s="22">
        <v>0</v>
      </c>
      <c r="AZ65" s="22">
        <f t="shared" ref="AZ65" si="380">AX65+AY65</f>
        <v>0</v>
      </c>
      <c r="BA65" s="22">
        <v>0</v>
      </c>
      <c r="BB65" s="22">
        <v>37</v>
      </c>
      <c r="BC65" s="22">
        <v>28</v>
      </c>
      <c r="BD65" s="22">
        <v>8</v>
      </c>
      <c r="BE65" s="22">
        <f t="shared" ref="BE65" si="381">BC65+BD65</f>
        <v>36</v>
      </c>
      <c r="BF65" s="22">
        <v>0</v>
      </c>
      <c r="BG65" s="22">
        <v>0</v>
      </c>
      <c r="BH65" s="20">
        <v>0</v>
      </c>
      <c r="BI65" s="20">
        <v>0</v>
      </c>
      <c r="BJ65" s="22">
        <f t="shared" ref="BJ65" si="382">BH65+BI65</f>
        <v>0</v>
      </c>
      <c r="BK65" s="22">
        <f t="shared" ref="BK65:BO66" si="383">C65+M65+R65+W65+AB65+AG65+AL65+AQ65+AV65+BF65+H65+BA65</f>
        <v>0</v>
      </c>
      <c r="BL65" s="22">
        <f t="shared" si="383"/>
        <v>37</v>
      </c>
      <c r="BM65" s="22">
        <f t="shared" si="383"/>
        <v>29</v>
      </c>
      <c r="BN65" s="22">
        <f t="shared" si="383"/>
        <v>8</v>
      </c>
      <c r="BO65" s="22">
        <f t="shared" si="383"/>
        <v>37</v>
      </c>
      <c r="BP65" s="23">
        <v>2</v>
      </c>
      <c r="BQ65" s="22" t="str">
        <f t="shared" ref="BQ65" si="384">IF(BP65=1,BM65,"0")</f>
        <v>0</v>
      </c>
      <c r="BR65" s="22" t="str">
        <f t="shared" ref="BR65" si="385">IF(BP65=1,BN65,"0")</f>
        <v>0</v>
      </c>
      <c r="BS65" s="22">
        <f t="shared" ref="BS65" si="386">BQ65+BR65</f>
        <v>0</v>
      </c>
      <c r="BT65" s="22">
        <f t="shared" ref="BT65" si="387">IF(BP65=2,BM65,"0")</f>
        <v>29</v>
      </c>
      <c r="BU65" s="22">
        <f t="shared" ref="BU65" si="388">IF(BP65=2,BN65,"0")</f>
        <v>8</v>
      </c>
      <c r="BV65" s="22">
        <f t="shared" ref="BV65" si="389">BT65+BU65</f>
        <v>37</v>
      </c>
      <c r="BW65" s="22" t="str">
        <f t="shared" ref="BW65" si="390">IF(BS65=2,BP65,"0")</f>
        <v>0</v>
      </c>
      <c r="BX65" s="22" t="str">
        <f t="shared" ref="BX65" si="391">IF(BS65=2,BQ65,"0")</f>
        <v>0</v>
      </c>
      <c r="BY65" s="22">
        <f t="shared" ref="BY65" si="392">BW65+BX65</f>
        <v>0</v>
      </c>
    </row>
    <row r="66" spans="1:77" s="2" customFormat="1" ht="23.25" customHeight="1" x14ac:dyDescent="0.5">
      <c r="A66" s="4"/>
      <c r="B66" s="108" t="s">
        <v>42</v>
      </c>
      <c r="C66" s="22">
        <f>SUM(C65)</f>
        <v>0</v>
      </c>
      <c r="D66" s="22">
        <f t="shared" ref="D66:BJ66" si="393">SUM(D65)</f>
        <v>0</v>
      </c>
      <c r="E66" s="22">
        <f t="shared" si="393"/>
        <v>1</v>
      </c>
      <c r="F66" s="22">
        <f t="shared" si="393"/>
        <v>0</v>
      </c>
      <c r="G66" s="22">
        <f t="shared" si="393"/>
        <v>1</v>
      </c>
      <c r="H66" s="22">
        <f t="shared" si="393"/>
        <v>0</v>
      </c>
      <c r="I66" s="22">
        <f t="shared" si="393"/>
        <v>0</v>
      </c>
      <c r="J66" s="22">
        <f t="shared" si="393"/>
        <v>0</v>
      </c>
      <c r="K66" s="22">
        <f t="shared" si="393"/>
        <v>0</v>
      </c>
      <c r="L66" s="22">
        <f t="shared" si="393"/>
        <v>0</v>
      </c>
      <c r="M66" s="22">
        <f t="shared" si="393"/>
        <v>0</v>
      </c>
      <c r="N66" s="22">
        <f t="shared" si="393"/>
        <v>0</v>
      </c>
      <c r="O66" s="22">
        <f t="shared" si="393"/>
        <v>0</v>
      </c>
      <c r="P66" s="22">
        <f t="shared" si="393"/>
        <v>0</v>
      </c>
      <c r="Q66" s="22">
        <f t="shared" si="393"/>
        <v>0</v>
      </c>
      <c r="R66" s="22">
        <f t="shared" si="393"/>
        <v>0</v>
      </c>
      <c r="S66" s="22">
        <f t="shared" si="393"/>
        <v>0</v>
      </c>
      <c r="T66" s="22">
        <f t="shared" si="393"/>
        <v>0</v>
      </c>
      <c r="U66" s="22">
        <f t="shared" si="393"/>
        <v>0</v>
      </c>
      <c r="V66" s="22">
        <f t="shared" si="393"/>
        <v>0</v>
      </c>
      <c r="W66" s="22">
        <f t="shared" si="393"/>
        <v>0</v>
      </c>
      <c r="X66" s="22">
        <f t="shared" si="393"/>
        <v>0</v>
      </c>
      <c r="Y66" s="22">
        <f t="shared" si="393"/>
        <v>0</v>
      </c>
      <c r="Z66" s="22">
        <f t="shared" si="393"/>
        <v>0</v>
      </c>
      <c r="AA66" s="22">
        <f t="shared" si="393"/>
        <v>0</v>
      </c>
      <c r="AB66" s="22">
        <f t="shared" si="393"/>
        <v>0</v>
      </c>
      <c r="AC66" s="22">
        <f t="shared" si="393"/>
        <v>0</v>
      </c>
      <c r="AD66" s="22">
        <f t="shared" si="393"/>
        <v>0</v>
      </c>
      <c r="AE66" s="22">
        <f t="shared" si="393"/>
        <v>0</v>
      </c>
      <c r="AF66" s="22">
        <f t="shared" si="393"/>
        <v>0</v>
      </c>
      <c r="AG66" s="22">
        <f t="shared" si="393"/>
        <v>0</v>
      </c>
      <c r="AH66" s="22">
        <f t="shared" si="393"/>
        <v>0</v>
      </c>
      <c r="AI66" s="22">
        <f t="shared" si="393"/>
        <v>0</v>
      </c>
      <c r="AJ66" s="22">
        <f t="shared" si="393"/>
        <v>0</v>
      </c>
      <c r="AK66" s="22">
        <f t="shared" si="393"/>
        <v>0</v>
      </c>
      <c r="AL66" s="22">
        <f t="shared" si="393"/>
        <v>0</v>
      </c>
      <c r="AM66" s="22">
        <f t="shared" si="393"/>
        <v>0</v>
      </c>
      <c r="AN66" s="22">
        <f t="shared" si="393"/>
        <v>0</v>
      </c>
      <c r="AO66" s="22">
        <f t="shared" si="393"/>
        <v>0</v>
      </c>
      <c r="AP66" s="22">
        <f t="shared" si="393"/>
        <v>0</v>
      </c>
      <c r="AQ66" s="22">
        <f t="shared" si="393"/>
        <v>0</v>
      </c>
      <c r="AR66" s="22">
        <f t="shared" si="393"/>
        <v>0</v>
      </c>
      <c r="AS66" s="22">
        <f t="shared" si="393"/>
        <v>0</v>
      </c>
      <c r="AT66" s="22">
        <f t="shared" si="393"/>
        <v>0</v>
      </c>
      <c r="AU66" s="22">
        <f t="shared" si="393"/>
        <v>0</v>
      </c>
      <c r="AV66" s="22">
        <f t="shared" si="393"/>
        <v>0</v>
      </c>
      <c r="AW66" s="22">
        <f t="shared" si="393"/>
        <v>0</v>
      </c>
      <c r="AX66" s="22">
        <f t="shared" si="393"/>
        <v>0</v>
      </c>
      <c r="AY66" s="22">
        <f t="shared" si="393"/>
        <v>0</v>
      </c>
      <c r="AZ66" s="22">
        <f t="shared" si="393"/>
        <v>0</v>
      </c>
      <c r="BA66" s="22">
        <f t="shared" ref="BA66:BE66" si="394">SUM(BA65)</f>
        <v>0</v>
      </c>
      <c r="BB66" s="22">
        <f t="shared" si="394"/>
        <v>37</v>
      </c>
      <c r="BC66" s="22">
        <f t="shared" si="394"/>
        <v>28</v>
      </c>
      <c r="BD66" s="22">
        <f t="shared" si="394"/>
        <v>8</v>
      </c>
      <c r="BE66" s="22">
        <f t="shared" si="394"/>
        <v>36</v>
      </c>
      <c r="BF66" s="22">
        <f t="shared" si="393"/>
        <v>0</v>
      </c>
      <c r="BG66" s="22">
        <f t="shared" si="393"/>
        <v>0</v>
      </c>
      <c r="BH66" s="22">
        <f t="shared" si="393"/>
        <v>0</v>
      </c>
      <c r="BI66" s="22">
        <f t="shared" si="393"/>
        <v>0</v>
      </c>
      <c r="BJ66" s="22">
        <f t="shared" si="393"/>
        <v>0</v>
      </c>
      <c r="BK66" s="22">
        <f t="shared" si="383"/>
        <v>0</v>
      </c>
      <c r="BL66" s="22">
        <f t="shared" si="383"/>
        <v>37</v>
      </c>
      <c r="BM66" s="22">
        <f t="shared" si="383"/>
        <v>29</v>
      </c>
      <c r="BN66" s="22">
        <f t="shared" si="383"/>
        <v>8</v>
      </c>
      <c r="BO66" s="22">
        <f t="shared" si="383"/>
        <v>37</v>
      </c>
      <c r="BP66" s="23"/>
      <c r="BQ66" s="22">
        <f t="shared" ref="BQ66:BY66" si="395">SUM(BQ65)</f>
        <v>0</v>
      </c>
      <c r="BR66" s="22">
        <f t="shared" si="395"/>
        <v>0</v>
      </c>
      <c r="BS66" s="22">
        <f t="shared" si="395"/>
        <v>0</v>
      </c>
      <c r="BT66" s="22">
        <f t="shared" si="395"/>
        <v>29</v>
      </c>
      <c r="BU66" s="22">
        <f t="shared" si="395"/>
        <v>8</v>
      </c>
      <c r="BV66" s="22">
        <f t="shared" si="395"/>
        <v>37</v>
      </c>
      <c r="BW66" s="22">
        <f t="shared" si="395"/>
        <v>0</v>
      </c>
      <c r="BX66" s="22">
        <f t="shared" si="395"/>
        <v>0</v>
      </c>
      <c r="BY66" s="22">
        <f t="shared" si="395"/>
        <v>0</v>
      </c>
    </row>
    <row r="67" spans="1:77" s="2" customFormat="1" ht="23.25" customHeight="1" x14ac:dyDescent="0.5">
      <c r="A67" s="4"/>
      <c r="B67" s="21" t="s">
        <v>59</v>
      </c>
      <c r="C67" s="22">
        <f>C66+C63</f>
        <v>15</v>
      </c>
      <c r="D67" s="22">
        <f t="shared" ref="D67:BT67" si="396">D66+D63</f>
        <v>0</v>
      </c>
      <c r="E67" s="22">
        <f t="shared" si="396"/>
        <v>1</v>
      </c>
      <c r="F67" s="22">
        <f t="shared" si="396"/>
        <v>0</v>
      </c>
      <c r="G67" s="22">
        <f t="shared" si="396"/>
        <v>1</v>
      </c>
      <c r="H67" s="22">
        <f t="shared" si="396"/>
        <v>0</v>
      </c>
      <c r="I67" s="22">
        <f t="shared" si="396"/>
        <v>0</v>
      </c>
      <c r="J67" s="22">
        <f t="shared" si="396"/>
        <v>0</v>
      </c>
      <c r="K67" s="22">
        <f t="shared" si="396"/>
        <v>0</v>
      </c>
      <c r="L67" s="22">
        <f t="shared" si="396"/>
        <v>0</v>
      </c>
      <c r="M67" s="22">
        <f t="shared" si="396"/>
        <v>15</v>
      </c>
      <c r="N67" s="22">
        <f t="shared" si="396"/>
        <v>1</v>
      </c>
      <c r="O67" s="22">
        <f t="shared" si="396"/>
        <v>2</v>
      </c>
      <c r="P67" s="22">
        <f t="shared" si="396"/>
        <v>1</v>
      </c>
      <c r="Q67" s="22">
        <f t="shared" si="396"/>
        <v>3</v>
      </c>
      <c r="R67" s="22">
        <f t="shared" si="396"/>
        <v>0</v>
      </c>
      <c r="S67" s="22">
        <f t="shared" si="396"/>
        <v>0</v>
      </c>
      <c r="T67" s="22">
        <f t="shared" si="396"/>
        <v>0</v>
      </c>
      <c r="U67" s="22">
        <f t="shared" si="396"/>
        <v>0</v>
      </c>
      <c r="V67" s="22">
        <f t="shared" si="396"/>
        <v>0</v>
      </c>
      <c r="W67" s="22">
        <f t="shared" si="396"/>
        <v>0</v>
      </c>
      <c r="X67" s="22">
        <f t="shared" si="396"/>
        <v>0</v>
      </c>
      <c r="Y67" s="22">
        <f t="shared" si="396"/>
        <v>0</v>
      </c>
      <c r="Z67" s="22">
        <f t="shared" si="396"/>
        <v>0</v>
      </c>
      <c r="AA67" s="22">
        <f t="shared" si="396"/>
        <v>0</v>
      </c>
      <c r="AB67" s="22">
        <f t="shared" si="396"/>
        <v>0</v>
      </c>
      <c r="AC67" s="22">
        <f t="shared" si="396"/>
        <v>0</v>
      </c>
      <c r="AD67" s="22">
        <f t="shared" si="396"/>
        <v>0</v>
      </c>
      <c r="AE67" s="22">
        <f t="shared" si="396"/>
        <v>0</v>
      </c>
      <c r="AF67" s="22">
        <f t="shared" si="396"/>
        <v>0</v>
      </c>
      <c r="AG67" s="22">
        <f t="shared" si="396"/>
        <v>0</v>
      </c>
      <c r="AH67" s="22">
        <f t="shared" si="396"/>
        <v>0</v>
      </c>
      <c r="AI67" s="22">
        <f t="shared" si="396"/>
        <v>0</v>
      </c>
      <c r="AJ67" s="22">
        <f t="shared" si="396"/>
        <v>0</v>
      </c>
      <c r="AK67" s="22">
        <f t="shared" si="396"/>
        <v>0</v>
      </c>
      <c r="AL67" s="22">
        <f t="shared" si="396"/>
        <v>0</v>
      </c>
      <c r="AM67" s="22">
        <f t="shared" si="396"/>
        <v>0</v>
      </c>
      <c r="AN67" s="22">
        <f t="shared" si="396"/>
        <v>0</v>
      </c>
      <c r="AO67" s="22">
        <f t="shared" si="396"/>
        <v>0</v>
      </c>
      <c r="AP67" s="22">
        <f t="shared" si="396"/>
        <v>0</v>
      </c>
      <c r="AQ67" s="22">
        <f t="shared" si="396"/>
        <v>0</v>
      </c>
      <c r="AR67" s="22">
        <f t="shared" si="396"/>
        <v>0</v>
      </c>
      <c r="AS67" s="22">
        <f t="shared" si="396"/>
        <v>0</v>
      </c>
      <c r="AT67" s="22">
        <f t="shared" si="396"/>
        <v>0</v>
      </c>
      <c r="AU67" s="22">
        <f t="shared" si="396"/>
        <v>0</v>
      </c>
      <c r="AV67" s="22">
        <f t="shared" si="396"/>
        <v>0</v>
      </c>
      <c r="AW67" s="22">
        <f t="shared" si="396"/>
        <v>0</v>
      </c>
      <c r="AX67" s="22">
        <f t="shared" si="396"/>
        <v>0</v>
      </c>
      <c r="AY67" s="22">
        <f t="shared" si="396"/>
        <v>0</v>
      </c>
      <c r="AZ67" s="22">
        <f t="shared" si="396"/>
        <v>0</v>
      </c>
      <c r="BA67" s="22">
        <f t="shared" ref="BA67:BE67" si="397">BA66+BA63</f>
        <v>0</v>
      </c>
      <c r="BB67" s="22">
        <f t="shared" si="397"/>
        <v>61</v>
      </c>
      <c r="BC67" s="22">
        <f t="shared" si="397"/>
        <v>53</v>
      </c>
      <c r="BD67" s="22">
        <f t="shared" si="397"/>
        <v>9</v>
      </c>
      <c r="BE67" s="22">
        <f t="shared" si="397"/>
        <v>62</v>
      </c>
      <c r="BF67" s="22">
        <f t="shared" si="396"/>
        <v>0</v>
      </c>
      <c r="BG67" s="22">
        <f t="shared" si="396"/>
        <v>0</v>
      </c>
      <c r="BH67" s="22">
        <f t="shared" si="396"/>
        <v>0</v>
      </c>
      <c r="BI67" s="22">
        <f t="shared" si="396"/>
        <v>0</v>
      </c>
      <c r="BJ67" s="22">
        <f t="shared" si="396"/>
        <v>0</v>
      </c>
      <c r="BK67" s="22">
        <f t="shared" si="396"/>
        <v>30</v>
      </c>
      <c r="BL67" s="22">
        <f t="shared" si="396"/>
        <v>62</v>
      </c>
      <c r="BM67" s="22">
        <f t="shared" si="396"/>
        <v>56</v>
      </c>
      <c r="BN67" s="22">
        <f t="shared" si="396"/>
        <v>10</v>
      </c>
      <c r="BO67" s="22">
        <f t="shared" si="396"/>
        <v>66</v>
      </c>
      <c r="BP67" s="23">
        <f t="shared" si="396"/>
        <v>0</v>
      </c>
      <c r="BQ67" s="22">
        <f t="shared" si="396"/>
        <v>0</v>
      </c>
      <c r="BR67" s="22">
        <f t="shared" si="396"/>
        <v>0</v>
      </c>
      <c r="BS67" s="22">
        <f t="shared" si="396"/>
        <v>0</v>
      </c>
      <c r="BT67" s="22">
        <f t="shared" si="396"/>
        <v>56</v>
      </c>
      <c r="BU67" s="22">
        <f t="shared" ref="BU67:BY67" si="398">BU66+BU63</f>
        <v>10</v>
      </c>
      <c r="BV67" s="22">
        <f t="shared" si="398"/>
        <v>66</v>
      </c>
      <c r="BW67" s="22">
        <f t="shared" si="398"/>
        <v>0</v>
      </c>
      <c r="BX67" s="22">
        <f t="shared" si="398"/>
        <v>0</v>
      </c>
      <c r="BY67" s="22">
        <f t="shared" si="398"/>
        <v>0</v>
      </c>
    </row>
    <row r="68" spans="1:77" s="2" customFormat="1" ht="23.25" customHeight="1" x14ac:dyDescent="0.5">
      <c r="A68" s="24"/>
      <c r="B68" s="25" t="s">
        <v>29</v>
      </c>
      <c r="C68" s="26">
        <f t="shared" ref="C68:AH68" si="399">C59+C67</f>
        <v>232</v>
      </c>
      <c r="D68" s="26">
        <f t="shared" si="399"/>
        <v>66</v>
      </c>
      <c r="E68" s="26">
        <f t="shared" si="399"/>
        <v>31</v>
      </c>
      <c r="F68" s="26">
        <f t="shared" si="399"/>
        <v>8</v>
      </c>
      <c r="G68" s="26">
        <f t="shared" si="399"/>
        <v>39</v>
      </c>
      <c r="H68" s="26">
        <f t="shared" si="399"/>
        <v>0</v>
      </c>
      <c r="I68" s="26">
        <f t="shared" si="399"/>
        <v>48</v>
      </c>
      <c r="J68" s="26">
        <f t="shared" si="399"/>
        <v>29</v>
      </c>
      <c r="K68" s="26">
        <f t="shared" si="399"/>
        <v>14</v>
      </c>
      <c r="L68" s="26">
        <f t="shared" si="399"/>
        <v>43</v>
      </c>
      <c r="M68" s="26">
        <f t="shared" si="399"/>
        <v>118</v>
      </c>
      <c r="N68" s="26">
        <f t="shared" si="399"/>
        <v>118</v>
      </c>
      <c r="O68" s="26">
        <f t="shared" si="399"/>
        <v>58</v>
      </c>
      <c r="P68" s="26">
        <f t="shared" si="399"/>
        <v>20</v>
      </c>
      <c r="Q68" s="26">
        <f t="shared" si="399"/>
        <v>78</v>
      </c>
      <c r="R68" s="26">
        <f t="shared" si="399"/>
        <v>92</v>
      </c>
      <c r="S68" s="26">
        <f t="shared" si="399"/>
        <v>84</v>
      </c>
      <c r="T68" s="26">
        <f t="shared" si="399"/>
        <v>24</v>
      </c>
      <c r="U68" s="26">
        <f t="shared" si="399"/>
        <v>14</v>
      </c>
      <c r="V68" s="26">
        <f t="shared" si="399"/>
        <v>38</v>
      </c>
      <c r="W68" s="26">
        <f t="shared" si="399"/>
        <v>57</v>
      </c>
      <c r="X68" s="26">
        <f t="shared" si="399"/>
        <v>113</v>
      </c>
      <c r="Y68" s="26">
        <f t="shared" si="399"/>
        <v>7</v>
      </c>
      <c r="Z68" s="26">
        <f t="shared" si="399"/>
        <v>9</v>
      </c>
      <c r="AA68" s="26">
        <f t="shared" si="399"/>
        <v>16</v>
      </c>
      <c r="AB68" s="26">
        <f t="shared" si="399"/>
        <v>21</v>
      </c>
      <c r="AC68" s="26">
        <f t="shared" si="399"/>
        <v>54</v>
      </c>
      <c r="AD68" s="26">
        <f t="shared" si="399"/>
        <v>4</v>
      </c>
      <c r="AE68" s="26">
        <f t="shared" si="399"/>
        <v>6</v>
      </c>
      <c r="AF68" s="26">
        <f t="shared" si="399"/>
        <v>10</v>
      </c>
      <c r="AG68" s="26">
        <f t="shared" si="399"/>
        <v>20</v>
      </c>
      <c r="AH68" s="26">
        <f t="shared" si="399"/>
        <v>19</v>
      </c>
      <c r="AI68" s="26">
        <f t="shared" ref="AI68:BS68" si="400">AI59+AI67</f>
        <v>5</v>
      </c>
      <c r="AJ68" s="26">
        <f t="shared" si="400"/>
        <v>7</v>
      </c>
      <c r="AK68" s="26">
        <f t="shared" si="400"/>
        <v>12</v>
      </c>
      <c r="AL68" s="26">
        <f t="shared" si="400"/>
        <v>0</v>
      </c>
      <c r="AM68" s="26">
        <f t="shared" si="400"/>
        <v>0</v>
      </c>
      <c r="AN68" s="26">
        <f t="shared" si="400"/>
        <v>0</v>
      </c>
      <c r="AO68" s="26">
        <f t="shared" si="400"/>
        <v>0</v>
      </c>
      <c r="AP68" s="26">
        <f t="shared" si="400"/>
        <v>0</v>
      </c>
      <c r="AQ68" s="26">
        <f t="shared" si="400"/>
        <v>0</v>
      </c>
      <c r="AR68" s="26">
        <f t="shared" si="400"/>
        <v>0</v>
      </c>
      <c r="AS68" s="26">
        <f t="shared" si="400"/>
        <v>6</v>
      </c>
      <c r="AT68" s="26">
        <f t="shared" si="400"/>
        <v>0</v>
      </c>
      <c r="AU68" s="26">
        <f t="shared" si="400"/>
        <v>6</v>
      </c>
      <c r="AV68" s="26">
        <f t="shared" si="400"/>
        <v>0</v>
      </c>
      <c r="AW68" s="26">
        <f t="shared" si="400"/>
        <v>3</v>
      </c>
      <c r="AX68" s="26">
        <f t="shared" si="400"/>
        <v>3</v>
      </c>
      <c r="AY68" s="26">
        <f t="shared" si="400"/>
        <v>0</v>
      </c>
      <c r="AZ68" s="26">
        <f t="shared" si="400"/>
        <v>3</v>
      </c>
      <c r="BA68" s="26">
        <f t="shared" ref="BA68:BE68" si="401">BA59+BA67</f>
        <v>0</v>
      </c>
      <c r="BB68" s="26">
        <f t="shared" si="401"/>
        <v>245</v>
      </c>
      <c r="BC68" s="26">
        <f t="shared" si="401"/>
        <v>174</v>
      </c>
      <c r="BD68" s="26">
        <f t="shared" si="401"/>
        <v>67</v>
      </c>
      <c r="BE68" s="26">
        <f t="shared" si="401"/>
        <v>241</v>
      </c>
      <c r="BF68" s="26">
        <f t="shared" si="400"/>
        <v>0</v>
      </c>
      <c r="BG68" s="26">
        <f t="shared" si="400"/>
        <v>0</v>
      </c>
      <c r="BH68" s="26">
        <f t="shared" si="400"/>
        <v>0</v>
      </c>
      <c r="BI68" s="26">
        <f t="shared" si="400"/>
        <v>0</v>
      </c>
      <c r="BJ68" s="26">
        <f t="shared" si="400"/>
        <v>0</v>
      </c>
      <c r="BK68" s="26">
        <f t="shared" si="400"/>
        <v>540</v>
      </c>
      <c r="BL68" s="26">
        <f t="shared" si="400"/>
        <v>750</v>
      </c>
      <c r="BM68" s="26">
        <f t="shared" si="400"/>
        <v>341</v>
      </c>
      <c r="BN68" s="26">
        <f t="shared" si="400"/>
        <v>145</v>
      </c>
      <c r="BO68" s="26">
        <f t="shared" si="400"/>
        <v>486</v>
      </c>
      <c r="BP68" s="27">
        <f t="shared" si="400"/>
        <v>0</v>
      </c>
      <c r="BQ68" s="26">
        <f t="shared" si="400"/>
        <v>0</v>
      </c>
      <c r="BR68" s="26">
        <f t="shared" si="400"/>
        <v>0</v>
      </c>
      <c r="BS68" s="26">
        <f t="shared" si="400"/>
        <v>0</v>
      </c>
      <c r="BT68" s="26">
        <f t="shared" ref="BT68:BY68" si="402">BT59+BT67</f>
        <v>341</v>
      </c>
      <c r="BU68" s="26">
        <f t="shared" si="402"/>
        <v>145</v>
      </c>
      <c r="BV68" s="26">
        <f t="shared" si="402"/>
        <v>486</v>
      </c>
      <c r="BW68" s="26">
        <f t="shared" si="402"/>
        <v>0</v>
      </c>
      <c r="BX68" s="26">
        <f t="shared" si="402"/>
        <v>0</v>
      </c>
      <c r="BY68" s="26">
        <f t="shared" si="402"/>
        <v>0</v>
      </c>
    </row>
    <row r="69" spans="1:77" ht="23.25" customHeight="1" x14ac:dyDescent="0.5">
      <c r="A69" s="4" t="s">
        <v>28</v>
      </c>
      <c r="B69" s="5"/>
      <c r="C69" s="1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53"/>
      <c r="BQ69" s="28"/>
      <c r="BR69" s="28"/>
      <c r="BS69" s="28"/>
      <c r="BT69" s="28"/>
      <c r="BU69" s="28"/>
      <c r="BV69" s="28"/>
      <c r="BW69" s="28"/>
      <c r="BX69" s="28"/>
      <c r="BY69" s="45"/>
    </row>
    <row r="70" spans="1:77" ht="23.25" customHeight="1" x14ac:dyDescent="0.5">
      <c r="A70" s="4"/>
      <c r="B70" s="10" t="s">
        <v>43</v>
      </c>
      <c r="C70" s="1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53"/>
      <c r="BQ70" s="28"/>
      <c r="BR70" s="28"/>
      <c r="BS70" s="28"/>
      <c r="BT70" s="28"/>
      <c r="BU70" s="28"/>
      <c r="BV70" s="28"/>
      <c r="BW70" s="28"/>
      <c r="BX70" s="28"/>
      <c r="BY70" s="45"/>
    </row>
    <row r="71" spans="1:77" ht="23.25" customHeight="1" x14ac:dyDescent="0.5">
      <c r="A71" s="18"/>
      <c r="B71" s="5" t="s">
        <v>65</v>
      </c>
      <c r="C71" s="129"/>
      <c r="D71" s="85"/>
      <c r="E71" s="85"/>
      <c r="F71" s="85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85"/>
      <c r="S71" s="85"/>
      <c r="T71" s="86"/>
      <c r="U71" s="86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85"/>
      <c r="AM71" s="85"/>
      <c r="AN71" s="85"/>
      <c r="AO71" s="85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53"/>
      <c r="BQ71" s="28"/>
      <c r="BR71" s="28"/>
      <c r="BS71" s="28"/>
      <c r="BT71" s="28"/>
      <c r="BU71" s="28"/>
      <c r="BV71" s="28"/>
      <c r="BW71" s="28"/>
      <c r="BX71" s="28"/>
      <c r="BY71" s="45"/>
    </row>
    <row r="72" spans="1:77" ht="23.25" customHeight="1" x14ac:dyDescent="0.5">
      <c r="A72" s="18"/>
      <c r="B72" s="19" t="s">
        <v>12</v>
      </c>
      <c r="C72" s="20">
        <v>2</v>
      </c>
      <c r="D72" s="20">
        <v>0</v>
      </c>
      <c r="E72" s="20">
        <v>3</v>
      </c>
      <c r="F72" s="20">
        <v>2</v>
      </c>
      <c r="G72" s="20">
        <f t="shared" ref="G72:G76" si="403">E72+F72</f>
        <v>5</v>
      </c>
      <c r="H72" s="20">
        <v>0</v>
      </c>
      <c r="I72" s="20">
        <v>16</v>
      </c>
      <c r="J72" s="20">
        <v>6</v>
      </c>
      <c r="K72" s="20">
        <v>4</v>
      </c>
      <c r="L72" s="20">
        <f>SUM(J72:K72)</f>
        <v>10</v>
      </c>
      <c r="M72" s="20">
        <v>2</v>
      </c>
      <c r="N72" s="20">
        <v>6</v>
      </c>
      <c r="O72" s="20">
        <v>0</v>
      </c>
      <c r="P72" s="20">
        <v>0</v>
      </c>
      <c r="Q72" s="20">
        <f t="shared" ref="Q72:Q76" si="404">O72+P72</f>
        <v>0</v>
      </c>
      <c r="R72" s="20">
        <v>40</v>
      </c>
      <c r="S72" s="20">
        <f>26+6</f>
        <v>32</v>
      </c>
      <c r="T72" s="20">
        <f>13+2</f>
        <v>15</v>
      </c>
      <c r="U72" s="20">
        <f>9+1</f>
        <v>10</v>
      </c>
      <c r="V72" s="20">
        <f t="shared" ref="V72:V76" si="405">T72+U72</f>
        <v>25</v>
      </c>
      <c r="W72" s="20">
        <v>10</v>
      </c>
      <c r="X72" s="20">
        <f>12+13</f>
        <v>25</v>
      </c>
      <c r="Y72" s="20">
        <v>0</v>
      </c>
      <c r="Z72" s="20">
        <v>0</v>
      </c>
      <c r="AA72" s="20">
        <f t="shared" ref="AA72:AA76" si="406">Y72+Z72</f>
        <v>0</v>
      </c>
      <c r="AB72" s="20">
        <v>5</v>
      </c>
      <c r="AC72" s="20">
        <v>17</v>
      </c>
      <c r="AD72" s="20">
        <v>1</v>
      </c>
      <c r="AE72" s="20">
        <v>3</v>
      </c>
      <c r="AF72" s="20">
        <f t="shared" ref="AF72:AF76" si="407">AD72+AE72</f>
        <v>4</v>
      </c>
      <c r="AG72" s="20">
        <v>1</v>
      </c>
      <c r="AH72" s="20">
        <v>5</v>
      </c>
      <c r="AI72" s="20">
        <v>2</v>
      </c>
      <c r="AJ72" s="20">
        <v>4</v>
      </c>
      <c r="AK72" s="20">
        <f t="shared" ref="AK72:AK76" si="408">AI72+AJ72</f>
        <v>6</v>
      </c>
      <c r="AL72" s="20">
        <v>0</v>
      </c>
      <c r="AM72" s="20">
        <v>0</v>
      </c>
      <c r="AN72" s="20">
        <v>0</v>
      </c>
      <c r="AO72" s="20">
        <v>0</v>
      </c>
      <c r="AP72" s="20">
        <f t="shared" ref="AP72:AP76" si="409">AN72+AO72</f>
        <v>0</v>
      </c>
      <c r="AQ72" s="20">
        <v>0</v>
      </c>
      <c r="AR72" s="20">
        <v>0</v>
      </c>
      <c r="AS72" s="20">
        <v>1</v>
      </c>
      <c r="AT72" s="20">
        <v>0</v>
      </c>
      <c r="AU72" s="20">
        <f t="shared" ref="AU72:AU76" si="410">AS72+AT72</f>
        <v>1</v>
      </c>
      <c r="AV72" s="20">
        <v>0</v>
      </c>
      <c r="AW72" s="20">
        <v>5</v>
      </c>
      <c r="AX72" s="20">
        <v>1</v>
      </c>
      <c r="AY72" s="20">
        <v>0</v>
      </c>
      <c r="AZ72" s="20">
        <f t="shared" ref="AZ72:AZ76" si="411">AX72+AY72</f>
        <v>1</v>
      </c>
      <c r="BA72" s="20">
        <v>0</v>
      </c>
      <c r="BB72" s="20">
        <v>8</v>
      </c>
      <c r="BC72" s="20">
        <v>1</v>
      </c>
      <c r="BD72" s="20">
        <v>4</v>
      </c>
      <c r="BE72" s="20">
        <f t="shared" ref="BE72:BE76" si="412">BC72+BD72</f>
        <v>5</v>
      </c>
      <c r="BF72" s="20">
        <v>0</v>
      </c>
      <c r="BG72" s="20">
        <v>0</v>
      </c>
      <c r="BH72" s="20">
        <v>1</v>
      </c>
      <c r="BI72" s="20">
        <v>0</v>
      </c>
      <c r="BJ72" s="20">
        <f t="shared" ref="BJ72:BJ76" si="413">BH72+BI72</f>
        <v>1</v>
      </c>
      <c r="BK72" s="22">
        <f t="shared" ref="BK72:BO73" si="414">C72+M72+R72+W72+AB72+AG72+AL72+AQ72+AV72+BF72+H72+BA72</f>
        <v>60</v>
      </c>
      <c r="BL72" s="32">
        <f t="shared" si="414"/>
        <v>114</v>
      </c>
      <c r="BM72" s="22">
        <f t="shared" si="414"/>
        <v>31</v>
      </c>
      <c r="BN72" s="22">
        <f t="shared" si="414"/>
        <v>27</v>
      </c>
      <c r="BO72" s="22">
        <f t="shared" si="414"/>
        <v>58</v>
      </c>
      <c r="BP72" s="23">
        <v>2</v>
      </c>
      <c r="BQ72" s="22" t="str">
        <f t="shared" ref="BQ72:BQ76" si="415">IF(BP72=1,BM72,"0")</f>
        <v>0</v>
      </c>
      <c r="BR72" s="22" t="str">
        <f t="shared" ref="BR72:BR76" si="416">IF(BP72=1,BN72,"0")</f>
        <v>0</v>
      </c>
      <c r="BS72" s="22">
        <f t="shared" ref="BS72:BS76" si="417">BQ72+BR72</f>
        <v>0</v>
      </c>
      <c r="BT72" s="22">
        <f t="shared" ref="BT72:BT76" si="418">IF(BP72=2,BM72,"0")</f>
        <v>31</v>
      </c>
      <c r="BU72" s="22">
        <f t="shared" ref="BU72:BU76" si="419">IF(BP72=2,BN72,"0")</f>
        <v>27</v>
      </c>
      <c r="BV72" s="22">
        <f>BT72+BU72</f>
        <v>58</v>
      </c>
      <c r="BW72" s="22" t="str">
        <f t="shared" ref="BW72:BW76" si="420">IF(BS72=2,BP72,"0")</f>
        <v>0</v>
      </c>
      <c r="BX72" s="22" t="str">
        <f t="shared" ref="BX72:BX76" si="421">IF(BS72=2,BQ72,"0")</f>
        <v>0</v>
      </c>
      <c r="BY72" s="22">
        <f t="shared" ref="BY72:BY76" si="422">BW72+BX72</f>
        <v>0</v>
      </c>
    </row>
    <row r="73" spans="1:77" ht="23.25" customHeight="1" x14ac:dyDescent="0.5">
      <c r="A73" s="18"/>
      <c r="B73" s="34" t="s">
        <v>16</v>
      </c>
      <c r="C73" s="20">
        <v>3</v>
      </c>
      <c r="D73" s="20">
        <v>2</v>
      </c>
      <c r="E73" s="20">
        <v>2</v>
      </c>
      <c r="F73" s="20">
        <f>2+1</f>
        <v>3</v>
      </c>
      <c r="G73" s="20">
        <f t="shared" si="403"/>
        <v>5</v>
      </c>
      <c r="H73" s="20">
        <v>0</v>
      </c>
      <c r="I73" s="20">
        <v>6</v>
      </c>
      <c r="J73" s="20">
        <v>5</v>
      </c>
      <c r="K73" s="20">
        <v>1</v>
      </c>
      <c r="L73" s="20">
        <f t="shared" ref="L73:L76" si="423">SUM(J73:K73)</f>
        <v>6</v>
      </c>
      <c r="M73" s="20">
        <v>2</v>
      </c>
      <c r="N73" s="20">
        <v>2</v>
      </c>
      <c r="O73" s="20">
        <f>2+2</f>
        <v>4</v>
      </c>
      <c r="P73" s="20">
        <v>1</v>
      </c>
      <c r="Q73" s="20">
        <f t="shared" si="404"/>
        <v>5</v>
      </c>
      <c r="R73" s="20">
        <v>20</v>
      </c>
      <c r="S73" s="20">
        <f>8+3</f>
        <v>11</v>
      </c>
      <c r="T73" s="20">
        <v>1</v>
      </c>
      <c r="U73" s="20">
        <v>2</v>
      </c>
      <c r="V73" s="20">
        <f t="shared" si="405"/>
        <v>3</v>
      </c>
      <c r="W73" s="20">
        <v>2</v>
      </c>
      <c r="X73" s="20">
        <f>1+19</f>
        <v>20</v>
      </c>
      <c r="Y73" s="20">
        <v>0</v>
      </c>
      <c r="Z73" s="20">
        <v>0</v>
      </c>
      <c r="AA73" s="20">
        <f t="shared" si="406"/>
        <v>0</v>
      </c>
      <c r="AB73" s="20">
        <v>2</v>
      </c>
      <c r="AC73" s="20">
        <v>16</v>
      </c>
      <c r="AD73" s="20">
        <v>1</v>
      </c>
      <c r="AE73" s="20">
        <v>1</v>
      </c>
      <c r="AF73" s="20">
        <f t="shared" si="407"/>
        <v>2</v>
      </c>
      <c r="AG73" s="20">
        <v>1</v>
      </c>
      <c r="AH73" s="20">
        <v>2</v>
      </c>
      <c r="AI73" s="20">
        <v>1</v>
      </c>
      <c r="AJ73" s="20">
        <v>0</v>
      </c>
      <c r="AK73" s="20">
        <f t="shared" si="408"/>
        <v>1</v>
      </c>
      <c r="AL73" s="20">
        <v>0</v>
      </c>
      <c r="AM73" s="20">
        <v>0</v>
      </c>
      <c r="AN73" s="20">
        <v>0</v>
      </c>
      <c r="AO73" s="20">
        <v>0</v>
      </c>
      <c r="AP73" s="20">
        <f t="shared" si="409"/>
        <v>0</v>
      </c>
      <c r="AQ73" s="20">
        <v>0</v>
      </c>
      <c r="AR73" s="20">
        <v>0</v>
      </c>
      <c r="AS73" s="20">
        <v>0</v>
      </c>
      <c r="AT73" s="20">
        <v>0</v>
      </c>
      <c r="AU73" s="20">
        <f t="shared" si="410"/>
        <v>0</v>
      </c>
      <c r="AV73" s="20">
        <v>0</v>
      </c>
      <c r="AW73" s="20">
        <v>10</v>
      </c>
      <c r="AX73" s="20">
        <v>1</v>
      </c>
      <c r="AY73" s="20">
        <v>0</v>
      </c>
      <c r="AZ73" s="20">
        <f t="shared" si="411"/>
        <v>1</v>
      </c>
      <c r="BA73" s="20">
        <v>0</v>
      </c>
      <c r="BB73" s="20">
        <v>6</v>
      </c>
      <c r="BC73" s="20">
        <v>3</v>
      </c>
      <c r="BD73" s="20">
        <v>3</v>
      </c>
      <c r="BE73" s="20">
        <f t="shared" si="412"/>
        <v>6</v>
      </c>
      <c r="BF73" s="20">
        <v>0</v>
      </c>
      <c r="BG73" s="20">
        <v>0</v>
      </c>
      <c r="BH73" s="20">
        <v>0</v>
      </c>
      <c r="BI73" s="20">
        <v>0</v>
      </c>
      <c r="BJ73" s="20">
        <f t="shared" si="413"/>
        <v>0</v>
      </c>
      <c r="BK73" s="22">
        <f t="shared" si="414"/>
        <v>30</v>
      </c>
      <c r="BL73" s="32">
        <f t="shared" si="414"/>
        <v>75</v>
      </c>
      <c r="BM73" s="22">
        <f t="shared" si="414"/>
        <v>18</v>
      </c>
      <c r="BN73" s="22">
        <f t="shared" si="414"/>
        <v>11</v>
      </c>
      <c r="BO73" s="22">
        <f t="shared" si="414"/>
        <v>29</v>
      </c>
      <c r="BP73" s="23">
        <v>2</v>
      </c>
      <c r="BQ73" s="22" t="str">
        <f t="shared" si="415"/>
        <v>0</v>
      </c>
      <c r="BR73" s="22" t="str">
        <f t="shared" si="416"/>
        <v>0</v>
      </c>
      <c r="BS73" s="22">
        <f t="shared" si="417"/>
        <v>0</v>
      </c>
      <c r="BT73" s="22">
        <f t="shared" si="418"/>
        <v>18</v>
      </c>
      <c r="BU73" s="22">
        <f t="shared" si="419"/>
        <v>11</v>
      </c>
      <c r="BV73" s="22">
        <f t="shared" ref="BV73:BV76" si="424">BT73+BU73</f>
        <v>29</v>
      </c>
      <c r="BW73" s="22" t="str">
        <f t="shared" si="420"/>
        <v>0</v>
      </c>
      <c r="BX73" s="22" t="str">
        <f t="shared" si="421"/>
        <v>0</v>
      </c>
      <c r="BY73" s="22">
        <f t="shared" si="422"/>
        <v>0</v>
      </c>
    </row>
    <row r="74" spans="1:77" ht="23.25" customHeight="1" x14ac:dyDescent="0.5">
      <c r="A74" s="18"/>
      <c r="B74" s="19" t="s">
        <v>15</v>
      </c>
      <c r="C74" s="20">
        <v>2</v>
      </c>
      <c r="D74" s="20">
        <v>1</v>
      </c>
      <c r="E74" s="20">
        <v>1</v>
      </c>
      <c r="F74" s="20">
        <v>4</v>
      </c>
      <c r="G74" s="20">
        <f t="shared" si="403"/>
        <v>5</v>
      </c>
      <c r="H74" s="20">
        <v>0</v>
      </c>
      <c r="I74" s="20">
        <v>4</v>
      </c>
      <c r="J74" s="20">
        <v>2</v>
      </c>
      <c r="K74" s="20">
        <v>2</v>
      </c>
      <c r="L74" s="20">
        <f t="shared" si="423"/>
        <v>4</v>
      </c>
      <c r="M74" s="20">
        <v>2</v>
      </c>
      <c r="N74" s="20">
        <v>1</v>
      </c>
      <c r="O74" s="20">
        <v>0</v>
      </c>
      <c r="P74" s="20">
        <v>0</v>
      </c>
      <c r="Q74" s="20">
        <f t="shared" si="404"/>
        <v>0</v>
      </c>
      <c r="R74" s="20">
        <v>20</v>
      </c>
      <c r="S74" s="20">
        <f>16+5</f>
        <v>21</v>
      </c>
      <c r="T74" s="20">
        <f>4+2</f>
        <v>6</v>
      </c>
      <c r="U74" s="20">
        <f>3+1</f>
        <v>4</v>
      </c>
      <c r="V74" s="20">
        <f t="shared" si="405"/>
        <v>10</v>
      </c>
      <c r="W74" s="20">
        <v>3</v>
      </c>
      <c r="X74" s="20">
        <f>5+10</f>
        <v>15</v>
      </c>
      <c r="Y74" s="20">
        <v>0</v>
      </c>
      <c r="Z74" s="20">
        <v>0</v>
      </c>
      <c r="AA74" s="20">
        <f t="shared" si="406"/>
        <v>0</v>
      </c>
      <c r="AB74" s="20">
        <v>2</v>
      </c>
      <c r="AC74" s="20">
        <v>40</v>
      </c>
      <c r="AD74" s="20">
        <v>0</v>
      </c>
      <c r="AE74" s="20">
        <v>0</v>
      </c>
      <c r="AF74" s="20">
        <f t="shared" si="407"/>
        <v>0</v>
      </c>
      <c r="AG74" s="20">
        <v>1</v>
      </c>
      <c r="AH74" s="20">
        <v>4</v>
      </c>
      <c r="AI74" s="20">
        <v>1</v>
      </c>
      <c r="AJ74" s="20">
        <v>2</v>
      </c>
      <c r="AK74" s="20">
        <f t="shared" si="408"/>
        <v>3</v>
      </c>
      <c r="AL74" s="20">
        <v>0</v>
      </c>
      <c r="AM74" s="20">
        <v>0</v>
      </c>
      <c r="AN74" s="20">
        <v>0</v>
      </c>
      <c r="AO74" s="20">
        <v>0</v>
      </c>
      <c r="AP74" s="20">
        <f t="shared" si="409"/>
        <v>0</v>
      </c>
      <c r="AQ74" s="20">
        <v>0</v>
      </c>
      <c r="AR74" s="20">
        <v>0</v>
      </c>
      <c r="AS74" s="20">
        <v>0</v>
      </c>
      <c r="AT74" s="20">
        <v>0</v>
      </c>
      <c r="AU74" s="20">
        <f t="shared" si="410"/>
        <v>0</v>
      </c>
      <c r="AV74" s="20">
        <v>0</v>
      </c>
      <c r="AW74" s="20">
        <v>5</v>
      </c>
      <c r="AX74" s="20">
        <v>0</v>
      </c>
      <c r="AY74" s="20">
        <v>0</v>
      </c>
      <c r="AZ74" s="20">
        <f t="shared" si="411"/>
        <v>0</v>
      </c>
      <c r="BA74" s="20">
        <v>0</v>
      </c>
      <c r="BB74" s="20">
        <v>2</v>
      </c>
      <c r="BC74" s="20">
        <v>1</v>
      </c>
      <c r="BD74" s="20">
        <v>0</v>
      </c>
      <c r="BE74" s="20">
        <f t="shared" si="412"/>
        <v>1</v>
      </c>
      <c r="BF74" s="20">
        <v>0</v>
      </c>
      <c r="BG74" s="20">
        <v>0</v>
      </c>
      <c r="BH74" s="20">
        <v>0</v>
      </c>
      <c r="BI74" s="20">
        <v>0</v>
      </c>
      <c r="BJ74" s="20">
        <f t="shared" si="413"/>
        <v>0</v>
      </c>
      <c r="BK74" s="22">
        <f t="shared" ref="BK74:BK76" si="425">C74+M74+R74+W74+AB74+AG74+AL74+AQ74+AV74+BF74+H74+BA74</f>
        <v>30</v>
      </c>
      <c r="BL74" s="32">
        <f t="shared" ref="BL74:BL76" si="426">D74+N74+S74+X74+AC74+AH74+AM74+AR74+AW74+BG74+I74+BB74</f>
        <v>93</v>
      </c>
      <c r="BM74" s="22">
        <f t="shared" ref="BM74:BM79" si="427">E74+O74+T74+Y74+AD74+AI74+AN74+AS74+AX74+BH74+J74+BC74</f>
        <v>11</v>
      </c>
      <c r="BN74" s="22">
        <f t="shared" ref="BN74:BN76" si="428">F74+P74+U74+Z74+AE74+AJ74+AO74+AT74+AY74+BI74+K74+BD74</f>
        <v>12</v>
      </c>
      <c r="BO74" s="22">
        <f t="shared" ref="BO74:BO76" si="429">G74+Q74+V74+AA74+AF74+AK74+AP74+AU74+AZ74+BJ74+L74+BE74</f>
        <v>23</v>
      </c>
      <c r="BP74" s="23">
        <v>2</v>
      </c>
      <c r="BQ74" s="22" t="str">
        <f t="shared" si="415"/>
        <v>0</v>
      </c>
      <c r="BR74" s="22" t="str">
        <f t="shared" si="416"/>
        <v>0</v>
      </c>
      <c r="BS74" s="22">
        <f t="shared" si="417"/>
        <v>0</v>
      </c>
      <c r="BT74" s="22">
        <f t="shared" si="418"/>
        <v>11</v>
      </c>
      <c r="BU74" s="22">
        <f t="shared" si="419"/>
        <v>12</v>
      </c>
      <c r="BV74" s="22">
        <f t="shared" si="424"/>
        <v>23</v>
      </c>
      <c r="BW74" s="22" t="str">
        <f t="shared" si="420"/>
        <v>0</v>
      </c>
      <c r="BX74" s="22" t="str">
        <f t="shared" si="421"/>
        <v>0</v>
      </c>
      <c r="BY74" s="22">
        <f t="shared" si="422"/>
        <v>0</v>
      </c>
    </row>
    <row r="75" spans="1:77" ht="23.25" customHeight="1" x14ac:dyDescent="0.5">
      <c r="A75" s="18"/>
      <c r="B75" s="19" t="s">
        <v>14</v>
      </c>
      <c r="C75" s="20">
        <v>4</v>
      </c>
      <c r="D75" s="20">
        <v>4</v>
      </c>
      <c r="E75" s="20">
        <v>2</v>
      </c>
      <c r="F75" s="20">
        <v>2</v>
      </c>
      <c r="G75" s="20">
        <f t="shared" si="403"/>
        <v>4</v>
      </c>
      <c r="H75" s="20">
        <v>0</v>
      </c>
      <c r="I75" s="20">
        <v>6</v>
      </c>
      <c r="J75" s="20">
        <v>2</v>
      </c>
      <c r="K75" s="20">
        <v>3</v>
      </c>
      <c r="L75" s="20">
        <f t="shared" si="423"/>
        <v>5</v>
      </c>
      <c r="M75" s="20">
        <v>4</v>
      </c>
      <c r="N75" s="20">
        <v>4</v>
      </c>
      <c r="O75" s="20">
        <v>0</v>
      </c>
      <c r="P75" s="20">
        <v>2</v>
      </c>
      <c r="Q75" s="20">
        <f t="shared" si="404"/>
        <v>2</v>
      </c>
      <c r="R75" s="20">
        <v>60</v>
      </c>
      <c r="S75" s="20">
        <f>14+2</f>
        <v>16</v>
      </c>
      <c r="T75" s="20">
        <v>1</v>
      </c>
      <c r="U75" s="20">
        <f>9+1</f>
        <v>10</v>
      </c>
      <c r="V75" s="20">
        <f t="shared" si="405"/>
        <v>11</v>
      </c>
      <c r="W75" s="20">
        <v>15</v>
      </c>
      <c r="X75" s="20">
        <f>1+79</f>
        <v>80</v>
      </c>
      <c r="Y75" s="20">
        <v>0</v>
      </c>
      <c r="Z75" s="20">
        <v>0</v>
      </c>
      <c r="AA75" s="20">
        <f t="shared" si="406"/>
        <v>0</v>
      </c>
      <c r="AB75" s="20">
        <v>6</v>
      </c>
      <c r="AC75" s="20">
        <v>12</v>
      </c>
      <c r="AD75" s="20">
        <v>1</v>
      </c>
      <c r="AE75" s="20">
        <v>4</v>
      </c>
      <c r="AF75" s="20">
        <f t="shared" si="407"/>
        <v>5</v>
      </c>
      <c r="AG75" s="20">
        <v>1</v>
      </c>
      <c r="AH75" s="20">
        <v>5</v>
      </c>
      <c r="AI75" s="20">
        <v>0</v>
      </c>
      <c r="AJ75" s="20">
        <v>1</v>
      </c>
      <c r="AK75" s="20">
        <f t="shared" si="408"/>
        <v>1</v>
      </c>
      <c r="AL75" s="20">
        <v>0</v>
      </c>
      <c r="AM75" s="20">
        <v>0</v>
      </c>
      <c r="AN75" s="20">
        <v>0</v>
      </c>
      <c r="AO75" s="20">
        <v>0</v>
      </c>
      <c r="AP75" s="20">
        <f t="shared" si="409"/>
        <v>0</v>
      </c>
      <c r="AQ75" s="20">
        <v>0</v>
      </c>
      <c r="AR75" s="20">
        <v>0</v>
      </c>
      <c r="AS75" s="20">
        <v>0</v>
      </c>
      <c r="AT75" s="20">
        <v>0</v>
      </c>
      <c r="AU75" s="20">
        <f t="shared" si="410"/>
        <v>0</v>
      </c>
      <c r="AV75" s="20">
        <v>0</v>
      </c>
      <c r="AW75" s="20">
        <v>7</v>
      </c>
      <c r="AX75" s="20">
        <v>1</v>
      </c>
      <c r="AY75" s="20">
        <v>0</v>
      </c>
      <c r="AZ75" s="20">
        <f t="shared" si="411"/>
        <v>1</v>
      </c>
      <c r="BA75" s="20">
        <v>0</v>
      </c>
      <c r="BB75" s="20">
        <v>5</v>
      </c>
      <c r="BC75" s="20">
        <v>1</v>
      </c>
      <c r="BD75" s="20">
        <v>3</v>
      </c>
      <c r="BE75" s="20">
        <f t="shared" si="412"/>
        <v>4</v>
      </c>
      <c r="BF75" s="20">
        <v>0</v>
      </c>
      <c r="BG75" s="20">
        <v>0</v>
      </c>
      <c r="BH75" s="20">
        <v>3</v>
      </c>
      <c r="BI75" s="20">
        <v>3</v>
      </c>
      <c r="BJ75" s="20">
        <f t="shared" si="413"/>
        <v>6</v>
      </c>
      <c r="BK75" s="22">
        <f t="shared" si="425"/>
        <v>90</v>
      </c>
      <c r="BL75" s="32">
        <f t="shared" si="426"/>
        <v>139</v>
      </c>
      <c r="BM75" s="22">
        <f t="shared" si="427"/>
        <v>11</v>
      </c>
      <c r="BN75" s="22">
        <f t="shared" si="428"/>
        <v>28</v>
      </c>
      <c r="BO75" s="22">
        <f t="shared" si="429"/>
        <v>39</v>
      </c>
      <c r="BP75" s="23">
        <v>2</v>
      </c>
      <c r="BQ75" s="22" t="str">
        <f t="shared" si="415"/>
        <v>0</v>
      </c>
      <c r="BR75" s="22" t="str">
        <f t="shared" si="416"/>
        <v>0</v>
      </c>
      <c r="BS75" s="22">
        <f t="shared" si="417"/>
        <v>0</v>
      </c>
      <c r="BT75" s="22">
        <f t="shared" si="418"/>
        <v>11</v>
      </c>
      <c r="BU75" s="22">
        <f t="shared" si="419"/>
        <v>28</v>
      </c>
      <c r="BV75" s="22">
        <f t="shared" si="424"/>
        <v>39</v>
      </c>
      <c r="BW75" s="22" t="str">
        <f t="shared" si="420"/>
        <v>0</v>
      </c>
      <c r="BX75" s="22" t="str">
        <f t="shared" si="421"/>
        <v>0</v>
      </c>
      <c r="BY75" s="22">
        <f t="shared" si="422"/>
        <v>0</v>
      </c>
    </row>
    <row r="76" spans="1:77" s="2" customFormat="1" ht="23.25" customHeight="1" x14ac:dyDescent="0.5">
      <c r="A76" s="4"/>
      <c r="B76" s="19" t="s">
        <v>13</v>
      </c>
      <c r="C76" s="20">
        <v>2</v>
      </c>
      <c r="D76" s="20">
        <v>1</v>
      </c>
      <c r="E76" s="20">
        <v>6</v>
      </c>
      <c r="F76" s="20">
        <f>8+2</f>
        <v>10</v>
      </c>
      <c r="G76" s="20">
        <f t="shared" si="403"/>
        <v>16</v>
      </c>
      <c r="H76" s="20">
        <v>0</v>
      </c>
      <c r="I76" s="20">
        <v>17</v>
      </c>
      <c r="J76" s="20">
        <v>1</v>
      </c>
      <c r="K76" s="20">
        <v>5</v>
      </c>
      <c r="L76" s="20">
        <f t="shared" si="423"/>
        <v>6</v>
      </c>
      <c r="M76" s="20">
        <v>2</v>
      </c>
      <c r="N76" s="20">
        <v>0</v>
      </c>
      <c r="O76" s="20">
        <v>0</v>
      </c>
      <c r="P76" s="20">
        <v>0</v>
      </c>
      <c r="Q76" s="20">
        <f t="shared" si="404"/>
        <v>0</v>
      </c>
      <c r="R76" s="20">
        <v>40</v>
      </c>
      <c r="S76" s="20">
        <f>45+2</f>
        <v>47</v>
      </c>
      <c r="T76" s="20">
        <v>10</v>
      </c>
      <c r="U76" s="20">
        <f>14+1</f>
        <v>15</v>
      </c>
      <c r="V76" s="20">
        <f t="shared" si="405"/>
        <v>25</v>
      </c>
      <c r="W76" s="20">
        <v>10</v>
      </c>
      <c r="X76" s="20">
        <f>22+4</f>
        <v>26</v>
      </c>
      <c r="Y76" s="20">
        <v>0</v>
      </c>
      <c r="Z76" s="20">
        <v>0</v>
      </c>
      <c r="AA76" s="20">
        <f t="shared" si="406"/>
        <v>0</v>
      </c>
      <c r="AB76" s="20">
        <v>5</v>
      </c>
      <c r="AC76" s="20">
        <v>65</v>
      </c>
      <c r="AD76" s="20">
        <v>0</v>
      </c>
      <c r="AE76" s="20">
        <v>3</v>
      </c>
      <c r="AF76" s="20">
        <f t="shared" si="407"/>
        <v>3</v>
      </c>
      <c r="AG76" s="20">
        <v>1</v>
      </c>
      <c r="AH76" s="20">
        <v>3</v>
      </c>
      <c r="AI76" s="20">
        <v>0</v>
      </c>
      <c r="AJ76" s="20">
        <v>2</v>
      </c>
      <c r="AK76" s="20">
        <f t="shared" si="408"/>
        <v>2</v>
      </c>
      <c r="AL76" s="20">
        <v>0</v>
      </c>
      <c r="AM76" s="20">
        <v>0</v>
      </c>
      <c r="AN76" s="20">
        <v>0</v>
      </c>
      <c r="AO76" s="20">
        <v>0</v>
      </c>
      <c r="AP76" s="20">
        <f t="shared" si="409"/>
        <v>0</v>
      </c>
      <c r="AQ76" s="20">
        <v>0</v>
      </c>
      <c r="AR76" s="20">
        <v>0</v>
      </c>
      <c r="AS76" s="20">
        <v>0</v>
      </c>
      <c r="AT76" s="20">
        <v>0</v>
      </c>
      <c r="AU76" s="20">
        <f t="shared" si="410"/>
        <v>0</v>
      </c>
      <c r="AV76" s="20">
        <v>0</v>
      </c>
      <c r="AW76" s="20">
        <v>5</v>
      </c>
      <c r="AX76" s="20">
        <v>0</v>
      </c>
      <c r="AY76" s="20">
        <v>0</v>
      </c>
      <c r="AZ76" s="20">
        <f t="shared" si="411"/>
        <v>0</v>
      </c>
      <c r="BA76" s="20">
        <v>0</v>
      </c>
      <c r="BB76" s="20">
        <v>15</v>
      </c>
      <c r="BC76" s="20">
        <v>7</v>
      </c>
      <c r="BD76" s="20">
        <v>8</v>
      </c>
      <c r="BE76" s="20">
        <f t="shared" si="412"/>
        <v>15</v>
      </c>
      <c r="BF76" s="20">
        <v>0</v>
      </c>
      <c r="BG76" s="20">
        <v>0</v>
      </c>
      <c r="BH76" s="20">
        <v>0</v>
      </c>
      <c r="BI76" s="20">
        <v>1</v>
      </c>
      <c r="BJ76" s="20">
        <f t="shared" si="413"/>
        <v>1</v>
      </c>
      <c r="BK76" s="22">
        <f t="shared" si="425"/>
        <v>60</v>
      </c>
      <c r="BL76" s="32">
        <f t="shared" si="426"/>
        <v>179</v>
      </c>
      <c r="BM76" s="22">
        <f t="shared" si="427"/>
        <v>24</v>
      </c>
      <c r="BN76" s="22">
        <f t="shared" si="428"/>
        <v>44</v>
      </c>
      <c r="BO76" s="22">
        <f t="shared" si="429"/>
        <v>68</v>
      </c>
      <c r="BP76" s="23">
        <v>2</v>
      </c>
      <c r="BQ76" s="22" t="str">
        <f t="shared" si="415"/>
        <v>0</v>
      </c>
      <c r="BR76" s="22" t="str">
        <f t="shared" si="416"/>
        <v>0</v>
      </c>
      <c r="BS76" s="22">
        <f t="shared" si="417"/>
        <v>0</v>
      </c>
      <c r="BT76" s="22">
        <f t="shared" si="418"/>
        <v>24</v>
      </c>
      <c r="BU76" s="22">
        <f t="shared" si="419"/>
        <v>44</v>
      </c>
      <c r="BV76" s="22">
        <f t="shared" si="424"/>
        <v>68</v>
      </c>
      <c r="BW76" s="22" t="str">
        <f t="shared" si="420"/>
        <v>0</v>
      </c>
      <c r="BX76" s="22" t="str">
        <f t="shared" si="421"/>
        <v>0</v>
      </c>
      <c r="BY76" s="22">
        <f t="shared" si="422"/>
        <v>0</v>
      </c>
    </row>
    <row r="77" spans="1:77" s="2" customFormat="1" ht="23.25" customHeight="1" x14ac:dyDescent="0.5">
      <c r="A77" s="4"/>
      <c r="B77" s="21" t="s">
        <v>42</v>
      </c>
      <c r="C77" s="32">
        <f>SUM(C72:C76)</f>
        <v>13</v>
      </c>
      <c r="D77" s="32">
        <f t="shared" ref="D77:G77" si="430">SUM(D72:D76)</f>
        <v>8</v>
      </c>
      <c r="E77" s="32">
        <f t="shared" si="430"/>
        <v>14</v>
      </c>
      <c r="F77" s="32">
        <f t="shared" si="430"/>
        <v>21</v>
      </c>
      <c r="G77" s="32">
        <f t="shared" si="430"/>
        <v>35</v>
      </c>
      <c r="H77" s="32">
        <f>SUM(H72:H76)</f>
        <v>0</v>
      </c>
      <c r="I77" s="32">
        <f t="shared" ref="I77" si="431">SUM(I72:I76)</f>
        <v>49</v>
      </c>
      <c r="J77" s="22">
        <f t="shared" ref="J77" si="432">SUM(J72:J76)</f>
        <v>16</v>
      </c>
      <c r="K77" s="22">
        <f t="shared" ref="K77" si="433">SUM(K72:K76)</f>
        <v>15</v>
      </c>
      <c r="L77" s="22">
        <f t="shared" ref="L77" si="434">SUM(L72:L76)</f>
        <v>31</v>
      </c>
      <c r="M77" s="32">
        <f t="shared" ref="M77:Q77" si="435">SUM(M72:M76)</f>
        <v>12</v>
      </c>
      <c r="N77" s="32">
        <f>SUM(N72:N76)</f>
        <v>13</v>
      </c>
      <c r="O77" s="32">
        <f t="shared" si="435"/>
        <v>4</v>
      </c>
      <c r="P77" s="32">
        <f t="shared" si="435"/>
        <v>3</v>
      </c>
      <c r="Q77" s="32">
        <f t="shared" si="435"/>
        <v>7</v>
      </c>
      <c r="R77" s="32">
        <f t="shared" ref="R77:BJ77" si="436">SUM(R72:R76)</f>
        <v>180</v>
      </c>
      <c r="S77" s="32">
        <f t="shared" si="436"/>
        <v>127</v>
      </c>
      <c r="T77" s="32">
        <f t="shared" si="436"/>
        <v>33</v>
      </c>
      <c r="U77" s="32">
        <f t="shared" si="436"/>
        <v>41</v>
      </c>
      <c r="V77" s="32">
        <f t="shared" si="436"/>
        <v>74</v>
      </c>
      <c r="W77" s="32">
        <f t="shared" si="436"/>
        <v>40</v>
      </c>
      <c r="X77" s="32">
        <f t="shared" si="436"/>
        <v>166</v>
      </c>
      <c r="Y77" s="32">
        <f t="shared" si="436"/>
        <v>0</v>
      </c>
      <c r="Z77" s="32">
        <f t="shared" si="436"/>
        <v>0</v>
      </c>
      <c r="AA77" s="32">
        <f t="shared" si="436"/>
        <v>0</v>
      </c>
      <c r="AB77" s="32">
        <f t="shared" si="436"/>
        <v>20</v>
      </c>
      <c r="AC77" s="32">
        <f t="shared" si="436"/>
        <v>150</v>
      </c>
      <c r="AD77" s="32">
        <f t="shared" si="436"/>
        <v>3</v>
      </c>
      <c r="AE77" s="32">
        <f t="shared" si="436"/>
        <v>11</v>
      </c>
      <c r="AF77" s="32">
        <f t="shared" si="436"/>
        <v>14</v>
      </c>
      <c r="AG77" s="32">
        <f t="shared" ref="AG77:AK77" si="437">SUM(AG72:AG76)</f>
        <v>5</v>
      </c>
      <c r="AH77" s="32">
        <f t="shared" si="437"/>
        <v>19</v>
      </c>
      <c r="AI77" s="32">
        <f t="shared" si="437"/>
        <v>4</v>
      </c>
      <c r="AJ77" s="32">
        <f t="shared" si="437"/>
        <v>9</v>
      </c>
      <c r="AK77" s="32">
        <f t="shared" si="437"/>
        <v>13</v>
      </c>
      <c r="AL77" s="32">
        <v>0</v>
      </c>
      <c r="AM77" s="32">
        <f t="shared" si="436"/>
        <v>0</v>
      </c>
      <c r="AN77" s="32">
        <f t="shared" si="436"/>
        <v>0</v>
      </c>
      <c r="AO77" s="32">
        <f t="shared" si="436"/>
        <v>0</v>
      </c>
      <c r="AP77" s="32">
        <f t="shared" si="436"/>
        <v>0</v>
      </c>
      <c r="AQ77" s="32">
        <f t="shared" ref="AQ77:AU77" si="438">SUM(AQ72:AQ76)</f>
        <v>0</v>
      </c>
      <c r="AR77" s="32">
        <f t="shared" si="438"/>
        <v>0</v>
      </c>
      <c r="AS77" s="32">
        <f t="shared" si="438"/>
        <v>1</v>
      </c>
      <c r="AT77" s="32">
        <f t="shared" si="438"/>
        <v>0</v>
      </c>
      <c r="AU77" s="32">
        <f t="shared" si="438"/>
        <v>1</v>
      </c>
      <c r="AV77" s="32">
        <f t="shared" ref="AV77:BE77" si="439">SUM(AV72:AV76)</f>
        <v>0</v>
      </c>
      <c r="AW77" s="32">
        <f t="shared" si="439"/>
        <v>32</v>
      </c>
      <c r="AX77" s="32">
        <f t="shared" si="439"/>
        <v>3</v>
      </c>
      <c r="AY77" s="32">
        <f t="shared" si="439"/>
        <v>0</v>
      </c>
      <c r="AZ77" s="32">
        <f t="shared" si="439"/>
        <v>3</v>
      </c>
      <c r="BA77" s="32">
        <f t="shared" si="439"/>
        <v>0</v>
      </c>
      <c r="BB77" s="32">
        <f t="shared" si="439"/>
        <v>36</v>
      </c>
      <c r="BC77" s="32">
        <f t="shared" si="439"/>
        <v>13</v>
      </c>
      <c r="BD77" s="32">
        <f t="shared" si="439"/>
        <v>18</v>
      </c>
      <c r="BE77" s="32">
        <f t="shared" si="439"/>
        <v>31</v>
      </c>
      <c r="BF77" s="32">
        <f t="shared" si="436"/>
        <v>0</v>
      </c>
      <c r="BG77" s="32">
        <f t="shared" si="436"/>
        <v>0</v>
      </c>
      <c r="BH77" s="32">
        <f t="shared" si="436"/>
        <v>4</v>
      </c>
      <c r="BI77" s="32">
        <f t="shared" si="436"/>
        <v>4</v>
      </c>
      <c r="BJ77" s="32">
        <f t="shared" si="436"/>
        <v>8</v>
      </c>
      <c r="BK77" s="32">
        <f t="shared" ref="BK77:BK79" si="440">C77+M77+R77+W77+AB77+AG77+AL77+AQ77+AV77+BF77+H77</f>
        <v>270</v>
      </c>
      <c r="BL77" s="32">
        <f t="shared" ref="BL77:BL79" si="441">D77+N77+S77+X77+AC77+AH77+AM77+AR77+AW77+BG77+I77</f>
        <v>564</v>
      </c>
      <c r="BM77" s="22">
        <f t="shared" si="427"/>
        <v>95</v>
      </c>
      <c r="BN77" s="32">
        <f t="shared" ref="BN77:BN78" si="442">F77+P77+U77+Z77+AE77+AJ77+AO77+AT77+AY77+BI77+K77</f>
        <v>104</v>
      </c>
      <c r="BO77" s="22">
        <f t="shared" ref="BO77:BO79" si="443">G77+Q77+V77+AA77+AF77+AK77+AP77+AU77+AZ77+BJ77+L77+BE77</f>
        <v>217</v>
      </c>
      <c r="BP77" s="33"/>
      <c r="BQ77" s="32">
        <f t="shared" ref="BQ77:BV77" si="444">SUM(BQ72:BQ76)</f>
        <v>0</v>
      </c>
      <c r="BR77" s="32">
        <f t="shared" si="444"/>
        <v>0</v>
      </c>
      <c r="BS77" s="32">
        <f t="shared" si="444"/>
        <v>0</v>
      </c>
      <c r="BT77" s="32">
        <f>SUM(BT72:BT76)</f>
        <v>95</v>
      </c>
      <c r="BU77" s="32">
        <f t="shared" si="444"/>
        <v>122</v>
      </c>
      <c r="BV77" s="22">
        <f t="shared" si="444"/>
        <v>217</v>
      </c>
      <c r="BW77" s="32">
        <f>SUM(BW72:BW76)</f>
        <v>0</v>
      </c>
      <c r="BX77" s="32">
        <f t="shared" ref="BX77:BY77" si="445">SUM(BX72:BX76)</f>
        <v>0</v>
      </c>
      <c r="BY77" s="22">
        <f t="shared" si="445"/>
        <v>0</v>
      </c>
    </row>
    <row r="78" spans="1:77" s="2" customFormat="1" ht="23.25" customHeight="1" x14ac:dyDescent="0.5">
      <c r="A78" s="48"/>
      <c r="B78" s="49" t="s">
        <v>44</v>
      </c>
      <c r="C78" s="32">
        <f>C77</f>
        <v>13</v>
      </c>
      <c r="D78" s="32">
        <f t="shared" ref="D78:G79" si="446">D77</f>
        <v>8</v>
      </c>
      <c r="E78" s="32">
        <f t="shared" si="446"/>
        <v>14</v>
      </c>
      <c r="F78" s="32">
        <f t="shared" si="446"/>
        <v>21</v>
      </c>
      <c r="G78" s="32">
        <f t="shared" si="446"/>
        <v>35</v>
      </c>
      <c r="H78" s="32">
        <f>H77</f>
        <v>0</v>
      </c>
      <c r="I78" s="32">
        <f t="shared" ref="I78:I79" si="447">I77</f>
        <v>49</v>
      </c>
      <c r="J78" s="32">
        <f t="shared" ref="J78:J79" si="448">J77</f>
        <v>16</v>
      </c>
      <c r="K78" s="32">
        <f t="shared" ref="K78:K79" si="449">K77</f>
        <v>15</v>
      </c>
      <c r="L78" s="32">
        <f t="shared" ref="L78:L79" si="450">L77</f>
        <v>31</v>
      </c>
      <c r="M78" s="32">
        <f t="shared" ref="M78:BV79" si="451">M77</f>
        <v>12</v>
      </c>
      <c r="N78" s="32">
        <f t="shared" si="451"/>
        <v>13</v>
      </c>
      <c r="O78" s="32">
        <f t="shared" si="451"/>
        <v>4</v>
      </c>
      <c r="P78" s="32">
        <f t="shared" si="451"/>
        <v>3</v>
      </c>
      <c r="Q78" s="32">
        <f t="shared" si="451"/>
        <v>7</v>
      </c>
      <c r="R78" s="32">
        <f t="shared" si="451"/>
        <v>180</v>
      </c>
      <c r="S78" s="32">
        <f t="shared" ref="S78" si="452">S77</f>
        <v>127</v>
      </c>
      <c r="T78" s="32">
        <f t="shared" si="451"/>
        <v>33</v>
      </c>
      <c r="U78" s="32">
        <f t="shared" si="451"/>
        <v>41</v>
      </c>
      <c r="V78" s="32">
        <f t="shared" si="451"/>
        <v>74</v>
      </c>
      <c r="W78" s="32">
        <f t="shared" ref="W78:AL79" si="453">W77</f>
        <v>40</v>
      </c>
      <c r="X78" s="32">
        <f t="shared" ref="X78" si="454">X77</f>
        <v>166</v>
      </c>
      <c r="Y78" s="32">
        <f t="shared" si="453"/>
        <v>0</v>
      </c>
      <c r="Z78" s="32">
        <f t="shared" si="453"/>
        <v>0</v>
      </c>
      <c r="AA78" s="32">
        <f t="shared" si="453"/>
        <v>0</v>
      </c>
      <c r="AB78" s="32">
        <f t="shared" si="453"/>
        <v>20</v>
      </c>
      <c r="AC78" s="32">
        <f t="shared" ref="AC78" si="455">AC77</f>
        <v>150</v>
      </c>
      <c r="AD78" s="32">
        <f t="shared" si="453"/>
        <v>3</v>
      </c>
      <c r="AE78" s="32">
        <f t="shared" si="453"/>
        <v>11</v>
      </c>
      <c r="AF78" s="32">
        <f t="shared" si="453"/>
        <v>14</v>
      </c>
      <c r="AG78" s="32">
        <f t="shared" si="453"/>
        <v>5</v>
      </c>
      <c r="AH78" s="32">
        <f t="shared" si="453"/>
        <v>19</v>
      </c>
      <c r="AI78" s="32">
        <f t="shared" si="453"/>
        <v>4</v>
      </c>
      <c r="AJ78" s="32">
        <f t="shared" si="453"/>
        <v>9</v>
      </c>
      <c r="AK78" s="32">
        <f t="shared" si="453"/>
        <v>13</v>
      </c>
      <c r="AL78" s="32">
        <f t="shared" si="451"/>
        <v>0</v>
      </c>
      <c r="AM78" s="32">
        <f t="shared" ref="AM78" si="456">AM77</f>
        <v>0</v>
      </c>
      <c r="AN78" s="32">
        <f t="shared" si="451"/>
        <v>0</v>
      </c>
      <c r="AO78" s="32">
        <f t="shared" si="451"/>
        <v>0</v>
      </c>
      <c r="AP78" s="32">
        <f t="shared" si="451"/>
        <v>0</v>
      </c>
      <c r="AQ78" s="32">
        <f t="shared" si="451"/>
        <v>0</v>
      </c>
      <c r="AR78" s="32">
        <f t="shared" si="451"/>
        <v>0</v>
      </c>
      <c r="AS78" s="32">
        <f t="shared" si="451"/>
        <v>1</v>
      </c>
      <c r="AT78" s="32">
        <f t="shared" si="451"/>
        <v>0</v>
      </c>
      <c r="AU78" s="32">
        <f t="shared" si="451"/>
        <v>1</v>
      </c>
      <c r="AV78" s="32">
        <f t="shared" si="451"/>
        <v>0</v>
      </c>
      <c r="AW78" s="32">
        <f t="shared" si="451"/>
        <v>32</v>
      </c>
      <c r="AX78" s="32">
        <f t="shared" si="451"/>
        <v>3</v>
      </c>
      <c r="AY78" s="32">
        <f t="shared" si="451"/>
        <v>0</v>
      </c>
      <c r="AZ78" s="32">
        <f t="shared" si="451"/>
        <v>3</v>
      </c>
      <c r="BA78" s="32">
        <f t="shared" si="451"/>
        <v>0</v>
      </c>
      <c r="BB78" s="32">
        <f t="shared" si="451"/>
        <v>36</v>
      </c>
      <c r="BC78" s="32">
        <f t="shared" si="451"/>
        <v>13</v>
      </c>
      <c r="BD78" s="32">
        <f t="shared" si="451"/>
        <v>18</v>
      </c>
      <c r="BE78" s="32">
        <f t="shared" si="451"/>
        <v>31</v>
      </c>
      <c r="BF78" s="32">
        <f t="shared" ref="BF78:BJ79" si="457">BF77</f>
        <v>0</v>
      </c>
      <c r="BG78" s="32">
        <f t="shared" si="457"/>
        <v>0</v>
      </c>
      <c r="BH78" s="32">
        <f t="shared" si="457"/>
        <v>4</v>
      </c>
      <c r="BI78" s="32">
        <f t="shared" si="457"/>
        <v>4</v>
      </c>
      <c r="BJ78" s="32">
        <f t="shared" si="457"/>
        <v>8</v>
      </c>
      <c r="BK78" s="32">
        <f t="shared" si="440"/>
        <v>270</v>
      </c>
      <c r="BL78" s="32">
        <f t="shared" si="441"/>
        <v>564</v>
      </c>
      <c r="BM78" s="22">
        <f t="shared" si="427"/>
        <v>95</v>
      </c>
      <c r="BN78" s="32">
        <f t="shared" si="442"/>
        <v>104</v>
      </c>
      <c r="BO78" s="22">
        <f t="shared" si="443"/>
        <v>217</v>
      </c>
      <c r="BP78" s="33"/>
      <c r="BQ78" s="32">
        <f t="shared" si="451"/>
        <v>0</v>
      </c>
      <c r="BR78" s="32">
        <f t="shared" si="451"/>
        <v>0</v>
      </c>
      <c r="BS78" s="32">
        <f t="shared" si="451"/>
        <v>0</v>
      </c>
      <c r="BT78" s="32">
        <f t="shared" si="451"/>
        <v>95</v>
      </c>
      <c r="BU78" s="32">
        <f t="shared" si="451"/>
        <v>122</v>
      </c>
      <c r="BV78" s="22">
        <f t="shared" si="451"/>
        <v>217</v>
      </c>
      <c r="BW78" s="32">
        <f t="shared" ref="BW78:BY78" si="458">BW77</f>
        <v>0</v>
      </c>
      <c r="BX78" s="32">
        <f t="shared" si="458"/>
        <v>0</v>
      </c>
      <c r="BY78" s="22">
        <f t="shared" si="458"/>
        <v>0</v>
      </c>
    </row>
    <row r="79" spans="1:77" s="2" customFormat="1" ht="23.25" customHeight="1" x14ac:dyDescent="0.5">
      <c r="A79" s="24"/>
      <c r="B79" s="65" t="s">
        <v>29</v>
      </c>
      <c r="C79" s="112">
        <f>C78</f>
        <v>13</v>
      </c>
      <c r="D79" s="112">
        <f t="shared" si="446"/>
        <v>8</v>
      </c>
      <c r="E79" s="112">
        <f t="shared" si="446"/>
        <v>14</v>
      </c>
      <c r="F79" s="112">
        <f t="shared" si="446"/>
        <v>21</v>
      </c>
      <c r="G79" s="112">
        <f t="shared" si="446"/>
        <v>35</v>
      </c>
      <c r="H79" s="26">
        <f>H78</f>
        <v>0</v>
      </c>
      <c r="I79" s="26">
        <f t="shared" si="447"/>
        <v>49</v>
      </c>
      <c r="J79" s="26">
        <f t="shared" si="448"/>
        <v>16</v>
      </c>
      <c r="K79" s="26">
        <f t="shared" si="449"/>
        <v>15</v>
      </c>
      <c r="L79" s="26">
        <f t="shared" si="450"/>
        <v>31</v>
      </c>
      <c r="M79" s="26">
        <f t="shared" si="451"/>
        <v>12</v>
      </c>
      <c r="N79" s="26">
        <f>N78</f>
        <v>13</v>
      </c>
      <c r="O79" s="26">
        <f t="shared" si="451"/>
        <v>4</v>
      </c>
      <c r="P79" s="26">
        <f t="shared" si="451"/>
        <v>3</v>
      </c>
      <c r="Q79" s="26">
        <f t="shared" si="451"/>
        <v>7</v>
      </c>
      <c r="R79" s="26">
        <f t="shared" si="451"/>
        <v>180</v>
      </c>
      <c r="S79" s="26">
        <f t="shared" ref="S79" si="459">S78</f>
        <v>127</v>
      </c>
      <c r="T79" s="26">
        <f>T78</f>
        <v>33</v>
      </c>
      <c r="U79" s="26">
        <f t="shared" si="451"/>
        <v>41</v>
      </c>
      <c r="V79" s="26">
        <f t="shared" si="451"/>
        <v>74</v>
      </c>
      <c r="W79" s="26">
        <f t="shared" ref="W79:AG79" si="460">W78</f>
        <v>40</v>
      </c>
      <c r="X79" s="26">
        <f t="shared" ref="X79" si="461">X78</f>
        <v>166</v>
      </c>
      <c r="Y79" s="26">
        <f t="shared" si="460"/>
        <v>0</v>
      </c>
      <c r="Z79" s="26">
        <f t="shared" si="460"/>
        <v>0</v>
      </c>
      <c r="AA79" s="26">
        <f t="shared" si="460"/>
        <v>0</v>
      </c>
      <c r="AB79" s="26">
        <f t="shared" si="460"/>
        <v>20</v>
      </c>
      <c r="AC79" s="26">
        <f t="shared" ref="AC79" si="462">AC78</f>
        <v>150</v>
      </c>
      <c r="AD79" s="26">
        <f t="shared" si="460"/>
        <v>3</v>
      </c>
      <c r="AE79" s="26">
        <f t="shared" si="460"/>
        <v>11</v>
      </c>
      <c r="AF79" s="26">
        <f t="shared" si="460"/>
        <v>14</v>
      </c>
      <c r="AG79" s="26">
        <f t="shared" si="460"/>
        <v>5</v>
      </c>
      <c r="AH79" s="26">
        <f t="shared" si="453"/>
        <v>19</v>
      </c>
      <c r="AI79" s="26">
        <f t="shared" si="453"/>
        <v>4</v>
      </c>
      <c r="AJ79" s="26">
        <f t="shared" si="453"/>
        <v>9</v>
      </c>
      <c r="AK79" s="26">
        <f t="shared" si="453"/>
        <v>13</v>
      </c>
      <c r="AL79" s="26">
        <f t="shared" si="453"/>
        <v>0</v>
      </c>
      <c r="AM79" s="26">
        <f t="shared" ref="AM79" si="463">AM78</f>
        <v>0</v>
      </c>
      <c r="AN79" s="26">
        <f t="shared" si="451"/>
        <v>0</v>
      </c>
      <c r="AO79" s="26">
        <f t="shared" si="451"/>
        <v>0</v>
      </c>
      <c r="AP79" s="26">
        <f t="shared" si="451"/>
        <v>0</v>
      </c>
      <c r="AQ79" s="26">
        <f t="shared" si="451"/>
        <v>0</v>
      </c>
      <c r="AR79" s="26">
        <f t="shared" si="451"/>
        <v>0</v>
      </c>
      <c r="AS79" s="26">
        <f t="shared" si="451"/>
        <v>1</v>
      </c>
      <c r="AT79" s="26">
        <f t="shared" si="451"/>
        <v>0</v>
      </c>
      <c r="AU79" s="26">
        <f t="shared" si="451"/>
        <v>1</v>
      </c>
      <c r="AV79" s="26">
        <f t="shared" si="451"/>
        <v>0</v>
      </c>
      <c r="AW79" s="26">
        <f t="shared" si="451"/>
        <v>32</v>
      </c>
      <c r="AX79" s="26">
        <f t="shared" si="451"/>
        <v>3</v>
      </c>
      <c r="AY79" s="26">
        <f t="shared" si="451"/>
        <v>0</v>
      </c>
      <c r="AZ79" s="26">
        <f t="shared" si="451"/>
        <v>3</v>
      </c>
      <c r="BA79" s="26">
        <f t="shared" si="451"/>
        <v>0</v>
      </c>
      <c r="BB79" s="26">
        <f t="shared" si="451"/>
        <v>36</v>
      </c>
      <c r="BC79" s="26">
        <f t="shared" si="451"/>
        <v>13</v>
      </c>
      <c r="BD79" s="26">
        <f t="shared" si="451"/>
        <v>18</v>
      </c>
      <c r="BE79" s="26">
        <f t="shared" si="451"/>
        <v>31</v>
      </c>
      <c r="BF79" s="26">
        <f t="shared" ref="BF79" si="464">BF78</f>
        <v>0</v>
      </c>
      <c r="BG79" s="26">
        <f t="shared" si="457"/>
        <v>0</v>
      </c>
      <c r="BH79" s="26">
        <f t="shared" si="457"/>
        <v>4</v>
      </c>
      <c r="BI79" s="26">
        <f t="shared" si="457"/>
        <v>4</v>
      </c>
      <c r="BJ79" s="26">
        <f t="shared" si="457"/>
        <v>8</v>
      </c>
      <c r="BK79" s="26">
        <f t="shared" si="440"/>
        <v>270</v>
      </c>
      <c r="BL79" s="26">
        <f t="shared" si="441"/>
        <v>564</v>
      </c>
      <c r="BM79" s="141">
        <f t="shared" si="427"/>
        <v>95</v>
      </c>
      <c r="BN79" s="141">
        <f t="shared" ref="BN79" si="465">F79+P79+U79+Z79+AE79+AJ79+AO79+AT79+AY79+BI79+K79+BD79</f>
        <v>122</v>
      </c>
      <c r="BO79" s="141">
        <f t="shared" si="443"/>
        <v>217</v>
      </c>
      <c r="BP79" s="42"/>
      <c r="BQ79" s="41">
        <f t="shared" si="451"/>
        <v>0</v>
      </c>
      <c r="BR79" s="41">
        <f t="shared" si="451"/>
        <v>0</v>
      </c>
      <c r="BS79" s="41">
        <f t="shared" si="451"/>
        <v>0</v>
      </c>
      <c r="BT79" s="41">
        <f t="shared" si="451"/>
        <v>95</v>
      </c>
      <c r="BU79" s="41">
        <f t="shared" si="451"/>
        <v>122</v>
      </c>
      <c r="BV79" s="26">
        <f t="shared" si="451"/>
        <v>217</v>
      </c>
      <c r="BW79" s="41">
        <f t="shared" ref="BW79:BY79" si="466">BW78</f>
        <v>0</v>
      </c>
      <c r="BX79" s="41">
        <f t="shared" si="466"/>
        <v>0</v>
      </c>
      <c r="BY79" s="26">
        <f t="shared" si="466"/>
        <v>0</v>
      </c>
    </row>
    <row r="80" spans="1:77" ht="23.25" customHeight="1" x14ac:dyDescent="0.5">
      <c r="A80" s="109" t="s">
        <v>30</v>
      </c>
      <c r="B80" s="110"/>
      <c r="C80" s="130"/>
      <c r="D80" s="111"/>
      <c r="E80" s="111"/>
      <c r="F80" s="111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11"/>
      <c r="S80" s="111"/>
      <c r="T80" s="111"/>
      <c r="U80" s="111"/>
      <c r="V80" s="104"/>
      <c r="W80" s="104"/>
      <c r="X80" s="104"/>
      <c r="Y80" s="104"/>
      <c r="Z80" s="104"/>
      <c r="AA80" s="104"/>
      <c r="AB80" s="104"/>
      <c r="AC80" s="104"/>
      <c r="AD80" s="104"/>
      <c r="AE80" s="104"/>
      <c r="AF80" s="104"/>
      <c r="AG80" s="104"/>
      <c r="AH80" s="104"/>
      <c r="AI80" s="104"/>
      <c r="AJ80" s="104"/>
      <c r="AK80" s="104"/>
      <c r="AL80" s="111"/>
      <c r="AM80" s="111"/>
      <c r="AN80" s="111"/>
      <c r="AO80" s="111"/>
      <c r="AP80" s="104"/>
      <c r="AQ80" s="104"/>
      <c r="AR80" s="104"/>
      <c r="AS80" s="104"/>
      <c r="AT80" s="104"/>
      <c r="AU80" s="104"/>
      <c r="AV80" s="104"/>
      <c r="AW80" s="104"/>
      <c r="AX80" s="104"/>
      <c r="AY80" s="104"/>
      <c r="AZ80" s="104"/>
      <c r="BA80" s="104"/>
      <c r="BB80" s="104"/>
      <c r="BC80" s="104"/>
      <c r="BD80" s="104"/>
      <c r="BE80" s="104"/>
      <c r="BF80" s="104"/>
      <c r="BG80" s="104"/>
      <c r="BH80" s="104"/>
      <c r="BI80" s="104"/>
      <c r="BJ80" s="104"/>
      <c r="BK80" s="104"/>
      <c r="BL80" s="104"/>
      <c r="BM80" s="28"/>
      <c r="BN80" s="28"/>
      <c r="BO80" s="28"/>
      <c r="BP80" s="53"/>
      <c r="BQ80" s="28"/>
      <c r="BR80" s="28"/>
      <c r="BS80" s="28"/>
      <c r="BT80" s="28"/>
      <c r="BU80" s="28"/>
      <c r="BV80" s="28"/>
      <c r="BW80" s="28"/>
      <c r="BX80" s="28"/>
      <c r="BY80" s="45"/>
    </row>
    <row r="81" spans="1:77" ht="23.25" customHeight="1" x14ac:dyDescent="0.5">
      <c r="A81" s="43"/>
      <c r="B81" s="10" t="s">
        <v>43</v>
      </c>
      <c r="C81" s="131"/>
      <c r="D81" s="44"/>
      <c r="E81" s="44"/>
      <c r="F81" s="44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44"/>
      <c r="S81" s="44"/>
      <c r="T81" s="44"/>
      <c r="U81" s="44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44"/>
      <c r="AM81" s="44"/>
      <c r="AN81" s="44"/>
      <c r="AO81" s="44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53"/>
      <c r="BQ81" s="28"/>
      <c r="BR81" s="28"/>
      <c r="BS81" s="28"/>
      <c r="BT81" s="28"/>
      <c r="BU81" s="28"/>
      <c r="BV81" s="28"/>
      <c r="BW81" s="28"/>
      <c r="BX81" s="28"/>
      <c r="BY81" s="45"/>
    </row>
    <row r="82" spans="1:77" ht="23.25" customHeight="1" x14ac:dyDescent="0.5">
      <c r="A82" s="18"/>
      <c r="B82" s="5" t="s">
        <v>61</v>
      </c>
      <c r="C82" s="129"/>
      <c r="D82" s="85"/>
      <c r="E82" s="85"/>
      <c r="F82" s="85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85"/>
      <c r="S82" s="85"/>
      <c r="T82" s="86"/>
      <c r="U82" s="86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85"/>
      <c r="AM82" s="85"/>
      <c r="AN82" s="85"/>
      <c r="AO82" s="85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53"/>
      <c r="BQ82" s="28"/>
      <c r="BR82" s="28"/>
      <c r="BS82" s="28"/>
      <c r="BT82" s="28"/>
      <c r="BU82" s="28"/>
      <c r="BV82" s="28"/>
      <c r="BW82" s="28"/>
      <c r="BX82" s="28"/>
      <c r="BY82" s="45"/>
    </row>
    <row r="83" spans="1:77" ht="23.25" customHeight="1" x14ac:dyDescent="0.5">
      <c r="A83" s="18"/>
      <c r="B83" s="19" t="s">
        <v>71</v>
      </c>
      <c r="C83" s="20">
        <v>0</v>
      </c>
      <c r="D83" s="20">
        <v>0</v>
      </c>
      <c r="E83" s="20">
        <v>7</v>
      </c>
      <c r="F83" s="20">
        <v>2</v>
      </c>
      <c r="G83" s="20">
        <f t="shared" ref="G83:G98" si="467">E83+F83</f>
        <v>9</v>
      </c>
      <c r="H83" s="20">
        <v>0</v>
      </c>
      <c r="I83" s="20">
        <v>131</v>
      </c>
      <c r="J83" s="20">
        <v>55</v>
      </c>
      <c r="K83" s="20">
        <v>34</v>
      </c>
      <c r="L83" s="20">
        <f>SUM(J83:K83)</f>
        <v>89</v>
      </c>
      <c r="M83" s="20">
        <v>0</v>
      </c>
      <c r="N83" s="20">
        <v>0</v>
      </c>
      <c r="O83" s="20">
        <v>0</v>
      </c>
      <c r="P83" s="20">
        <v>0</v>
      </c>
      <c r="Q83" s="20">
        <f t="shared" ref="Q83:Q98" si="468">O83+P83</f>
        <v>0</v>
      </c>
      <c r="R83" s="20">
        <v>200</v>
      </c>
      <c r="S83" s="20">
        <v>322</v>
      </c>
      <c r="T83" s="20">
        <v>109</v>
      </c>
      <c r="U83" s="20">
        <v>54</v>
      </c>
      <c r="V83" s="20">
        <f t="shared" ref="V83:V98" si="469">T83+U83</f>
        <v>163</v>
      </c>
      <c r="W83" s="20">
        <v>115</v>
      </c>
      <c r="X83" s="20">
        <v>204</v>
      </c>
      <c r="Y83" s="20">
        <v>60</v>
      </c>
      <c r="Z83" s="20">
        <v>45</v>
      </c>
      <c r="AA83" s="20">
        <f t="shared" ref="AA83:AA98" si="470">Y83+Z83</f>
        <v>105</v>
      </c>
      <c r="AB83" s="20">
        <v>80</v>
      </c>
      <c r="AC83" s="20">
        <v>449</v>
      </c>
      <c r="AD83" s="20">
        <v>51</v>
      </c>
      <c r="AE83" s="20">
        <v>23</v>
      </c>
      <c r="AF83" s="20">
        <f t="shared" ref="AF83:AF98" si="471">AD83+AE83</f>
        <v>74</v>
      </c>
      <c r="AG83" s="20">
        <v>0</v>
      </c>
      <c r="AH83" s="20">
        <v>0</v>
      </c>
      <c r="AI83" s="20">
        <v>0</v>
      </c>
      <c r="AJ83" s="20">
        <v>0</v>
      </c>
      <c r="AK83" s="20">
        <f t="shared" ref="AK83:AK98" si="472">AI83+AJ83</f>
        <v>0</v>
      </c>
      <c r="AL83" s="20">
        <v>0</v>
      </c>
      <c r="AM83" s="20">
        <v>0</v>
      </c>
      <c r="AN83" s="20">
        <v>0</v>
      </c>
      <c r="AO83" s="20">
        <v>0</v>
      </c>
      <c r="AP83" s="20">
        <f t="shared" ref="AP83:AP98" si="473">AN83+AO83</f>
        <v>0</v>
      </c>
      <c r="AQ83" s="20">
        <v>0</v>
      </c>
      <c r="AR83" s="20">
        <v>0</v>
      </c>
      <c r="AS83" s="20">
        <v>4</v>
      </c>
      <c r="AT83" s="20">
        <v>1</v>
      </c>
      <c r="AU83" s="20">
        <f t="shared" ref="AU83:AU98" si="474">AS83+AT83</f>
        <v>5</v>
      </c>
      <c r="AV83" s="20">
        <v>0</v>
      </c>
      <c r="AW83" s="20">
        <v>15</v>
      </c>
      <c r="AX83" s="20">
        <v>0</v>
      </c>
      <c r="AY83" s="20">
        <v>0</v>
      </c>
      <c r="AZ83" s="20">
        <f t="shared" ref="AZ83:AZ98" si="475">AX83+AY83</f>
        <v>0</v>
      </c>
      <c r="BA83" s="20">
        <v>0</v>
      </c>
      <c r="BB83" s="20">
        <v>2</v>
      </c>
      <c r="BC83" s="20">
        <v>3</v>
      </c>
      <c r="BD83" s="20">
        <v>0</v>
      </c>
      <c r="BE83" s="20">
        <f t="shared" ref="BE83:BE98" si="476">BC83+BD83</f>
        <v>3</v>
      </c>
      <c r="BF83" s="20">
        <v>0</v>
      </c>
      <c r="BG83" s="20">
        <v>0</v>
      </c>
      <c r="BH83" s="20">
        <v>0</v>
      </c>
      <c r="BI83" s="20">
        <v>0</v>
      </c>
      <c r="BJ83" s="20">
        <f t="shared" ref="BJ83:BJ98" si="477">BH83+BI83</f>
        <v>0</v>
      </c>
      <c r="BK83" s="22">
        <f>C83+M83+R83+W83+AB83+AG83+AL83+AQ83+AV83+BF83+H83+BA83</f>
        <v>395</v>
      </c>
      <c r="BL83" s="22">
        <f>D83+N83+S83+X83+AC83+AH83+AM83+AR83+AW83+BG83+I83+BB83</f>
        <v>1123</v>
      </c>
      <c r="BM83" s="22">
        <f>E83+O83+T83+Y83+AD83+AI83+AN83+AS83+AX83+BH83+J83+BC83</f>
        <v>289</v>
      </c>
      <c r="BN83" s="22">
        <f>F83+P83+U83+Z83+AE83+AJ83+AO83+AT83+AY83+BI83+K83+BD83</f>
        <v>159</v>
      </c>
      <c r="BO83" s="22">
        <f>G83+Q83+V83+AA83+AF83+AK83+AP83+AU83+AZ83+BJ83+L83+BE83</f>
        <v>448</v>
      </c>
      <c r="BP83" s="23">
        <v>2</v>
      </c>
      <c r="BQ83" s="22" t="str">
        <f t="shared" ref="BQ83:BQ98" si="478">IF(BP83=1,BM83,"0")</f>
        <v>0</v>
      </c>
      <c r="BR83" s="22" t="str">
        <f t="shared" ref="BR83:BR98" si="479">IF(BP83=1,BN83,"0")</f>
        <v>0</v>
      </c>
      <c r="BS83" s="22">
        <f t="shared" ref="BS83:BS98" si="480">BQ83+BR83</f>
        <v>0</v>
      </c>
      <c r="BT83" s="22">
        <f t="shared" ref="BT83:BT98" si="481">IF(BP83=2,BM83,"0")</f>
        <v>289</v>
      </c>
      <c r="BU83" s="22">
        <f t="shared" ref="BU83:BU98" si="482">IF(BP83=2,BN83,"0")</f>
        <v>159</v>
      </c>
      <c r="BV83" s="22">
        <f t="shared" ref="BV83:BV98" si="483">BT83+BU83</f>
        <v>448</v>
      </c>
      <c r="BW83" s="22" t="str">
        <f t="shared" ref="BW83:BW98" si="484">IF(BS83=2,BP83,"0")</f>
        <v>0</v>
      </c>
      <c r="BX83" s="22" t="str">
        <f t="shared" ref="BX83:BX98" si="485">IF(BS83=2,BQ83,"0")</f>
        <v>0</v>
      </c>
      <c r="BY83" s="22">
        <f t="shared" ref="BY83:BY98" si="486">BW83+BX83</f>
        <v>0</v>
      </c>
    </row>
    <row r="84" spans="1:77" ht="23.25" customHeight="1" x14ac:dyDescent="0.5">
      <c r="A84" s="18"/>
      <c r="B84" s="12" t="s">
        <v>11</v>
      </c>
      <c r="C84" s="20">
        <v>10</v>
      </c>
      <c r="D84" s="20">
        <v>35</v>
      </c>
      <c r="E84" s="20">
        <v>6</v>
      </c>
      <c r="F84" s="20">
        <v>3</v>
      </c>
      <c r="G84" s="20">
        <f t="shared" si="467"/>
        <v>9</v>
      </c>
      <c r="H84" s="20">
        <v>0</v>
      </c>
      <c r="I84" s="20">
        <v>1</v>
      </c>
      <c r="J84" s="20">
        <v>0</v>
      </c>
      <c r="K84" s="20">
        <v>0</v>
      </c>
      <c r="L84" s="20">
        <f t="shared" ref="L84:L98" si="487">SUM(J84:K84)</f>
        <v>0</v>
      </c>
      <c r="M84" s="20">
        <v>20</v>
      </c>
      <c r="N84" s="20">
        <f>34+25</f>
        <v>59</v>
      </c>
      <c r="O84" s="20">
        <f>8+10</f>
        <v>18</v>
      </c>
      <c r="P84" s="20">
        <v>2</v>
      </c>
      <c r="Q84" s="20">
        <f t="shared" si="468"/>
        <v>20</v>
      </c>
      <c r="R84" s="20">
        <v>0</v>
      </c>
      <c r="S84" s="20">
        <v>0</v>
      </c>
      <c r="T84" s="20">
        <v>0</v>
      </c>
      <c r="U84" s="20">
        <v>0</v>
      </c>
      <c r="V84" s="20">
        <f t="shared" si="469"/>
        <v>0</v>
      </c>
      <c r="W84" s="20">
        <v>0</v>
      </c>
      <c r="X84" s="20">
        <v>0</v>
      </c>
      <c r="Y84" s="20">
        <v>0</v>
      </c>
      <c r="Z84" s="20">
        <v>0</v>
      </c>
      <c r="AA84" s="20">
        <f t="shared" si="470"/>
        <v>0</v>
      </c>
      <c r="AB84" s="20">
        <v>0</v>
      </c>
      <c r="AC84" s="20">
        <v>0</v>
      </c>
      <c r="AD84" s="20">
        <v>0</v>
      </c>
      <c r="AE84" s="20">
        <v>0</v>
      </c>
      <c r="AF84" s="20">
        <f t="shared" si="471"/>
        <v>0</v>
      </c>
      <c r="AG84" s="20">
        <v>0</v>
      </c>
      <c r="AH84" s="20">
        <v>0</v>
      </c>
      <c r="AI84" s="20">
        <v>0</v>
      </c>
      <c r="AJ84" s="20">
        <v>0</v>
      </c>
      <c r="AK84" s="20">
        <f t="shared" si="472"/>
        <v>0</v>
      </c>
      <c r="AL84" s="20">
        <v>0</v>
      </c>
      <c r="AM84" s="20">
        <v>0</v>
      </c>
      <c r="AN84" s="20">
        <v>0</v>
      </c>
      <c r="AO84" s="20">
        <v>0</v>
      </c>
      <c r="AP84" s="20">
        <f t="shared" si="473"/>
        <v>0</v>
      </c>
      <c r="AQ84" s="20">
        <v>0</v>
      </c>
      <c r="AR84" s="20">
        <v>0</v>
      </c>
      <c r="AS84" s="20">
        <v>0</v>
      </c>
      <c r="AT84" s="20">
        <v>0</v>
      </c>
      <c r="AU84" s="20">
        <f t="shared" si="474"/>
        <v>0</v>
      </c>
      <c r="AV84" s="20">
        <v>0</v>
      </c>
      <c r="AW84" s="20">
        <v>1</v>
      </c>
      <c r="AX84" s="20">
        <v>0</v>
      </c>
      <c r="AY84" s="20">
        <v>0</v>
      </c>
      <c r="AZ84" s="20">
        <f t="shared" si="475"/>
        <v>0</v>
      </c>
      <c r="BA84" s="20">
        <v>0</v>
      </c>
      <c r="BB84" s="20">
        <v>0</v>
      </c>
      <c r="BC84" s="20">
        <v>0</v>
      </c>
      <c r="BD84" s="20">
        <v>0</v>
      </c>
      <c r="BE84" s="20">
        <f t="shared" si="476"/>
        <v>0</v>
      </c>
      <c r="BF84" s="20">
        <v>0</v>
      </c>
      <c r="BG84" s="20">
        <v>0</v>
      </c>
      <c r="BH84" s="20">
        <v>0</v>
      </c>
      <c r="BI84" s="20">
        <v>0</v>
      </c>
      <c r="BJ84" s="20">
        <f t="shared" si="477"/>
        <v>0</v>
      </c>
      <c r="BK84" s="22">
        <f t="shared" ref="BK84:BK99" si="488">C84+M84+R84+W84+AB84+AG84+AL84+AQ84+AV84+BF84+H84+BA84</f>
        <v>30</v>
      </c>
      <c r="BL84" s="22">
        <f t="shared" ref="BL84:BL99" si="489">D84+N84+S84+X84+AC84+AH84+AM84+AR84+AW84+BG84+I84+BB84</f>
        <v>96</v>
      </c>
      <c r="BM84" s="22">
        <f t="shared" ref="BM84:BM99" si="490">E84+O84+T84+Y84+AD84+AI84+AN84+AS84+AX84+BH84+J84+BC84</f>
        <v>24</v>
      </c>
      <c r="BN84" s="22">
        <f t="shared" ref="BN84:BN99" si="491">F84+P84+U84+Z84+AE84+AJ84+AO84+AT84+AY84+BI84+K84+BD84</f>
        <v>5</v>
      </c>
      <c r="BO84" s="22">
        <f t="shared" ref="BO84:BO99" si="492">G84+Q84+V84+AA84+AF84+AK84+AP84+AU84+AZ84+BJ84+L84+BE84</f>
        <v>29</v>
      </c>
      <c r="BP84" s="23">
        <v>2</v>
      </c>
      <c r="BQ84" s="22" t="str">
        <f t="shared" si="478"/>
        <v>0</v>
      </c>
      <c r="BR84" s="22" t="str">
        <f t="shared" si="479"/>
        <v>0</v>
      </c>
      <c r="BS84" s="22">
        <f t="shared" si="480"/>
        <v>0</v>
      </c>
      <c r="BT84" s="22">
        <f t="shared" si="481"/>
        <v>24</v>
      </c>
      <c r="BU84" s="22">
        <f t="shared" si="482"/>
        <v>5</v>
      </c>
      <c r="BV84" s="22">
        <f t="shared" si="483"/>
        <v>29</v>
      </c>
      <c r="BW84" s="22" t="str">
        <f t="shared" si="484"/>
        <v>0</v>
      </c>
      <c r="BX84" s="22" t="str">
        <f t="shared" si="485"/>
        <v>0</v>
      </c>
      <c r="BY84" s="22">
        <f t="shared" si="486"/>
        <v>0</v>
      </c>
    </row>
    <row r="85" spans="1:77" ht="23.25" customHeight="1" x14ac:dyDescent="0.5">
      <c r="A85" s="18"/>
      <c r="B85" s="97" t="s">
        <v>79</v>
      </c>
      <c r="C85" s="20">
        <v>0</v>
      </c>
      <c r="D85" s="20">
        <v>0</v>
      </c>
      <c r="E85" s="20">
        <v>0</v>
      </c>
      <c r="F85" s="20">
        <v>0</v>
      </c>
      <c r="G85" s="20">
        <f t="shared" si="467"/>
        <v>0</v>
      </c>
      <c r="H85" s="20">
        <v>0</v>
      </c>
      <c r="I85" s="20">
        <v>0</v>
      </c>
      <c r="J85" s="20">
        <v>0</v>
      </c>
      <c r="K85" s="20">
        <v>0</v>
      </c>
      <c r="L85" s="20">
        <f t="shared" si="487"/>
        <v>0</v>
      </c>
      <c r="M85" s="20">
        <v>0</v>
      </c>
      <c r="N85" s="20">
        <v>0</v>
      </c>
      <c r="O85" s="20">
        <v>0</v>
      </c>
      <c r="P85" s="20">
        <v>0</v>
      </c>
      <c r="Q85" s="20">
        <f t="shared" si="468"/>
        <v>0</v>
      </c>
      <c r="R85" s="20">
        <v>0</v>
      </c>
      <c r="S85" s="20">
        <v>0</v>
      </c>
      <c r="T85" s="20">
        <v>0</v>
      </c>
      <c r="U85" s="20">
        <v>0</v>
      </c>
      <c r="V85" s="20">
        <f t="shared" si="469"/>
        <v>0</v>
      </c>
      <c r="W85" s="20">
        <v>0</v>
      </c>
      <c r="X85" s="20">
        <v>0</v>
      </c>
      <c r="Y85" s="20">
        <v>0</v>
      </c>
      <c r="Z85" s="20">
        <v>0</v>
      </c>
      <c r="AA85" s="20">
        <f t="shared" si="470"/>
        <v>0</v>
      </c>
      <c r="AB85" s="20">
        <v>0</v>
      </c>
      <c r="AC85" s="20">
        <v>0</v>
      </c>
      <c r="AD85" s="20">
        <v>0</v>
      </c>
      <c r="AE85" s="20">
        <v>0</v>
      </c>
      <c r="AF85" s="20">
        <f t="shared" si="471"/>
        <v>0</v>
      </c>
      <c r="AG85" s="20">
        <v>0</v>
      </c>
      <c r="AH85" s="20">
        <v>0</v>
      </c>
      <c r="AI85" s="20">
        <v>0</v>
      </c>
      <c r="AJ85" s="20">
        <v>0</v>
      </c>
      <c r="AK85" s="20">
        <f t="shared" si="472"/>
        <v>0</v>
      </c>
      <c r="AL85" s="20">
        <v>0</v>
      </c>
      <c r="AM85" s="20">
        <v>0</v>
      </c>
      <c r="AN85" s="20">
        <v>0</v>
      </c>
      <c r="AO85" s="20">
        <v>0</v>
      </c>
      <c r="AP85" s="20">
        <f t="shared" si="473"/>
        <v>0</v>
      </c>
      <c r="AQ85" s="20">
        <v>0</v>
      </c>
      <c r="AR85" s="20">
        <v>0</v>
      </c>
      <c r="AS85" s="20">
        <v>0</v>
      </c>
      <c r="AT85" s="20">
        <v>0</v>
      </c>
      <c r="AU85" s="20">
        <f t="shared" si="474"/>
        <v>0</v>
      </c>
      <c r="AV85" s="20">
        <v>0</v>
      </c>
      <c r="AW85" s="20">
        <v>0</v>
      </c>
      <c r="AX85" s="20">
        <v>0</v>
      </c>
      <c r="AY85" s="20">
        <v>0</v>
      </c>
      <c r="AZ85" s="20">
        <f t="shared" si="475"/>
        <v>0</v>
      </c>
      <c r="BA85" s="20">
        <v>0</v>
      </c>
      <c r="BB85" s="20">
        <v>9</v>
      </c>
      <c r="BC85" s="20">
        <v>4</v>
      </c>
      <c r="BD85" s="20">
        <v>6</v>
      </c>
      <c r="BE85" s="20">
        <f t="shared" si="476"/>
        <v>10</v>
      </c>
      <c r="BF85" s="20">
        <v>0</v>
      </c>
      <c r="BG85" s="20">
        <v>0</v>
      </c>
      <c r="BH85" s="20">
        <v>0</v>
      </c>
      <c r="BI85" s="20">
        <v>0</v>
      </c>
      <c r="BJ85" s="20">
        <f t="shared" si="477"/>
        <v>0</v>
      </c>
      <c r="BK85" s="22">
        <f t="shared" si="488"/>
        <v>0</v>
      </c>
      <c r="BL85" s="22">
        <f t="shared" si="489"/>
        <v>9</v>
      </c>
      <c r="BM85" s="22">
        <f t="shared" si="490"/>
        <v>4</v>
      </c>
      <c r="BN85" s="22">
        <f t="shared" si="491"/>
        <v>6</v>
      </c>
      <c r="BO85" s="22">
        <f t="shared" si="492"/>
        <v>10</v>
      </c>
      <c r="BP85" s="23">
        <v>2</v>
      </c>
      <c r="BQ85" s="22" t="str">
        <f t="shared" si="478"/>
        <v>0</v>
      </c>
      <c r="BR85" s="22" t="str">
        <f t="shared" si="479"/>
        <v>0</v>
      </c>
      <c r="BS85" s="22">
        <f t="shared" si="480"/>
        <v>0</v>
      </c>
      <c r="BT85" s="22">
        <f t="shared" si="481"/>
        <v>4</v>
      </c>
      <c r="BU85" s="22">
        <f t="shared" si="482"/>
        <v>6</v>
      </c>
      <c r="BV85" s="22">
        <f t="shared" si="483"/>
        <v>10</v>
      </c>
      <c r="BW85" s="22" t="str">
        <f t="shared" si="484"/>
        <v>0</v>
      </c>
      <c r="BX85" s="22" t="str">
        <f t="shared" si="485"/>
        <v>0</v>
      </c>
      <c r="BY85" s="22">
        <f t="shared" si="486"/>
        <v>0</v>
      </c>
    </row>
    <row r="86" spans="1:77" ht="23.25" customHeight="1" x14ac:dyDescent="0.5">
      <c r="A86" s="18"/>
      <c r="B86" s="12" t="s">
        <v>10</v>
      </c>
      <c r="C86" s="20">
        <v>10</v>
      </c>
      <c r="D86" s="20">
        <v>6</v>
      </c>
      <c r="E86" s="20">
        <v>3</v>
      </c>
      <c r="F86" s="20">
        <v>0</v>
      </c>
      <c r="G86" s="20">
        <f t="shared" si="467"/>
        <v>3</v>
      </c>
      <c r="H86" s="20">
        <v>0</v>
      </c>
      <c r="I86" s="20">
        <v>0</v>
      </c>
      <c r="J86" s="20">
        <v>0</v>
      </c>
      <c r="K86" s="20">
        <v>0</v>
      </c>
      <c r="L86" s="20">
        <f t="shared" si="487"/>
        <v>0</v>
      </c>
      <c r="M86" s="20">
        <v>10</v>
      </c>
      <c r="N86" s="20">
        <v>57</v>
      </c>
      <c r="O86" s="20">
        <v>14</v>
      </c>
      <c r="P86" s="20">
        <v>1</v>
      </c>
      <c r="Q86" s="20">
        <f t="shared" si="468"/>
        <v>15</v>
      </c>
      <c r="R86" s="20">
        <v>0</v>
      </c>
      <c r="S86" s="20">
        <v>0</v>
      </c>
      <c r="T86" s="20">
        <v>0</v>
      </c>
      <c r="U86" s="20">
        <v>0</v>
      </c>
      <c r="V86" s="20">
        <f t="shared" si="469"/>
        <v>0</v>
      </c>
      <c r="W86" s="20">
        <v>0</v>
      </c>
      <c r="X86" s="20">
        <v>0</v>
      </c>
      <c r="Y86" s="20">
        <v>0</v>
      </c>
      <c r="Z86" s="20">
        <v>0</v>
      </c>
      <c r="AA86" s="20">
        <f t="shared" si="470"/>
        <v>0</v>
      </c>
      <c r="AB86" s="20">
        <v>0</v>
      </c>
      <c r="AC86" s="20">
        <v>0</v>
      </c>
      <c r="AD86" s="20">
        <v>0</v>
      </c>
      <c r="AE86" s="20">
        <v>0</v>
      </c>
      <c r="AF86" s="20">
        <f t="shared" si="471"/>
        <v>0</v>
      </c>
      <c r="AG86" s="20">
        <v>0</v>
      </c>
      <c r="AH86" s="20">
        <v>0</v>
      </c>
      <c r="AI86" s="20">
        <v>0</v>
      </c>
      <c r="AJ86" s="20">
        <v>0</v>
      </c>
      <c r="AK86" s="20">
        <f t="shared" si="472"/>
        <v>0</v>
      </c>
      <c r="AL86" s="20">
        <v>0</v>
      </c>
      <c r="AM86" s="20">
        <v>0</v>
      </c>
      <c r="AN86" s="20">
        <v>0</v>
      </c>
      <c r="AO86" s="20">
        <v>0</v>
      </c>
      <c r="AP86" s="20">
        <f t="shared" si="473"/>
        <v>0</v>
      </c>
      <c r="AQ86" s="20">
        <v>0</v>
      </c>
      <c r="AR86" s="20">
        <v>0</v>
      </c>
      <c r="AS86" s="20">
        <v>1</v>
      </c>
      <c r="AT86" s="20">
        <v>0</v>
      </c>
      <c r="AU86" s="20">
        <f t="shared" si="474"/>
        <v>1</v>
      </c>
      <c r="AV86" s="20">
        <v>0</v>
      </c>
      <c r="AW86" s="20">
        <v>0</v>
      </c>
      <c r="AX86" s="20">
        <v>0</v>
      </c>
      <c r="AY86" s="20">
        <v>0</v>
      </c>
      <c r="AZ86" s="20">
        <f t="shared" si="475"/>
        <v>0</v>
      </c>
      <c r="BA86" s="20">
        <v>0</v>
      </c>
      <c r="BB86" s="20">
        <v>0</v>
      </c>
      <c r="BC86" s="20">
        <v>1</v>
      </c>
      <c r="BD86" s="20">
        <v>0</v>
      </c>
      <c r="BE86" s="20">
        <f t="shared" si="476"/>
        <v>1</v>
      </c>
      <c r="BF86" s="20">
        <v>0</v>
      </c>
      <c r="BG86" s="20">
        <v>0</v>
      </c>
      <c r="BH86" s="20">
        <v>0</v>
      </c>
      <c r="BI86" s="20">
        <v>0</v>
      </c>
      <c r="BJ86" s="20">
        <f t="shared" si="477"/>
        <v>0</v>
      </c>
      <c r="BK86" s="22">
        <f t="shared" si="488"/>
        <v>20</v>
      </c>
      <c r="BL86" s="22">
        <f t="shared" si="489"/>
        <v>63</v>
      </c>
      <c r="BM86" s="22">
        <f t="shared" si="490"/>
        <v>19</v>
      </c>
      <c r="BN86" s="22">
        <f t="shared" si="491"/>
        <v>1</v>
      </c>
      <c r="BO86" s="22">
        <f t="shared" si="492"/>
        <v>20</v>
      </c>
      <c r="BP86" s="23">
        <v>2</v>
      </c>
      <c r="BQ86" s="22" t="str">
        <f t="shared" si="478"/>
        <v>0</v>
      </c>
      <c r="BR86" s="22" t="str">
        <f t="shared" si="479"/>
        <v>0</v>
      </c>
      <c r="BS86" s="22">
        <f t="shared" si="480"/>
        <v>0</v>
      </c>
      <c r="BT86" s="22">
        <f t="shared" si="481"/>
        <v>19</v>
      </c>
      <c r="BU86" s="22">
        <f t="shared" si="482"/>
        <v>1</v>
      </c>
      <c r="BV86" s="22">
        <f t="shared" si="483"/>
        <v>20</v>
      </c>
      <c r="BW86" s="22" t="str">
        <f t="shared" si="484"/>
        <v>0</v>
      </c>
      <c r="BX86" s="22" t="str">
        <f t="shared" si="485"/>
        <v>0</v>
      </c>
      <c r="BY86" s="22">
        <f t="shared" si="486"/>
        <v>0</v>
      </c>
    </row>
    <row r="87" spans="1:77" ht="23.25" customHeight="1" x14ac:dyDescent="0.5">
      <c r="A87" s="18"/>
      <c r="B87" s="12" t="s">
        <v>125</v>
      </c>
      <c r="C87" s="20">
        <v>5</v>
      </c>
      <c r="D87" s="20">
        <v>0</v>
      </c>
      <c r="E87" s="20">
        <v>1</v>
      </c>
      <c r="F87" s="20">
        <v>0</v>
      </c>
      <c r="G87" s="20">
        <f t="shared" si="467"/>
        <v>1</v>
      </c>
      <c r="H87" s="20">
        <v>0</v>
      </c>
      <c r="I87" s="20">
        <v>0</v>
      </c>
      <c r="J87" s="20">
        <v>0</v>
      </c>
      <c r="K87" s="20">
        <v>0</v>
      </c>
      <c r="L87" s="20">
        <f t="shared" si="487"/>
        <v>0</v>
      </c>
      <c r="M87" s="20">
        <v>5</v>
      </c>
      <c r="N87" s="20">
        <f>2+7</f>
        <v>9</v>
      </c>
      <c r="O87" s="20">
        <f>5+4</f>
        <v>9</v>
      </c>
      <c r="P87" s="20">
        <v>0</v>
      </c>
      <c r="Q87" s="20">
        <f t="shared" si="468"/>
        <v>9</v>
      </c>
      <c r="R87" s="20">
        <v>0</v>
      </c>
      <c r="S87" s="20">
        <v>0</v>
      </c>
      <c r="T87" s="20">
        <v>0</v>
      </c>
      <c r="U87" s="20">
        <v>0</v>
      </c>
      <c r="V87" s="20">
        <f t="shared" si="469"/>
        <v>0</v>
      </c>
      <c r="W87" s="20">
        <v>0</v>
      </c>
      <c r="X87" s="20">
        <v>0</v>
      </c>
      <c r="Y87" s="20">
        <v>0</v>
      </c>
      <c r="Z87" s="20">
        <v>0</v>
      </c>
      <c r="AA87" s="20">
        <f t="shared" si="470"/>
        <v>0</v>
      </c>
      <c r="AB87" s="20">
        <v>0</v>
      </c>
      <c r="AC87" s="20">
        <v>0</v>
      </c>
      <c r="AD87" s="20">
        <v>0</v>
      </c>
      <c r="AE87" s="20">
        <v>0</v>
      </c>
      <c r="AF87" s="20">
        <f t="shared" si="471"/>
        <v>0</v>
      </c>
      <c r="AG87" s="20">
        <v>0</v>
      </c>
      <c r="AH87" s="20">
        <v>0</v>
      </c>
      <c r="AI87" s="20">
        <v>0</v>
      </c>
      <c r="AJ87" s="20">
        <v>0</v>
      </c>
      <c r="AK87" s="20">
        <f t="shared" si="472"/>
        <v>0</v>
      </c>
      <c r="AL87" s="20">
        <v>0</v>
      </c>
      <c r="AM87" s="20">
        <v>0</v>
      </c>
      <c r="AN87" s="20">
        <v>0</v>
      </c>
      <c r="AO87" s="20">
        <v>0</v>
      </c>
      <c r="AP87" s="20">
        <f t="shared" si="473"/>
        <v>0</v>
      </c>
      <c r="AQ87" s="20">
        <v>0</v>
      </c>
      <c r="AR87" s="20">
        <v>0</v>
      </c>
      <c r="AS87" s="20">
        <v>1</v>
      </c>
      <c r="AT87" s="20">
        <v>0</v>
      </c>
      <c r="AU87" s="20">
        <f t="shared" si="474"/>
        <v>1</v>
      </c>
      <c r="AV87" s="20">
        <v>0</v>
      </c>
      <c r="AW87" s="20">
        <v>0</v>
      </c>
      <c r="AX87" s="20">
        <v>0</v>
      </c>
      <c r="AY87" s="20">
        <v>0</v>
      </c>
      <c r="AZ87" s="20">
        <f t="shared" si="475"/>
        <v>0</v>
      </c>
      <c r="BA87" s="20">
        <v>0</v>
      </c>
      <c r="BB87" s="20">
        <v>1</v>
      </c>
      <c r="BC87" s="20">
        <v>1</v>
      </c>
      <c r="BD87" s="20">
        <v>0</v>
      </c>
      <c r="BE87" s="20">
        <f t="shared" si="476"/>
        <v>1</v>
      </c>
      <c r="BF87" s="20">
        <v>0</v>
      </c>
      <c r="BG87" s="20">
        <v>0</v>
      </c>
      <c r="BH87" s="20">
        <v>0</v>
      </c>
      <c r="BI87" s="20">
        <v>0</v>
      </c>
      <c r="BJ87" s="20">
        <f t="shared" si="477"/>
        <v>0</v>
      </c>
      <c r="BK87" s="22">
        <f t="shared" si="488"/>
        <v>10</v>
      </c>
      <c r="BL87" s="22">
        <f t="shared" si="489"/>
        <v>10</v>
      </c>
      <c r="BM87" s="22">
        <f t="shared" si="490"/>
        <v>12</v>
      </c>
      <c r="BN87" s="22">
        <f t="shared" si="491"/>
        <v>0</v>
      </c>
      <c r="BO87" s="22">
        <f t="shared" si="492"/>
        <v>12</v>
      </c>
      <c r="BP87" s="23">
        <v>2</v>
      </c>
      <c r="BQ87" s="22" t="str">
        <f t="shared" si="478"/>
        <v>0</v>
      </c>
      <c r="BR87" s="22" t="str">
        <f t="shared" si="479"/>
        <v>0</v>
      </c>
      <c r="BS87" s="22">
        <f t="shared" si="480"/>
        <v>0</v>
      </c>
      <c r="BT87" s="22">
        <f t="shared" si="481"/>
        <v>12</v>
      </c>
      <c r="BU87" s="22">
        <f t="shared" si="482"/>
        <v>0</v>
      </c>
      <c r="BV87" s="22">
        <f t="shared" si="483"/>
        <v>12</v>
      </c>
      <c r="BW87" s="22" t="str">
        <f t="shared" si="484"/>
        <v>0</v>
      </c>
      <c r="BX87" s="22" t="str">
        <f t="shared" si="485"/>
        <v>0</v>
      </c>
      <c r="BY87" s="22">
        <f t="shared" si="486"/>
        <v>0</v>
      </c>
    </row>
    <row r="88" spans="1:77" ht="23.25" customHeight="1" x14ac:dyDescent="0.5">
      <c r="A88" s="18"/>
      <c r="B88" s="97" t="s">
        <v>80</v>
      </c>
      <c r="C88" s="20">
        <v>5</v>
      </c>
      <c r="D88" s="20">
        <v>3</v>
      </c>
      <c r="E88" s="20">
        <v>1</v>
      </c>
      <c r="F88" s="20">
        <v>1</v>
      </c>
      <c r="G88" s="20">
        <f t="shared" si="467"/>
        <v>2</v>
      </c>
      <c r="H88" s="20">
        <v>0</v>
      </c>
      <c r="I88" s="20">
        <v>5</v>
      </c>
      <c r="J88" s="20">
        <v>0</v>
      </c>
      <c r="K88" s="20">
        <v>2</v>
      </c>
      <c r="L88" s="20">
        <f t="shared" si="487"/>
        <v>2</v>
      </c>
      <c r="M88" s="20">
        <v>5</v>
      </c>
      <c r="N88" s="20">
        <v>18</v>
      </c>
      <c r="O88" s="20">
        <f>5+2</f>
        <v>7</v>
      </c>
      <c r="P88" s="20">
        <v>3</v>
      </c>
      <c r="Q88" s="20">
        <f t="shared" si="468"/>
        <v>10</v>
      </c>
      <c r="R88" s="20">
        <v>5</v>
      </c>
      <c r="S88" s="20">
        <v>18</v>
      </c>
      <c r="T88" s="20">
        <v>6</v>
      </c>
      <c r="U88" s="20">
        <v>3</v>
      </c>
      <c r="V88" s="20">
        <f t="shared" si="469"/>
        <v>9</v>
      </c>
      <c r="W88" s="20">
        <v>4</v>
      </c>
      <c r="X88" s="20">
        <v>9</v>
      </c>
      <c r="Y88" s="20">
        <v>2</v>
      </c>
      <c r="Z88" s="20">
        <v>1</v>
      </c>
      <c r="AA88" s="20">
        <f t="shared" si="470"/>
        <v>3</v>
      </c>
      <c r="AB88" s="20">
        <v>10</v>
      </c>
      <c r="AC88" s="20">
        <v>23</v>
      </c>
      <c r="AD88" s="20">
        <v>5</v>
      </c>
      <c r="AE88" s="20">
        <v>3</v>
      </c>
      <c r="AF88" s="20">
        <f t="shared" si="471"/>
        <v>8</v>
      </c>
      <c r="AG88" s="20">
        <v>1</v>
      </c>
      <c r="AH88" s="20">
        <v>13</v>
      </c>
      <c r="AI88" s="20">
        <v>3</v>
      </c>
      <c r="AJ88" s="20">
        <v>8</v>
      </c>
      <c r="AK88" s="20">
        <f t="shared" si="472"/>
        <v>11</v>
      </c>
      <c r="AL88" s="20">
        <v>0</v>
      </c>
      <c r="AM88" s="20">
        <v>0</v>
      </c>
      <c r="AN88" s="20">
        <v>0</v>
      </c>
      <c r="AO88" s="20">
        <v>0</v>
      </c>
      <c r="AP88" s="20">
        <f t="shared" si="473"/>
        <v>0</v>
      </c>
      <c r="AQ88" s="20">
        <v>0</v>
      </c>
      <c r="AR88" s="20">
        <v>0</v>
      </c>
      <c r="AS88" s="20">
        <v>0</v>
      </c>
      <c r="AT88" s="20">
        <v>0</v>
      </c>
      <c r="AU88" s="20">
        <f t="shared" si="474"/>
        <v>0</v>
      </c>
      <c r="AV88" s="20">
        <v>0</v>
      </c>
      <c r="AW88" s="20">
        <v>0</v>
      </c>
      <c r="AX88" s="20">
        <v>0</v>
      </c>
      <c r="AY88" s="20">
        <v>0</v>
      </c>
      <c r="AZ88" s="20">
        <f t="shared" si="475"/>
        <v>0</v>
      </c>
      <c r="BA88" s="20">
        <v>0</v>
      </c>
      <c r="BB88" s="20">
        <v>0</v>
      </c>
      <c r="BC88" s="20">
        <v>0</v>
      </c>
      <c r="BD88" s="20">
        <v>0</v>
      </c>
      <c r="BE88" s="20">
        <f t="shared" si="476"/>
        <v>0</v>
      </c>
      <c r="BF88" s="20">
        <v>0</v>
      </c>
      <c r="BG88" s="20">
        <v>0</v>
      </c>
      <c r="BH88" s="20">
        <v>0</v>
      </c>
      <c r="BI88" s="20">
        <v>0</v>
      </c>
      <c r="BJ88" s="20">
        <f t="shared" si="477"/>
        <v>0</v>
      </c>
      <c r="BK88" s="22">
        <f t="shared" si="488"/>
        <v>30</v>
      </c>
      <c r="BL88" s="22">
        <f t="shared" si="489"/>
        <v>89</v>
      </c>
      <c r="BM88" s="22">
        <f t="shared" si="490"/>
        <v>24</v>
      </c>
      <c r="BN88" s="22">
        <f t="shared" si="491"/>
        <v>21</v>
      </c>
      <c r="BO88" s="22">
        <f t="shared" si="492"/>
        <v>45</v>
      </c>
      <c r="BP88" s="23">
        <v>2</v>
      </c>
      <c r="BQ88" s="22" t="str">
        <f t="shared" si="478"/>
        <v>0</v>
      </c>
      <c r="BR88" s="22" t="str">
        <f t="shared" si="479"/>
        <v>0</v>
      </c>
      <c r="BS88" s="22">
        <f t="shared" si="480"/>
        <v>0</v>
      </c>
      <c r="BT88" s="22">
        <f t="shared" si="481"/>
        <v>24</v>
      </c>
      <c r="BU88" s="22">
        <f t="shared" si="482"/>
        <v>21</v>
      </c>
      <c r="BV88" s="22">
        <f t="shared" si="483"/>
        <v>45</v>
      </c>
      <c r="BW88" s="22" t="str">
        <f t="shared" si="484"/>
        <v>0</v>
      </c>
      <c r="BX88" s="22" t="str">
        <f t="shared" si="485"/>
        <v>0</v>
      </c>
      <c r="BY88" s="22">
        <f t="shared" si="486"/>
        <v>0</v>
      </c>
    </row>
    <row r="89" spans="1:77" ht="23.25" customHeight="1" x14ac:dyDescent="0.5">
      <c r="A89" s="18"/>
      <c r="B89" s="12" t="s">
        <v>53</v>
      </c>
      <c r="C89" s="20">
        <v>10</v>
      </c>
      <c r="D89" s="20">
        <v>35</v>
      </c>
      <c r="E89" s="20">
        <v>8</v>
      </c>
      <c r="F89" s="20">
        <v>1</v>
      </c>
      <c r="G89" s="20">
        <f t="shared" si="467"/>
        <v>9</v>
      </c>
      <c r="H89" s="20">
        <v>0</v>
      </c>
      <c r="I89" s="20">
        <v>4</v>
      </c>
      <c r="J89" s="20">
        <v>2</v>
      </c>
      <c r="K89" s="20">
        <v>0</v>
      </c>
      <c r="L89" s="20">
        <f t="shared" si="487"/>
        <v>2</v>
      </c>
      <c r="M89" s="20">
        <v>10</v>
      </c>
      <c r="N89" s="20">
        <v>72</v>
      </c>
      <c r="O89" s="20">
        <v>16</v>
      </c>
      <c r="P89" s="20">
        <v>2</v>
      </c>
      <c r="Q89" s="20">
        <f t="shared" si="468"/>
        <v>18</v>
      </c>
      <c r="R89" s="20">
        <v>0</v>
      </c>
      <c r="S89" s="20">
        <v>0</v>
      </c>
      <c r="T89" s="20">
        <v>0</v>
      </c>
      <c r="U89" s="20">
        <v>0</v>
      </c>
      <c r="V89" s="20">
        <f t="shared" si="469"/>
        <v>0</v>
      </c>
      <c r="W89" s="20">
        <v>0</v>
      </c>
      <c r="X89" s="20">
        <v>0</v>
      </c>
      <c r="Y89" s="20">
        <v>0</v>
      </c>
      <c r="Z89" s="20">
        <v>0</v>
      </c>
      <c r="AA89" s="20">
        <f t="shared" si="470"/>
        <v>0</v>
      </c>
      <c r="AB89" s="20">
        <v>0</v>
      </c>
      <c r="AC89" s="20">
        <v>0</v>
      </c>
      <c r="AD89" s="20">
        <v>0</v>
      </c>
      <c r="AE89" s="20">
        <v>0</v>
      </c>
      <c r="AF89" s="20">
        <f t="shared" si="471"/>
        <v>0</v>
      </c>
      <c r="AG89" s="20">
        <v>0</v>
      </c>
      <c r="AH89" s="20">
        <v>0</v>
      </c>
      <c r="AI89" s="20">
        <v>0</v>
      </c>
      <c r="AJ89" s="20">
        <v>0</v>
      </c>
      <c r="AK89" s="20">
        <f t="shared" si="472"/>
        <v>0</v>
      </c>
      <c r="AL89" s="20">
        <v>0</v>
      </c>
      <c r="AM89" s="20">
        <v>0</v>
      </c>
      <c r="AN89" s="20">
        <v>0</v>
      </c>
      <c r="AO89" s="20">
        <v>0</v>
      </c>
      <c r="AP89" s="20">
        <f t="shared" si="473"/>
        <v>0</v>
      </c>
      <c r="AQ89" s="20">
        <v>0</v>
      </c>
      <c r="AR89" s="20">
        <v>0</v>
      </c>
      <c r="AS89" s="20">
        <v>0</v>
      </c>
      <c r="AT89" s="20">
        <v>0</v>
      </c>
      <c r="AU89" s="20">
        <f t="shared" si="474"/>
        <v>0</v>
      </c>
      <c r="AV89" s="20">
        <v>0</v>
      </c>
      <c r="AW89" s="20">
        <v>0</v>
      </c>
      <c r="AX89" s="20">
        <v>0</v>
      </c>
      <c r="AY89" s="20">
        <v>0</v>
      </c>
      <c r="AZ89" s="20">
        <f t="shared" si="475"/>
        <v>0</v>
      </c>
      <c r="BA89" s="20">
        <v>0</v>
      </c>
      <c r="BB89" s="20">
        <v>0</v>
      </c>
      <c r="BC89" s="20">
        <v>1</v>
      </c>
      <c r="BD89" s="20">
        <v>0</v>
      </c>
      <c r="BE89" s="20">
        <f t="shared" si="476"/>
        <v>1</v>
      </c>
      <c r="BF89" s="20">
        <v>0</v>
      </c>
      <c r="BG89" s="20">
        <v>0</v>
      </c>
      <c r="BH89" s="20">
        <v>0</v>
      </c>
      <c r="BI89" s="20">
        <v>0</v>
      </c>
      <c r="BJ89" s="20">
        <f t="shared" si="477"/>
        <v>0</v>
      </c>
      <c r="BK89" s="22">
        <f t="shared" si="488"/>
        <v>20</v>
      </c>
      <c r="BL89" s="22">
        <f t="shared" si="489"/>
        <v>111</v>
      </c>
      <c r="BM89" s="22">
        <f t="shared" si="490"/>
        <v>27</v>
      </c>
      <c r="BN89" s="22">
        <f t="shared" si="491"/>
        <v>3</v>
      </c>
      <c r="BO89" s="22">
        <f t="shared" si="492"/>
        <v>30</v>
      </c>
      <c r="BP89" s="23">
        <v>2</v>
      </c>
      <c r="BQ89" s="22" t="str">
        <f t="shared" si="478"/>
        <v>0</v>
      </c>
      <c r="BR89" s="22" t="str">
        <f t="shared" si="479"/>
        <v>0</v>
      </c>
      <c r="BS89" s="22">
        <f t="shared" si="480"/>
        <v>0</v>
      </c>
      <c r="BT89" s="22">
        <f t="shared" si="481"/>
        <v>27</v>
      </c>
      <c r="BU89" s="22">
        <f t="shared" si="482"/>
        <v>3</v>
      </c>
      <c r="BV89" s="22">
        <f t="shared" si="483"/>
        <v>30</v>
      </c>
      <c r="BW89" s="22" t="str">
        <f t="shared" si="484"/>
        <v>0</v>
      </c>
      <c r="BX89" s="22" t="str">
        <f t="shared" si="485"/>
        <v>0</v>
      </c>
      <c r="BY89" s="22">
        <f t="shared" si="486"/>
        <v>0</v>
      </c>
    </row>
    <row r="90" spans="1:77" ht="23.25" customHeight="1" x14ac:dyDescent="0.5">
      <c r="A90" s="18"/>
      <c r="B90" s="12" t="s">
        <v>9</v>
      </c>
      <c r="C90" s="20">
        <v>10</v>
      </c>
      <c r="D90" s="20">
        <v>27</v>
      </c>
      <c r="E90" s="20">
        <v>4</v>
      </c>
      <c r="F90" s="20">
        <v>0</v>
      </c>
      <c r="G90" s="20">
        <f t="shared" si="467"/>
        <v>4</v>
      </c>
      <c r="H90" s="20">
        <v>0</v>
      </c>
      <c r="I90" s="20">
        <v>4</v>
      </c>
      <c r="J90" s="20">
        <v>2</v>
      </c>
      <c r="K90" s="20">
        <v>2</v>
      </c>
      <c r="L90" s="20">
        <f t="shared" si="487"/>
        <v>4</v>
      </c>
      <c r="M90" s="20">
        <v>20</v>
      </c>
      <c r="N90" s="20">
        <v>76</v>
      </c>
      <c r="O90" s="20">
        <v>14</v>
      </c>
      <c r="P90" s="20">
        <v>7</v>
      </c>
      <c r="Q90" s="20">
        <f t="shared" si="468"/>
        <v>21</v>
      </c>
      <c r="R90" s="20">
        <v>0</v>
      </c>
      <c r="S90" s="20">
        <v>0</v>
      </c>
      <c r="T90" s="20">
        <v>0</v>
      </c>
      <c r="U90" s="20">
        <v>0</v>
      </c>
      <c r="V90" s="20">
        <f t="shared" si="469"/>
        <v>0</v>
      </c>
      <c r="W90" s="20">
        <v>0</v>
      </c>
      <c r="X90" s="20">
        <v>0</v>
      </c>
      <c r="Y90" s="20">
        <v>0</v>
      </c>
      <c r="Z90" s="20">
        <v>0</v>
      </c>
      <c r="AA90" s="20">
        <f t="shared" si="470"/>
        <v>0</v>
      </c>
      <c r="AB90" s="20">
        <v>0</v>
      </c>
      <c r="AC90" s="20">
        <v>0</v>
      </c>
      <c r="AD90" s="20">
        <v>0</v>
      </c>
      <c r="AE90" s="20">
        <v>0</v>
      </c>
      <c r="AF90" s="20">
        <f t="shared" si="471"/>
        <v>0</v>
      </c>
      <c r="AG90" s="20">
        <v>0</v>
      </c>
      <c r="AH90" s="20">
        <v>0</v>
      </c>
      <c r="AI90" s="20">
        <v>0</v>
      </c>
      <c r="AJ90" s="20">
        <v>0</v>
      </c>
      <c r="AK90" s="20">
        <f t="shared" si="472"/>
        <v>0</v>
      </c>
      <c r="AL90" s="20">
        <v>0</v>
      </c>
      <c r="AM90" s="20">
        <v>0</v>
      </c>
      <c r="AN90" s="20">
        <v>0</v>
      </c>
      <c r="AO90" s="20">
        <v>0</v>
      </c>
      <c r="AP90" s="20">
        <f t="shared" si="473"/>
        <v>0</v>
      </c>
      <c r="AQ90" s="20">
        <v>0</v>
      </c>
      <c r="AR90" s="20">
        <v>0</v>
      </c>
      <c r="AS90" s="20">
        <v>0</v>
      </c>
      <c r="AT90" s="20">
        <v>0</v>
      </c>
      <c r="AU90" s="20">
        <f t="shared" si="474"/>
        <v>0</v>
      </c>
      <c r="AV90" s="20">
        <v>0</v>
      </c>
      <c r="AW90" s="20">
        <v>0</v>
      </c>
      <c r="AX90" s="20">
        <v>0</v>
      </c>
      <c r="AY90" s="20">
        <v>0</v>
      </c>
      <c r="AZ90" s="20">
        <f t="shared" si="475"/>
        <v>0</v>
      </c>
      <c r="BA90" s="20">
        <v>0</v>
      </c>
      <c r="BB90" s="20">
        <v>0</v>
      </c>
      <c r="BC90" s="20">
        <v>0</v>
      </c>
      <c r="BD90" s="20">
        <v>0</v>
      </c>
      <c r="BE90" s="20">
        <f t="shared" si="476"/>
        <v>0</v>
      </c>
      <c r="BF90" s="20">
        <v>0</v>
      </c>
      <c r="BG90" s="20">
        <v>0</v>
      </c>
      <c r="BH90" s="20">
        <v>2</v>
      </c>
      <c r="BI90" s="20">
        <v>0</v>
      </c>
      <c r="BJ90" s="20">
        <f t="shared" si="477"/>
        <v>2</v>
      </c>
      <c r="BK90" s="22">
        <f t="shared" si="488"/>
        <v>30</v>
      </c>
      <c r="BL90" s="22">
        <f t="shared" si="489"/>
        <v>107</v>
      </c>
      <c r="BM90" s="22">
        <f t="shared" si="490"/>
        <v>22</v>
      </c>
      <c r="BN90" s="22">
        <f t="shared" si="491"/>
        <v>9</v>
      </c>
      <c r="BO90" s="22">
        <f t="shared" si="492"/>
        <v>31</v>
      </c>
      <c r="BP90" s="23">
        <v>2</v>
      </c>
      <c r="BQ90" s="22" t="str">
        <f t="shared" si="478"/>
        <v>0</v>
      </c>
      <c r="BR90" s="22" t="str">
        <f t="shared" si="479"/>
        <v>0</v>
      </c>
      <c r="BS90" s="22">
        <f t="shared" si="480"/>
        <v>0</v>
      </c>
      <c r="BT90" s="22">
        <f t="shared" si="481"/>
        <v>22</v>
      </c>
      <c r="BU90" s="22">
        <f t="shared" si="482"/>
        <v>9</v>
      </c>
      <c r="BV90" s="22">
        <f t="shared" si="483"/>
        <v>31</v>
      </c>
      <c r="BW90" s="22" t="str">
        <f t="shared" si="484"/>
        <v>0</v>
      </c>
      <c r="BX90" s="22" t="str">
        <f t="shared" si="485"/>
        <v>0</v>
      </c>
      <c r="BY90" s="22">
        <f t="shared" si="486"/>
        <v>0</v>
      </c>
    </row>
    <row r="91" spans="1:77" ht="23.25" customHeight="1" x14ac:dyDescent="0.5">
      <c r="A91" s="18"/>
      <c r="B91" s="12" t="s">
        <v>84</v>
      </c>
      <c r="C91" s="20">
        <v>5</v>
      </c>
      <c r="D91" s="20">
        <v>2</v>
      </c>
      <c r="E91" s="20">
        <v>0</v>
      </c>
      <c r="F91" s="20">
        <v>0</v>
      </c>
      <c r="G91" s="20">
        <f t="shared" si="467"/>
        <v>0</v>
      </c>
      <c r="H91" s="20">
        <v>0</v>
      </c>
      <c r="I91" s="20">
        <v>0</v>
      </c>
      <c r="J91" s="20">
        <v>0</v>
      </c>
      <c r="K91" s="20">
        <v>0</v>
      </c>
      <c r="L91" s="20">
        <f t="shared" si="487"/>
        <v>0</v>
      </c>
      <c r="M91" s="20">
        <v>5</v>
      </c>
      <c r="N91" s="20">
        <v>1</v>
      </c>
      <c r="O91" s="20">
        <v>1</v>
      </c>
      <c r="P91" s="20">
        <v>0</v>
      </c>
      <c r="Q91" s="20">
        <f t="shared" si="468"/>
        <v>1</v>
      </c>
      <c r="R91" s="20">
        <v>0</v>
      </c>
      <c r="S91" s="20">
        <v>0</v>
      </c>
      <c r="T91" s="20">
        <v>0</v>
      </c>
      <c r="U91" s="20">
        <v>0</v>
      </c>
      <c r="V91" s="20">
        <f t="shared" si="469"/>
        <v>0</v>
      </c>
      <c r="W91" s="20">
        <v>0</v>
      </c>
      <c r="X91" s="20">
        <v>0</v>
      </c>
      <c r="Y91" s="20">
        <v>0</v>
      </c>
      <c r="Z91" s="20">
        <v>0</v>
      </c>
      <c r="AA91" s="20">
        <f t="shared" si="470"/>
        <v>0</v>
      </c>
      <c r="AB91" s="20">
        <v>0</v>
      </c>
      <c r="AC91" s="20">
        <v>0</v>
      </c>
      <c r="AD91" s="20">
        <v>0</v>
      </c>
      <c r="AE91" s="20">
        <v>0</v>
      </c>
      <c r="AF91" s="20">
        <f t="shared" si="471"/>
        <v>0</v>
      </c>
      <c r="AG91" s="20">
        <v>0</v>
      </c>
      <c r="AH91" s="20">
        <v>0</v>
      </c>
      <c r="AI91" s="20">
        <v>0</v>
      </c>
      <c r="AJ91" s="20">
        <v>0</v>
      </c>
      <c r="AK91" s="20">
        <f t="shared" si="472"/>
        <v>0</v>
      </c>
      <c r="AL91" s="20">
        <v>0</v>
      </c>
      <c r="AM91" s="20">
        <v>0</v>
      </c>
      <c r="AN91" s="20">
        <v>0</v>
      </c>
      <c r="AO91" s="20">
        <v>0</v>
      </c>
      <c r="AP91" s="20">
        <f t="shared" si="473"/>
        <v>0</v>
      </c>
      <c r="AQ91" s="20">
        <v>0</v>
      </c>
      <c r="AR91" s="20">
        <v>0</v>
      </c>
      <c r="AS91" s="20">
        <v>0</v>
      </c>
      <c r="AT91" s="20">
        <v>0</v>
      </c>
      <c r="AU91" s="20">
        <f t="shared" si="474"/>
        <v>0</v>
      </c>
      <c r="AV91" s="20">
        <v>0</v>
      </c>
      <c r="AW91" s="20">
        <v>2</v>
      </c>
      <c r="AX91" s="20">
        <v>0</v>
      </c>
      <c r="AY91" s="20">
        <v>0</v>
      </c>
      <c r="AZ91" s="20">
        <f t="shared" si="475"/>
        <v>0</v>
      </c>
      <c r="BA91" s="20">
        <v>0</v>
      </c>
      <c r="BB91" s="20">
        <v>4</v>
      </c>
      <c r="BC91" s="20">
        <v>3</v>
      </c>
      <c r="BD91" s="20">
        <v>1</v>
      </c>
      <c r="BE91" s="20">
        <f t="shared" si="476"/>
        <v>4</v>
      </c>
      <c r="BF91" s="20">
        <v>0</v>
      </c>
      <c r="BG91" s="20">
        <v>0</v>
      </c>
      <c r="BH91" s="20">
        <v>0</v>
      </c>
      <c r="BI91" s="20">
        <v>0</v>
      </c>
      <c r="BJ91" s="20">
        <f t="shared" si="477"/>
        <v>0</v>
      </c>
      <c r="BK91" s="22">
        <f t="shared" si="488"/>
        <v>10</v>
      </c>
      <c r="BL91" s="22">
        <f t="shared" si="489"/>
        <v>9</v>
      </c>
      <c r="BM91" s="22">
        <f t="shared" si="490"/>
        <v>4</v>
      </c>
      <c r="BN91" s="22">
        <f t="shared" si="491"/>
        <v>1</v>
      </c>
      <c r="BO91" s="22">
        <f t="shared" si="492"/>
        <v>5</v>
      </c>
      <c r="BP91" s="23">
        <v>2</v>
      </c>
      <c r="BQ91" s="22" t="str">
        <f t="shared" si="478"/>
        <v>0</v>
      </c>
      <c r="BR91" s="22" t="str">
        <f t="shared" si="479"/>
        <v>0</v>
      </c>
      <c r="BS91" s="22">
        <f t="shared" si="480"/>
        <v>0</v>
      </c>
      <c r="BT91" s="22">
        <f t="shared" si="481"/>
        <v>4</v>
      </c>
      <c r="BU91" s="22">
        <f t="shared" si="482"/>
        <v>1</v>
      </c>
      <c r="BV91" s="22">
        <f t="shared" si="483"/>
        <v>5</v>
      </c>
      <c r="BW91" s="22" t="str">
        <f t="shared" si="484"/>
        <v>0</v>
      </c>
      <c r="BX91" s="22" t="str">
        <f t="shared" si="485"/>
        <v>0</v>
      </c>
      <c r="BY91" s="22">
        <f t="shared" si="486"/>
        <v>0</v>
      </c>
    </row>
    <row r="92" spans="1:77" ht="23.25" customHeight="1" x14ac:dyDescent="0.5">
      <c r="A92" s="18"/>
      <c r="B92" s="12" t="s">
        <v>135</v>
      </c>
      <c r="C92" s="20">
        <v>5</v>
      </c>
      <c r="D92" s="20">
        <v>0</v>
      </c>
      <c r="E92" s="20">
        <v>0</v>
      </c>
      <c r="F92" s="20">
        <v>0</v>
      </c>
      <c r="G92" s="20">
        <f t="shared" si="467"/>
        <v>0</v>
      </c>
      <c r="H92" s="20">
        <v>0</v>
      </c>
      <c r="I92" s="20">
        <v>0</v>
      </c>
      <c r="J92" s="20">
        <v>0</v>
      </c>
      <c r="K92" s="20">
        <v>0</v>
      </c>
      <c r="L92" s="20">
        <f t="shared" si="487"/>
        <v>0</v>
      </c>
      <c r="M92" s="20">
        <v>5</v>
      </c>
      <c r="N92" s="20">
        <v>0</v>
      </c>
      <c r="O92" s="20">
        <v>0</v>
      </c>
      <c r="P92" s="20">
        <v>0</v>
      </c>
      <c r="Q92" s="20">
        <f t="shared" ref="Q92" si="493">O92+P92</f>
        <v>0</v>
      </c>
      <c r="R92" s="20">
        <v>0</v>
      </c>
      <c r="S92" s="20">
        <v>0</v>
      </c>
      <c r="T92" s="20">
        <v>0</v>
      </c>
      <c r="U92" s="20">
        <v>0</v>
      </c>
      <c r="V92" s="20">
        <f t="shared" si="469"/>
        <v>0</v>
      </c>
      <c r="W92" s="20">
        <v>0</v>
      </c>
      <c r="X92" s="20">
        <v>0</v>
      </c>
      <c r="Y92" s="20">
        <v>0</v>
      </c>
      <c r="Z92" s="20">
        <v>0</v>
      </c>
      <c r="AA92" s="20">
        <f t="shared" si="470"/>
        <v>0</v>
      </c>
      <c r="AB92" s="20">
        <v>0</v>
      </c>
      <c r="AC92" s="20">
        <v>0</v>
      </c>
      <c r="AD92" s="20">
        <v>0</v>
      </c>
      <c r="AE92" s="20">
        <v>0</v>
      </c>
      <c r="AF92" s="20">
        <f t="shared" si="471"/>
        <v>0</v>
      </c>
      <c r="AG92" s="20">
        <v>0</v>
      </c>
      <c r="AH92" s="20">
        <v>0</v>
      </c>
      <c r="AI92" s="20">
        <v>0</v>
      </c>
      <c r="AJ92" s="20">
        <v>0</v>
      </c>
      <c r="AK92" s="20">
        <f t="shared" ref="AK92" si="494">AI92+AJ92</f>
        <v>0</v>
      </c>
      <c r="AL92" s="20">
        <v>0</v>
      </c>
      <c r="AM92" s="20">
        <v>0</v>
      </c>
      <c r="AN92" s="20">
        <v>0</v>
      </c>
      <c r="AO92" s="20">
        <v>0</v>
      </c>
      <c r="AP92" s="20">
        <f t="shared" si="473"/>
        <v>0</v>
      </c>
      <c r="AQ92" s="20">
        <v>0</v>
      </c>
      <c r="AR92" s="20">
        <v>0</v>
      </c>
      <c r="AS92" s="20">
        <v>0</v>
      </c>
      <c r="AT92" s="20">
        <v>0</v>
      </c>
      <c r="AU92" s="20">
        <f t="shared" ref="AU92" si="495">AS92+AT92</f>
        <v>0</v>
      </c>
      <c r="AV92" s="20">
        <v>0</v>
      </c>
      <c r="AW92" s="20">
        <v>5</v>
      </c>
      <c r="AX92" s="20">
        <v>0</v>
      </c>
      <c r="AY92" s="20">
        <v>0</v>
      </c>
      <c r="AZ92" s="20">
        <f t="shared" ref="AZ92" si="496">AX92+AY92</f>
        <v>0</v>
      </c>
      <c r="BA92" s="20">
        <v>0</v>
      </c>
      <c r="BB92" s="20">
        <v>2</v>
      </c>
      <c r="BC92" s="20">
        <v>1</v>
      </c>
      <c r="BD92" s="20">
        <v>1</v>
      </c>
      <c r="BE92" s="20">
        <f t="shared" si="476"/>
        <v>2</v>
      </c>
      <c r="BF92" s="20">
        <v>0</v>
      </c>
      <c r="BG92" s="20">
        <v>0</v>
      </c>
      <c r="BH92" s="20">
        <v>0</v>
      </c>
      <c r="BI92" s="20">
        <v>0</v>
      </c>
      <c r="BJ92" s="20">
        <f t="shared" ref="BJ92" si="497">BH92+BI92</f>
        <v>0</v>
      </c>
      <c r="BK92" s="22">
        <f t="shared" si="488"/>
        <v>10</v>
      </c>
      <c r="BL92" s="22">
        <f t="shared" si="489"/>
        <v>7</v>
      </c>
      <c r="BM92" s="22">
        <f t="shared" si="490"/>
        <v>1</v>
      </c>
      <c r="BN92" s="22">
        <f t="shared" si="491"/>
        <v>1</v>
      </c>
      <c r="BO92" s="22">
        <f t="shared" si="492"/>
        <v>2</v>
      </c>
      <c r="BP92" s="23">
        <v>2</v>
      </c>
      <c r="BQ92" s="22" t="str">
        <f t="shared" si="478"/>
        <v>0</v>
      </c>
      <c r="BR92" s="22" t="str">
        <f t="shared" si="479"/>
        <v>0</v>
      </c>
      <c r="BS92" s="22">
        <f t="shared" si="480"/>
        <v>0</v>
      </c>
      <c r="BT92" s="22">
        <f t="shared" si="481"/>
        <v>1</v>
      </c>
      <c r="BU92" s="22">
        <f t="shared" si="482"/>
        <v>1</v>
      </c>
      <c r="BV92" s="22">
        <f t="shared" si="483"/>
        <v>2</v>
      </c>
      <c r="BW92" s="22" t="str">
        <f t="shared" si="484"/>
        <v>0</v>
      </c>
      <c r="BX92" s="22" t="str">
        <f t="shared" si="485"/>
        <v>0</v>
      </c>
      <c r="BY92" s="22">
        <f t="shared" si="486"/>
        <v>0</v>
      </c>
    </row>
    <row r="93" spans="1:77" ht="23.25" customHeight="1" x14ac:dyDescent="0.5">
      <c r="A93" s="18"/>
      <c r="B93" s="12" t="s">
        <v>166</v>
      </c>
      <c r="C93" s="20">
        <v>0</v>
      </c>
      <c r="D93" s="20">
        <v>0</v>
      </c>
      <c r="E93" s="20">
        <v>0</v>
      </c>
      <c r="F93" s="20">
        <v>0</v>
      </c>
      <c r="G93" s="20">
        <v>0</v>
      </c>
      <c r="H93" s="20">
        <v>0</v>
      </c>
      <c r="I93" s="20">
        <v>0</v>
      </c>
      <c r="J93" s="20">
        <v>0</v>
      </c>
      <c r="K93" s="20">
        <v>0</v>
      </c>
      <c r="L93" s="20">
        <v>0</v>
      </c>
      <c r="M93" s="20">
        <v>0</v>
      </c>
      <c r="N93" s="20">
        <v>0</v>
      </c>
      <c r="O93" s="20">
        <v>0</v>
      </c>
      <c r="P93" s="20">
        <v>0</v>
      </c>
      <c r="Q93" s="20">
        <v>0</v>
      </c>
      <c r="R93" s="20">
        <v>0</v>
      </c>
      <c r="S93" s="20">
        <v>0</v>
      </c>
      <c r="T93" s="20">
        <v>0</v>
      </c>
      <c r="U93" s="20">
        <v>0</v>
      </c>
      <c r="V93" s="20">
        <v>0</v>
      </c>
      <c r="W93" s="20">
        <v>0</v>
      </c>
      <c r="X93" s="20">
        <v>0</v>
      </c>
      <c r="Y93" s="20">
        <v>0</v>
      </c>
      <c r="Z93" s="20">
        <v>0</v>
      </c>
      <c r="AA93" s="20">
        <v>0</v>
      </c>
      <c r="AB93" s="20">
        <v>0</v>
      </c>
      <c r="AC93" s="20">
        <v>0</v>
      </c>
      <c r="AD93" s="20">
        <v>0</v>
      </c>
      <c r="AE93" s="20">
        <v>0</v>
      </c>
      <c r="AF93" s="20">
        <v>0</v>
      </c>
      <c r="AG93" s="20">
        <v>0</v>
      </c>
      <c r="AH93" s="20">
        <v>0</v>
      </c>
      <c r="AI93" s="20">
        <v>0</v>
      </c>
      <c r="AJ93" s="20">
        <v>0</v>
      </c>
      <c r="AK93" s="20">
        <v>0</v>
      </c>
      <c r="AL93" s="20">
        <v>0</v>
      </c>
      <c r="AM93" s="20">
        <v>0</v>
      </c>
      <c r="AN93" s="20">
        <v>0</v>
      </c>
      <c r="AO93" s="20">
        <v>0</v>
      </c>
      <c r="AP93" s="20">
        <v>0</v>
      </c>
      <c r="AQ93" s="20">
        <v>0</v>
      </c>
      <c r="AR93" s="20">
        <v>0</v>
      </c>
      <c r="AS93" s="20">
        <v>0</v>
      </c>
      <c r="AT93" s="20">
        <v>0</v>
      </c>
      <c r="AU93" s="20">
        <v>0</v>
      </c>
      <c r="AV93" s="20">
        <v>0</v>
      </c>
      <c r="AW93" s="20">
        <v>0</v>
      </c>
      <c r="AX93" s="20">
        <v>0</v>
      </c>
      <c r="AY93" s="20">
        <v>0</v>
      </c>
      <c r="AZ93" s="20">
        <v>0</v>
      </c>
      <c r="BA93" s="20">
        <v>0</v>
      </c>
      <c r="BB93" s="20">
        <v>7</v>
      </c>
      <c r="BC93" s="20">
        <v>4</v>
      </c>
      <c r="BD93" s="20">
        <v>3</v>
      </c>
      <c r="BE93" s="20">
        <f t="shared" si="476"/>
        <v>7</v>
      </c>
      <c r="BF93" s="20">
        <v>0</v>
      </c>
      <c r="BG93" s="20">
        <v>0</v>
      </c>
      <c r="BH93" s="20">
        <v>0</v>
      </c>
      <c r="BI93" s="20">
        <v>0</v>
      </c>
      <c r="BJ93" s="20">
        <f t="shared" si="477"/>
        <v>0</v>
      </c>
      <c r="BK93" s="22">
        <f t="shared" si="488"/>
        <v>0</v>
      </c>
      <c r="BL93" s="22">
        <f t="shared" si="489"/>
        <v>7</v>
      </c>
      <c r="BM93" s="22">
        <f t="shared" si="490"/>
        <v>4</v>
      </c>
      <c r="BN93" s="22">
        <f t="shared" si="491"/>
        <v>3</v>
      </c>
      <c r="BO93" s="22">
        <f t="shared" si="492"/>
        <v>7</v>
      </c>
      <c r="BP93" s="23">
        <v>2</v>
      </c>
      <c r="BQ93" s="22" t="str">
        <f t="shared" ref="BQ93" si="498">IF(BP93=1,BM93,"0")</f>
        <v>0</v>
      </c>
      <c r="BR93" s="22" t="str">
        <f t="shared" ref="BR93" si="499">IF(BP93=1,BN93,"0")</f>
        <v>0</v>
      </c>
      <c r="BS93" s="22">
        <f t="shared" ref="BS93" si="500">BQ93+BR93</f>
        <v>0</v>
      </c>
      <c r="BT93" s="22">
        <f t="shared" ref="BT93" si="501">IF(BP93=2,BM93,"0")</f>
        <v>4</v>
      </c>
      <c r="BU93" s="22">
        <f t="shared" ref="BU93" si="502">IF(BP93=2,BN93,"0")</f>
        <v>3</v>
      </c>
      <c r="BV93" s="22">
        <f t="shared" ref="BV93" si="503">BT93+BU93</f>
        <v>7</v>
      </c>
      <c r="BW93" s="22" t="str">
        <f t="shared" ref="BW93" si="504">IF(BS93=2,BP93,"0")</f>
        <v>0</v>
      </c>
      <c r="BX93" s="22" t="str">
        <f t="shared" ref="BX93" si="505">IF(BS93=2,BQ93,"0")</f>
        <v>0</v>
      </c>
      <c r="BY93" s="22">
        <f t="shared" ref="BY93" si="506">BW93+BX93</f>
        <v>0</v>
      </c>
    </row>
    <row r="94" spans="1:77" ht="23.25" customHeight="1" x14ac:dyDescent="0.5">
      <c r="A94" s="18"/>
      <c r="B94" s="12" t="s">
        <v>81</v>
      </c>
      <c r="C94" s="20">
        <v>5</v>
      </c>
      <c r="D94" s="20">
        <v>0</v>
      </c>
      <c r="E94" s="20">
        <v>0</v>
      </c>
      <c r="F94" s="20">
        <v>0</v>
      </c>
      <c r="G94" s="20">
        <f t="shared" si="467"/>
        <v>0</v>
      </c>
      <c r="H94" s="20">
        <v>0</v>
      </c>
      <c r="I94" s="20">
        <v>0</v>
      </c>
      <c r="J94" s="20">
        <v>0</v>
      </c>
      <c r="K94" s="20">
        <v>0</v>
      </c>
      <c r="L94" s="20">
        <f t="shared" si="487"/>
        <v>0</v>
      </c>
      <c r="M94" s="20">
        <v>5</v>
      </c>
      <c r="N94" s="20">
        <v>12</v>
      </c>
      <c r="O94" s="20">
        <f>8+1</f>
        <v>9</v>
      </c>
      <c r="P94" s="20">
        <f>3+1</f>
        <v>4</v>
      </c>
      <c r="Q94" s="20">
        <f t="shared" si="468"/>
        <v>13</v>
      </c>
      <c r="R94" s="20">
        <v>5</v>
      </c>
      <c r="S94" s="20">
        <v>9</v>
      </c>
      <c r="T94" s="20">
        <v>1</v>
      </c>
      <c r="U94" s="20">
        <v>0</v>
      </c>
      <c r="V94" s="20">
        <f t="shared" si="469"/>
        <v>1</v>
      </c>
      <c r="W94" s="20">
        <v>4</v>
      </c>
      <c r="X94" s="20">
        <f>8+3</f>
        <v>11</v>
      </c>
      <c r="Y94" s="20">
        <v>2</v>
      </c>
      <c r="Z94" s="20">
        <v>1</v>
      </c>
      <c r="AA94" s="20">
        <f t="shared" si="470"/>
        <v>3</v>
      </c>
      <c r="AB94" s="20">
        <v>10</v>
      </c>
      <c r="AC94" s="20">
        <v>17</v>
      </c>
      <c r="AD94" s="20">
        <v>2</v>
      </c>
      <c r="AE94" s="20">
        <v>2</v>
      </c>
      <c r="AF94" s="20">
        <f t="shared" si="471"/>
        <v>4</v>
      </c>
      <c r="AG94" s="20">
        <v>1</v>
      </c>
      <c r="AH94" s="20">
        <f>6+11</f>
        <v>17</v>
      </c>
      <c r="AI94" s="20">
        <v>6</v>
      </c>
      <c r="AJ94" s="20">
        <v>6</v>
      </c>
      <c r="AK94" s="20">
        <f t="shared" si="472"/>
        <v>12</v>
      </c>
      <c r="AL94" s="20">
        <v>0</v>
      </c>
      <c r="AM94" s="20">
        <v>0</v>
      </c>
      <c r="AN94" s="20">
        <v>0</v>
      </c>
      <c r="AO94" s="20">
        <v>0</v>
      </c>
      <c r="AP94" s="20">
        <f t="shared" si="473"/>
        <v>0</v>
      </c>
      <c r="AQ94" s="20">
        <v>0</v>
      </c>
      <c r="AR94" s="20">
        <v>0</v>
      </c>
      <c r="AS94" s="20">
        <v>0</v>
      </c>
      <c r="AT94" s="20">
        <v>0</v>
      </c>
      <c r="AU94" s="20">
        <f t="shared" si="474"/>
        <v>0</v>
      </c>
      <c r="AV94" s="20">
        <v>0</v>
      </c>
      <c r="AW94" s="20">
        <v>0</v>
      </c>
      <c r="AX94" s="20">
        <v>0</v>
      </c>
      <c r="AY94" s="20">
        <v>0</v>
      </c>
      <c r="AZ94" s="20">
        <f t="shared" si="475"/>
        <v>0</v>
      </c>
      <c r="BA94" s="20">
        <v>0</v>
      </c>
      <c r="BB94" s="20">
        <v>0</v>
      </c>
      <c r="BC94" s="20">
        <v>0</v>
      </c>
      <c r="BD94" s="20">
        <v>0</v>
      </c>
      <c r="BE94" s="20">
        <f t="shared" si="476"/>
        <v>0</v>
      </c>
      <c r="BF94" s="20">
        <v>0</v>
      </c>
      <c r="BG94" s="20">
        <v>0</v>
      </c>
      <c r="BH94" s="20">
        <v>0</v>
      </c>
      <c r="BI94" s="20">
        <v>0</v>
      </c>
      <c r="BJ94" s="20">
        <f t="shared" si="477"/>
        <v>0</v>
      </c>
      <c r="BK94" s="22">
        <f t="shared" si="488"/>
        <v>30</v>
      </c>
      <c r="BL94" s="22">
        <f t="shared" si="489"/>
        <v>66</v>
      </c>
      <c r="BM94" s="22">
        <f t="shared" si="490"/>
        <v>20</v>
      </c>
      <c r="BN94" s="22">
        <f t="shared" si="491"/>
        <v>13</v>
      </c>
      <c r="BO94" s="22">
        <f t="shared" si="492"/>
        <v>33</v>
      </c>
      <c r="BP94" s="23">
        <v>2</v>
      </c>
      <c r="BQ94" s="22" t="str">
        <f t="shared" si="478"/>
        <v>0</v>
      </c>
      <c r="BR94" s="22" t="str">
        <f t="shared" si="479"/>
        <v>0</v>
      </c>
      <c r="BS94" s="22">
        <f t="shared" si="480"/>
        <v>0</v>
      </c>
      <c r="BT94" s="22">
        <f t="shared" si="481"/>
        <v>20</v>
      </c>
      <c r="BU94" s="22">
        <f t="shared" si="482"/>
        <v>13</v>
      </c>
      <c r="BV94" s="22">
        <f t="shared" si="483"/>
        <v>33</v>
      </c>
      <c r="BW94" s="22" t="str">
        <f t="shared" si="484"/>
        <v>0</v>
      </c>
      <c r="BX94" s="22" t="str">
        <f t="shared" si="485"/>
        <v>0</v>
      </c>
      <c r="BY94" s="22">
        <f t="shared" si="486"/>
        <v>0</v>
      </c>
    </row>
    <row r="95" spans="1:77" ht="23.25" customHeight="1" x14ac:dyDescent="0.5">
      <c r="A95" s="18"/>
      <c r="B95" s="12" t="s">
        <v>126</v>
      </c>
      <c r="C95" s="20">
        <v>20</v>
      </c>
      <c r="D95" s="20">
        <v>18</v>
      </c>
      <c r="E95" s="20">
        <v>11</v>
      </c>
      <c r="F95" s="20">
        <v>4</v>
      </c>
      <c r="G95" s="20">
        <f t="shared" si="467"/>
        <v>15</v>
      </c>
      <c r="H95" s="20">
        <v>0</v>
      </c>
      <c r="I95" s="20">
        <v>4</v>
      </c>
      <c r="J95" s="20">
        <v>4</v>
      </c>
      <c r="K95" s="20">
        <v>0</v>
      </c>
      <c r="L95" s="20">
        <f t="shared" si="487"/>
        <v>4</v>
      </c>
      <c r="M95" s="20">
        <v>15</v>
      </c>
      <c r="N95" s="20">
        <f>10+15</f>
        <v>25</v>
      </c>
      <c r="O95" s="20">
        <f>7+7</f>
        <v>14</v>
      </c>
      <c r="P95" s="20">
        <v>4</v>
      </c>
      <c r="Q95" s="20">
        <f t="shared" si="468"/>
        <v>18</v>
      </c>
      <c r="R95" s="20">
        <v>0</v>
      </c>
      <c r="S95" s="20">
        <v>0</v>
      </c>
      <c r="T95" s="20">
        <v>0</v>
      </c>
      <c r="U95" s="20">
        <v>0</v>
      </c>
      <c r="V95" s="20">
        <f t="shared" si="469"/>
        <v>0</v>
      </c>
      <c r="W95" s="20">
        <v>0</v>
      </c>
      <c r="X95" s="20">
        <v>0</v>
      </c>
      <c r="Y95" s="20">
        <v>0</v>
      </c>
      <c r="Z95" s="20">
        <v>0</v>
      </c>
      <c r="AA95" s="20">
        <f t="shared" si="470"/>
        <v>0</v>
      </c>
      <c r="AB95" s="20">
        <v>0</v>
      </c>
      <c r="AC95" s="20">
        <v>0</v>
      </c>
      <c r="AD95" s="20">
        <v>0</v>
      </c>
      <c r="AE95" s="20">
        <v>0</v>
      </c>
      <c r="AF95" s="20">
        <f t="shared" si="471"/>
        <v>0</v>
      </c>
      <c r="AG95" s="20">
        <v>0</v>
      </c>
      <c r="AH95" s="20">
        <v>0</v>
      </c>
      <c r="AI95" s="20">
        <v>0</v>
      </c>
      <c r="AJ95" s="20">
        <v>0</v>
      </c>
      <c r="AK95" s="20">
        <f t="shared" si="472"/>
        <v>0</v>
      </c>
      <c r="AL95" s="20">
        <v>0</v>
      </c>
      <c r="AM95" s="20">
        <v>0</v>
      </c>
      <c r="AN95" s="20">
        <v>0</v>
      </c>
      <c r="AO95" s="20">
        <v>0</v>
      </c>
      <c r="AP95" s="20">
        <f t="shared" si="473"/>
        <v>0</v>
      </c>
      <c r="AQ95" s="20">
        <v>0</v>
      </c>
      <c r="AR95" s="20">
        <v>0</v>
      </c>
      <c r="AS95" s="20">
        <v>0</v>
      </c>
      <c r="AT95" s="20">
        <v>0</v>
      </c>
      <c r="AU95" s="20">
        <f t="shared" si="474"/>
        <v>0</v>
      </c>
      <c r="AV95" s="20">
        <v>0</v>
      </c>
      <c r="AW95" s="20">
        <v>1</v>
      </c>
      <c r="AX95" s="20">
        <v>0</v>
      </c>
      <c r="AY95" s="20">
        <v>0</v>
      </c>
      <c r="AZ95" s="20">
        <f t="shared" si="475"/>
        <v>0</v>
      </c>
      <c r="BA95" s="20">
        <v>0</v>
      </c>
      <c r="BB95" s="20">
        <v>3</v>
      </c>
      <c r="BC95" s="20">
        <v>3</v>
      </c>
      <c r="BD95" s="20">
        <v>0</v>
      </c>
      <c r="BE95" s="20">
        <f t="shared" si="476"/>
        <v>3</v>
      </c>
      <c r="BF95" s="20">
        <v>0</v>
      </c>
      <c r="BG95" s="20">
        <v>0</v>
      </c>
      <c r="BH95" s="20">
        <v>0</v>
      </c>
      <c r="BI95" s="20">
        <v>0</v>
      </c>
      <c r="BJ95" s="20">
        <f t="shared" si="477"/>
        <v>0</v>
      </c>
      <c r="BK95" s="22">
        <f t="shared" si="488"/>
        <v>35</v>
      </c>
      <c r="BL95" s="22">
        <f t="shared" si="489"/>
        <v>51</v>
      </c>
      <c r="BM95" s="22">
        <f t="shared" si="490"/>
        <v>32</v>
      </c>
      <c r="BN95" s="22">
        <f t="shared" si="491"/>
        <v>8</v>
      </c>
      <c r="BO95" s="22">
        <f t="shared" si="492"/>
        <v>40</v>
      </c>
      <c r="BP95" s="23">
        <v>2</v>
      </c>
      <c r="BQ95" s="22" t="str">
        <f t="shared" si="478"/>
        <v>0</v>
      </c>
      <c r="BR95" s="22" t="str">
        <f t="shared" si="479"/>
        <v>0</v>
      </c>
      <c r="BS95" s="22">
        <f t="shared" si="480"/>
        <v>0</v>
      </c>
      <c r="BT95" s="22">
        <f t="shared" si="481"/>
        <v>32</v>
      </c>
      <c r="BU95" s="22">
        <f t="shared" si="482"/>
        <v>8</v>
      </c>
      <c r="BV95" s="22">
        <f t="shared" si="483"/>
        <v>40</v>
      </c>
      <c r="BW95" s="22" t="str">
        <f t="shared" si="484"/>
        <v>0</v>
      </c>
      <c r="BX95" s="22" t="str">
        <f t="shared" si="485"/>
        <v>0</v>
      </c>
      <c r="BY95" s="22">
        <f t="shared" si="486"/>
        <v>0</v>
      </c>
    </row>
    <row r="96" spans="1:77" ht="23.25" customHeight="1" x14ac:dyDescent="0.5">
      <c r="A96" s="18"/>
      <c r="B96" s="12" t="s">
        <v>110</v>
      </c>
      <c r="C96" s="20">
        <v>10</v>
      </c>
      <c r="D96" s="20">
        <v>8</v>
      </c>
      <c r="E96" s="20">
        <v>4</v>
      </c>
      <c r="F96" s="20">
        <v>0</v>
      </c>
      <c r="G96" s="20">
        <f t="shared" si="467"/>
        <v>4</v>
      </c>
      <c r="H96" s="20">
        <v>0</v>
      </c>
      <c r="I96" s="20">
        <v>9</v>
      </c>
      <c r="J96" s="20">
        <v>0</v>
      </c>
      <c r="K96" s="20">
        <v>4</v>
      </c>
      <c r="L96" s="20">
        <f t="shared" si="487"/>
        <v>4</v>
      </c>
      <c r="M96" s="20">
        <v>5</v>
      </c>
      <c r="N96" s="20">
        <f>2+11</f>
        <v>13</v>
      </c>
      <c r="O96" s="20">
        <f>4+2</f>
        <v>6</v>
      </c>
      <c r="P96" s="20">
        <f>1+1</f>
        <v>2</v>
      </c>
      <c r="Q96" s="20">
        <f t="shared" si="468"/>
        <v>8</v>
      </c>
      <c r="R96" s="20">
        <v>10</v>
      </c>
      <c r="S96" s="20">
        <f>17+2</f>
        <v>19</v>
      </c>
      <c r="T96" s="20">
        <v>3</v>
      </c>
      <c r="U96" s="20">
        <v>2</v>
      </c>
      <c r="V96" s="20">
        <f t="shared" si="469"/>
        <v>5</v>
      </c>
      <c r="W96" s="20">
        <v>5</v>
      </c>
      <c r="X96" s="20">
        <v>11</v>
      </c>
      <c r="Y96" s="20">
        <v>4</v>
      </c>
      <c r="Z96" s="20">
        <v>1</v>
      </c>
      <c r="AA96" s="20">
        <f t="shared" si="470"/>
        <v>5</v>
      </c>
      <c r="AB96" s="20">
        <v>0</v>
      </c>
      <c r="AC96" s="20">
        <v>0</v>
      </c>
      <c r="AD96" s="20">
        <v>0</v>
      </c>
      <c r="AE96" s="20">
        <v>0</v>
      </c>
      <c r="AF96" s="20">
        <f t="shared" si="471"/>
        <v>0</v>
      </c>
      <c r="AG96" s="20">
        <v>0</v>
      </c>
      <c r="AH96" s="20">
        <v>0</v>
      </c>
      <c r="AI96" s="20">
        <v>0</v>
      </c>
      <c r="AJ96" s="20">
        <v>0</v>
      </c>
      <c r="AK96" s="20">
        <f t="shared" si="472"/>
        <v>0</v>
      </c>
      <c r="AL96" s="20">
        <v>0</v>
      </c>
      <c r="AM96" s="20">
        <v>0</v>
      </c>
      <c r="AN96" s="20">
        <v>0</v>
      </c>
      <c r="AO96" s="20">
        <v>0</v>
      </c>
      <c r="AP96" s="20">
        <f t="shared" si="473"/>
        <v>0</v>
      </c>
      <c r="AQ96" s="20">
        <v>0</v>
      </c>
      <c r="AR96" s="20">
        <v>0</v>
      </c>
      <c r="AS96" s="20">
        <v>0</v>
      </c>
      <c r="AT96" s="20">
        <v>0</v>
      </c>
      <c r="AU96" s="20">
        <f t="shared" si="474"/>
        <v>0</v>
      </c>
      <c r="AV96" s="20">
        <v>0</v>
      </c>
      <c r="AW96" s="20">
        <v>1</v>
      </c>
      <c r="AX96" s="20">
        <v>0</v>
      </c>
      <c r="AY96" s="20">
        <v>0</v>
      </c>
      <c r="AZ96" s="20">
        <f t="shared" si="475"/>
        <v>0</v>
      </c>
      <c r="BA96" s="20">
        <v>0</v>
      </c>
      <c r="BB96" s="20">
        <v>2</v>
      </c>
      <c r="BC96" s="20">
        <v>1</v>
      </c>
      <c r="BD96" s="20">
        <v>0</v>
      </c>
      <c r="BE96" s="20">
        <f t="shared" si="476"/>
        <v>1</v>
      </c>
      <c r="BF96" s="20">
        <v>0</v>
      </c>
      <c r="BG96" s="20">
        <v>0</v>
      </c>
      <c r="BH96" s="20">
        <v>0</v>
      </c>
      <c r="BI96" s="20">
        <v>0</v>
      </c>
      <c r="BJ96" s="20">
        <f t="shared" si="477"/>
        <v>0</v>
      </c>
      <c r="BK96" s="22">
        <f t="shared" si="488"/>
        <v>30</v>
      </c>
      <c r="BL96" s="22">
        <f t="shared" si="489"/>
        <v>63</v>
      </c>
      <c r="BM96" s="22">
        <f t="shared" si="490"/>
        <v>18</v>
      </c>
      <c r="BN96" s="22">
        <f t="shared" si="491"/>
        <v>9</v>
      </c>
      <c r="BO96" s="22">
        <f t="shared" si="492"/>
        <v>27</v>
      </c>
      <c r="BP96" s="23">
        <v>2</v>
      </c>
      <c r="BQ96" s="22" t="str">
        <f t="shared" si="478"/>
        <v>0</v>
      </c>
      <c r="BR96" s="22" t="str">
        <f t="shared" si="479"/>
        <v>0</v>
      </c>
      <c r="BS96" s="22">
        <f t="shared" si="480"/>
        <v>0</v>
      </c>
      <c r="BT96" s="22">
        <f t="shared" si="481"/>
        <v>18</v>
      </c>
      <c r="BU96" s="22">
        <f t="shared" si="482"/>
        <v>9</v>
      </c>
      <c r="BV96" s="22">
        <f t="shared" si="483"/>
        <v>27</v>
      </c>
      <c r="BW96" s="22" t="str">
        <f t="shared" si="484"/>
        <v>0</v>
      </c>
      <c r="BX96" s="22" t="str">
        <f t="shared" si="485"/>
        <v>0</v>
      </c>
      <c r="BY96" s="22">
        <f t="shared" si="486"/>
        <v>0</v>
      </c>
    </row>
    <row r="97" spans="1:77" ht="23.25" customHeight="1" x14ac:dyDescent="0.5">
      <c r="A97" s="18"/>
      <c r="B97" s="12" t="s">
        <v>124</v>
      </c>
      <c r="C97" s="20">
        <v>10</v>
      </c>
      <c r="D97" s="20">
        <v>5</v>
      </c>
      <c r="E97" s="20">
        <v>3</v>
      </c>
      <c r="F97" s="20">
        <v>1</v>
      </c>
      <c r="G97" s="20">
        <f t="shared" si="467"/>
        <v>4</v>
      </c>
      <c r="H97" s="20">
        <v>0</v>
      </c>
      <c r="I97" s="20">
        <v>0</v>
      </c>
      <c r="J97" s="20">
        <v>0</v>
      </c>
      <c r="K97" s="20">
        <v>0</v>
      </c>
      <c r="L97" s="20">
        <f t="shared" si="487"/>
        <v>0</v>
      </c>
      <c r="M97" s="20">
        <v>10</v>
      </c>
      <c r="N97" s="20">
        <v>15</v>
      </c>
      <c r="O97" s="20">
        <v>10</v>
      </c>
      <c r="P97" s="20">
        <v>1</v>
      </c>
      <c r="Q97" s="20">
        <f t="shared" ref="Q97" si="507">O97+P97</f>
        <v>11</v>
      </c>
      <c r="R97" s="20">
        <v>0</v>
      </c>
      <c r="S97" s="20">
        <v>0</v>
      </c>
      <c r="T97" s="20">
        <v>0</v>
      </c>
      <c r="U97" s="20">
        <v>0</v>
      </c>
      <c r="V97" s="20">
        <f t="shared" si="469"/>
        <v>0</v>
      </c>
      <c r="W97" s="20">
        <v>0</v>
      </c>
      <c r="X97" s="20">
        <v>0</v>
      </c>
      <c r="Y97" s="20">
        <v>0</v>
      </c>
      <c r="Z97" s="20">
        <v>0</v>
      </c>
      <c r="AA97" s="20">
        <f t="shared" si="470"/>
        <v>0</v>
      </c>
      <c r="AB97" s="20">
        <v>0</v>
      </c>
      <c r="AC97" s="20">
        <v>0</v>
      </c>
      <c r="AD97" s="20">
        <v>0</v>
      </c>
      <c r="AE97" s="20">
        <v>0</v>
      </c>
      <c r="AF97" s="20">
        <f t="shared" si="471"/>
        <v>0</v>
      </c>
      <c r="AG97" s="20">
        <v>0</v>
      </c>
      <c r="AH97" s="20">
        <v>0</v>
      </c>
      <c r="AI97" s="20">
        <v>0</v>
      </c>
      <c r="AJ97" s="20">
        <v>0</v>
      </c>
      <c r="AK97" s="20">
        <f t="shared" ref="AK97" si="508">AI97+AJ97</f>
        <v>0</v>
      </c>
      <c r="AL97" s="20">
        <v>0</v>
      </c>
      <c r="AM97" s="20">
        <v>0</v>
      </c>
      <c r="AN97" s="20">
        <v>0</v>
      </c>
      <c r="AO97" s="20">
        <v>0</v>
      </c>
      <c r="AP97" s="20">
        <f t="shared" si="473"/>
        <v>0</v>
      </c>
      <c r="AQ97" s="20">
        <v>0</v>
      </c>
      <c r="AR97" s="20">
        <v>0</v>
      </c>
      <c r="AS97" s="20">
        <v>0</v>
      </c>
      <c r="AT97" s="20">
        <v>0</v>
      </c>
      <c r="AU97" s="20">
        <f t="shared" ref="AU97" si="509">AS97+AT97</f>
        <v>0</v>
      </c>
      <c r="AV97" s="20">
        <v>0</v>
      </c>
      <c r="AW97" s="20">
        <v>0</v>
      </c>
      <c r="AX97" s="20">
        <v>0</v>
      </c>
      <c r="AY97" s="20">
        <v>0</v>
      </c>
      <c r="AZ97" s="20">
        <f t="shared" ref="AZ97" si="510">AX97+AY97</f>
        <v>0</v>
      </c>
      <c r="BA97" s="20">
        <v>0</v>
      </c>
      <c r="BB97" s="20">
        <v>0</v>
      </c>
      <c r="BC97" s="20">
        <v>0</v>
      </c>
      <c r="BD97" s="20">
        <v>0</v>
      </c>
      <c r="BE97" s="20">
        <f t="shared" si="476"/>
        <v>0</v>
      </c>
      <c r="BF97" s="20">
        <v>0</v>
      </c>
      <c r="BG97" s="20">
        <v>0</v>
      </c>
      <c r="BH97" s="20">
        <v>0</v>
      </c>
      <c r="BI97" s="20">
        <v>0</v>
      </c>
      <c r="BJ97" s="20">
        <f t="shared" ref="BJ97" si="511">BH97+BI97</f>
        <v>0</v>
      </c>
      <c r="BK97" s="22">
        <f t="shared" si="488"/>
        <v>20</v>
      </c>
      <c r="BL97" s="22">
        <f t="shared" si="489"/>
        <v>20</v>
      </c>
      <c r="BM97" s="22">
        <f t="shared" si="490"/>
        <v>13</v>
      </c>
      <c r="BN97" s="22">
        <f t="shared" si="491"/>
        <v>2</v>
      </c>
      <c r="BO97" s="22">
        <f t="shared" si="492"/>
        <v>15</v>
      </c>
      <c r="BP97" s="23">
        <v>2</v>
      </c>
      <c r="BQ97" s="22" t="str">
        <f t="shared" si="478"/>
        <v>0</v>
      </c>
      <c r="BR97" s="22" t="str">
        <f t="shared" si="479"/>
        <v>0</v>
      </c>
      <c r="BS97" s="22">
        <f t="shared" si="480"/>
        <v>0</v>
      </c>
      <c r="BT97" s="22">
        <f t="shared" si="481"/>
        <v>13</v>
      </c>
      <c r="BU97" s="22">
        <f t="shared" si="482"/>
        <v>2</v>
      </c>
      <c r="BV97" s="22">
        <f t="shared" si="483"/>
        <v>15</v>
      </c>
      <c r="BW97" s="22" t="str">
        <f t="shared" si="484"/>
        <v>0</v>
      </c>
      <c r="BX97" s="22" t="str">
        <f t="shared" si="485"/>
        <v>0</v>
      </c>
      <c r="BY97" s="22">
        <f t="shared" si="486"/>
        <v>0</v>
      </c>
    </row>
    <row r="98" spans="1:77" ht="23.25" customHeight="1" x14ac:dyDescent="0.5">
      <c r="A98" s="18"/>
      <c r="B98" s="12" t="s">
        <v>123</v>
      </c>
      <c r="C98" s="20">
        <v>10</v>
      </c>
      <c r="D98" s="20">
        <v>7</v>
      </c>
      <c r="E98" s="20">
        <v>1</v>
      </c>
      <c r="F98" s="20">
        <v>1</v>
      </c>
      <c r="G98" s="20">
        <f t="shared" si="467"/>
        <v>2</v>
      </c>
      <c r="H98" s="20">
        <v>0</v>
      </c>
      <c r="I98" s="20">
        <v>0</v>
      </c>
      <c r="J98" s="20">
        <v>0</v>
      </c>
      <c r="K98" s="20">
        <v>0</v>
      </c>
      <c r="L98" s="20">
        <f t="shared" si="487"/>
        <v>0</v>
      </c>
      <c r="M98" s="20">
        <v>10</v>
      </c>
      <c r="N98" s="20">
        <v>14</v>
      </c>
      <c r="O98" s="20">
        <v>4</v>
      </c>
      <c r="P98" s="20">
        <v>2</v>
      </c>
      <c r="Q98" s="20">
        <f t="shared" si="468"/>
        <v>6</v>
      </c>
      <c r="R98" s="20">
        <v>0</v>
      </c>
      <c r="S98" s="20">
        <v>0</v>
      </c>
      <c r="T98" s="20">
        <v>0</v>
      </c>
      <c r="U98" s="20">
        <v>0</v>
      </c>
      <c r="V98" s="20">
        <f t="shared" si="469"/>
        <v>0</v>
      </c>
      <c r="W98" s="20">
        <v>0</v>
      </c>
      <c r="X98" s="20">
        <v>0</v>
      </c>
      <c r="Y98" s="20">
        <v>0</v>
      </c>
      <c r="Z98" s="20">
        <v>0</v>
      </c>
      <c r="AA98" s="20">
        <f t="shared" si="470"/>
        <v>0</v>
      </c>
      <c r="AB98" s="20">
        <v>0</v>
      </c>
      <c r="AC98" s="20">
        <v>0</v>
      </c>
      <c r="AD98" s="20">
        <v>0</v>
      </c>
      <c r="AE98" s="20">
        <v>0</v>
      </c>
      <c r="AF98" s="20">
        <f t="shared" si="471"/>
        <v>0</v>
      </c>
      <c r="AG98" s="20">
        <v>0</v>
      </c>
      <c r="AH98" s="20">
        <v>0</v>
      </c>
      <c r="AI98" s="20">
        <v>0</v>
      </c>
      <c r="AJ98" s="20">
        <v>0</v>
      </c>
      <c r="AK98" s="20">
        <f t="shared" si="472"/>
        <v>0</v>
      </c>
      <c r="AL98" s="20">
        <v>0</v>
      </c>
      <c r="AM98" s="20">
        <v>0</v>
      </c>
      <c r="AN98" s="20">
        <v>0</v>
      </c>
      <c r="AO98" s="20">
        <v>0</v>
      </c>
      <c r="AP98" s="20">
        <f t="shared" si="473"/>
        <v>0</v>
      </c>
      <c r="AQ98" s="20">
        <v>0</v>
      </c>
      <c r="AR98" s="20">
        <v>0</v>
      </c>
      <c r="AS98" s="20">
        <v>0</v>
      </c>
      <c r="AT98" s="20">
        <v>0</v>
      </c>
      <c r="AU98" s="20">
        <f t="shared" si="474"/>
        <v>0</v>
      </c>
      <c r="AV98" s="20">
        <v>0</v>
      </c>
      <c r="AW98" s="20">
        <v>0</v>
      </c>
      <c r="AX98" s="20">
        <v>0</v>
      </c>
      <c r="AY98" s="20">
        <v>0</v>
      </c>
      <c r="AZ98" s="20">
        <f t="shared" si="475"/>
        <v>0</v>
      </c>
      <c r="BA98" s="20">
        <v>0</v>
      </c>
      <c r="BB98" s="20">
        <v>0</v>
      </c>
      <c r="BC98" s="20">
        <v>0</v>
      </c>
      <c r="BD98" s="20">
        <v>0</v>
      </c>
      <c r="BE98" s="20">
        <f t="shared" si="476"/>
        <v>0</v>
      </c>
      <c r="BF98" s="20">
        <v>0</v>
      </c>
      <c r="BG98" s="20">
        <v>0</v>
      </c>
      <c r="BH98" s="20">
        <v>0</v>
      </c>
      <c r="BI98" s="20">
        <v>0</v>
      </c>
      <c r="BJ98" s="20">
        <f t="shared" si="477"/>
        <v>0</v>
      </c>
      <c r="BK98" s="22">
        <f t="shared" si="488"/>
        <v>20</v>
      </c>
      <c r="BL98" s="22">
        <f t="shared" si="489"/>
        <v>21</v>
      </c>
      <c r="BM98" s="22">
        <f t="shared" si="490"/>
        <v>5</v>
      </c>
      <c r="BN98" s="22">
        <f t="shared" si="491"/>
        <v>3</v>
      </c>
      <c r="BO98" s="22">
        <f t="shared" si="492"/>
        <v>8</v>
      </c>
      <c r="BP98" s="23">
        <v>2</v>
      </c>
      <c r="BQ98" s="22" t="str">
        <f t="shared" si="478"/>
        <v>0</v>
      </c>
      <c r="BR98" s="22" t="str">
        <f t="shared" si="479"/>
        <v>0</v>
      </c>
      <c r="BS98" s="22">
        <f t="shared" si="480"/>
        <v>0</v>
      </c>
      <c r="BT98" s="22">
        <f t="shared" si="481"/>
        <v>5</v>
      </c>
      <c r="BU98" s="22">
        <f t="shared" si="482"/>
        <v>3</v>
      </c>
      <c r="BV98" s="22">
        <f t="shared" si="483"/>
        <v>8</v>
      </c>
      <c r="BW98" s="22" t="str">
        <f t="shared" si="484"/>
        <v>0</v>
      </c>
      <c r="BX98" s="22" t="str">
        <f t="shared" si="485"/>
        <v>0</v>
      </c>
      <c r="BY98" s="22">
        <f t="shared" si="486"/>
        <v>0</v>
      </c>
    </row>
    <row r="99" spans="1:77" s="2" customFormat="1" ht="23.25" customHeight="1" x14ac:dyDescent="0.5">
      <c r="A99" s="4"/>
      <c r="B99" s="21" t="s">
        <v>42</v>
      </c>
      <c r="C99" s="22">
        <f>SUM(C83:C98)</f>
        <v>115</v>
      </c>
      <c r="D99" s="22">
        <f t="shared" ref="D99:BJ99" si="512">SUM(D83:D98)</f>
        <v>146</v>
      </c>
      <c r="E99" s="22">
        <f t="shared" si="512"/>
        <v>49</v>
      </c>
      <c r="F99" s="22">
        <f t="shared" si="512"/>
        <v>13</v>
      </c>
      <c r="G99" s="22">
        <f t="shared" si="512"/>
        <v>62</v>
      </c>
      <c r="H99" s="22">
        <f t="shared" si="512"/>
        <v>0</v>
      </c>
      <c r="I99" s="22">
        <f t="shared" si="512"/>
        <v>158</v>
      </c>
      <c r="J99" s="22">
        <f t="shared" si="512"/>
        <v>63</v>
      </c>
      <c r="K99" s="22">
        <f t="shared" si="512"/>
        <v>42</v>
      </c>
      <c r="L99" s="22">
        <f t="shared" si="512"/>
        <v>105</v>
      </c>
      <c r="M99" s="22">
        <f t="shared" si="512"/>
        <v>125</v>
      </c>
      <c r="N99" s="22">
        <f t="shared" si="512"/>
        <v>371</v>
      </c>
      <c r="O99" s="22">
        <f t="shared" si="512"/>
        <v>122</v>
      </c>
      <c r="P99" s="22">
        <f t="shared" si="512"/>
        <v>28</v>
      </c>
      <c r="Q99" s="22">
        <f t="shared" si="512"/>
        <v>150</v>
      </c>
      <c r="R99" s="22">
        <f t="shared" si="512"/>
        <v>220</v>
      </c>
      <c r="S99" s="22">
        <f t="shared" si="512"/>
        <v>368</v>
      </c>
      <c r="T99" s="22">
        <f t="shared" si="512"/>
        <v>119</v>
      </c>
      <c r="U99" s="22">
        <f t="shared" si="512"/>
        <v>59</v>
      </c>
      <c r="V99" s="22">
        <f t="shared" si="512"/>
        <v>178</v>
      </c>
      <c r="W99" s="22">
        <f t="shared" si="512"/>
        <v>128</v>
      </c>
      <c r="X99" s="22">
        <f t="shared" si="512"/>
        <v>235</v>
      </c>
      <c r="Y99" s="22">
        <f t="shared" si="512"/>
        <v>68</v>
      </c>
      <c r="Z99" s="22">
        <f t="shared" si="512"/>
        <v>48</v>
      </c>
      <c r="AA99" s="22">
        <f t="shared" si="512"/>
        <v>116</v>
      </c>
      <c r="AB99" s="22">
        <f t="shared" si="512"/>
        <v>100</v>
      </c>
      <c r="AC99" s="22">
        <f t="shared" si="512"/>
        <v>489</v>
      </c>
      <c r="AD99" s="22">
        <f t="shared" si="512"/>
        <v>58</v>
      </c>
      <c r="AE99" s="22">
        <f t="shared" si="512"/>
        <v>28</v>
      </c>
      <c r="AF99" s="22">
        <f t="shared" si="512"/>
        <v>86</v>
      </c>
      <c r="AG99" s="22">
        <f t="shared" si="512"/>
        <v>2</v>
      </c>
      <c r="AH99" s="22">
        <f t="shared" si="512"/>
        <v>30</v>
      </c>
      <c r="AI99" s="22">
        <f t="shared" si="512"/>
        <v>9</v>
      </c>
      <c r="AJ99" s="22">
        <f t="shared" si="512"/>
        <v>14</v>
      </c>
      <c r="AK99" s="22">
        <f t="shared" si="512"/>
        <v>23</v>
      </c>
      <c r="AL99" s="22">
        <f t="shared" si="512"/>
        <v>0</v>
      </c>
      <c r="AM99" s="22">
        <f t="shared" si="512"/>
        <v>0</v>
      </c>
      <c r="AN99" s="22">
        <f t="shared" si="512"/>
        <v>0</v>
      </c>
      <c r="AO99" s="22">
        <f t="shared" si="512"/>
        <v>0</v>
      </c>
      <c r="AP99" s="22">
        <f t="shared" si="512"/>
        <v>0</v>
      </c>
      <c r="AQ99" s="22">
        <f t="shared" si="512"/>
        <v>0</v>
      </c>
      <c r="AR99" s="22">
        <f t="shared" si="512"/>
        <v>0</v>
      </c>
      <c r="AS99" s="22">
        <f t="shared" si="512"/>
        <v>6</v>
      </c>
      <c r="AT99" s="22">
        <f t="shared" si="512"/>
        <v>1</v>
      </c>
      <c r="AU99" s="22">
        <f t="shared" si="512"/>
        <v>7</v>
      </c>
      <c r="AV99" s="22">
        <f t="shared" si="512"/>
        <v>0</v>
      </c>
      <c r="AW99" s="22">
        <f t="shared" si="512"/>
        <v>25</v>
      </c>
      <c r="AX99" s="22">
        <f t="shared" si="512"/>
        <v>0</v>
      </c>
      <c r="AY99" s="22">
        <f t="shared" si="512"/>
        <v>0</v>
      </c>
      <c r="AZ99" s="22">
        <f t="shared" si="512"/>
        <v>0</v>
      </c>
      <c r="BA99" s="22">
        <f t="shared" ref="BA99:BE99" si="513">SUM(BA83:BA98)</f>
        <v>0</v>
      </c>
      <c r="BB99" s="22">
        <f t="shared" si="513"/>
        <v>30</v>
      </c>
      <c r="BC99" s="22">
        <f t="shared" si="513"/>
        <v>22</v>
      </c>
      <c r="BD99" s="22">
        <f t="shared" si="513"/>
        <v>11</v>
      </c>
      <c r="BE99" s="22">
        <f t="shared" si="513"/>
        <v>33</v>
      </c>
      <c r="BF99" s="22">
        <f t="shared" si="512"/>
        <v>0</v>
      </c>
      <c r="BG99" s="22">
        <f t="shared" si="512"/>
        <v>0</v>
      </c>
      <c r="BH99" s="22">
        <f t="shared" si="512"/>
        <v>2</v>
      </c>
      <c r="BI99" s="22">
        <f t="shared" si="512"/>
        <v>0</v>
      </c>
      <c r="BJ99" s="22">
        <f t="shared" si="512"/>
        <v>2</v>
      </c>
      <c r="BK99" s="22">
        <f t="shared" si="488"/>
        <v>690</v>
      </c>
      <c r="BL99" s="22">
        <f t="shared" si="489"/>
        <v>1852</v>
      </c>
      <c r="BM99" s="22">
        <f t="shared" si="490"/>
        <v>518</v>
      </c>
      <c r="BN99" s="22">
        <f t="shared" si="491"/>
        <v>244</v>
      </c>
      <c r="BO99" s="22">
        <f t="shared" si="492"/>
        <v>762</v>
      </c>
      <c r="BP99" s="23"/>
      <c r="BQ99" s="22">
        <f t="shared" ref="BQ99:BV99" si="514">SUM(BQ83:BQ98)</f>
        <v>0</v>
      </c>
      <c r="BR99" s="22">
        <f t="shared" si="514"/>
        <v>0</v>
      </c>
      <c r="BS99" s="22">
        <f t="shared" si="514"/>
        <v>0</v>
      </c>
      <c r="BT99" s="22">
        <f>SUM(BT83:BT98)</f>
        <v>518</v>
      </c>
      <c r="BU99" s="22">
        <f t="shared" si="514"/>
        <v>244</v>
      </c>
      <c r="BV99" s="22">
        <f t="shared" si="514"/>
        <v>762</v>
      </c>
      <c r="BW99" s="22">
        <f t="shared" ref="BW99:BY99" si="515">SUM(BW83:BW98)</f>
        <v>0</v>
      </c>
      <c r="BX99" s="22">
        <f t="shared" si="515"/>
        <v>0</v>
      </c>
      <c r="BY99" s="22">
        <f t="shared" si="515"/>
        <v>0</v>
      </c>
    </row>
    <row r="100" spans="1:77" s="2" customFormat="1" ht="23.25" customHeight="1" x14ac:dyDescent="0.5">
      <c r="A100" s="4"/>
      <c r="B100" s="87" t="s">
        <v>103</v>
      </c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3"/>
      <c r="BQ100" s="22"/>
      <c r="BR100" s="22"/>
      <c r="BS100" s="22"/>
      <c r="BT100" s="22"/>
      <c r="BU100" s="22"/>
      <c r="BV100" s="22"/>
      <c r="BW100" s="22"/>
      <c r="BX100" s="22"/>
      <c r="BY100" s="22"/>
    </row>
    <row r="101" spans="1:77" s="2" customFormat="1" ht="23.25" customHeight="1" x14ac:dyDescent="0.5">
      <c r="A101" s="4"/>
      <c r="B101" s="88" t="s">
        <v>104</v>
      </c>
      <c r="C101" s="20">
        <v>35</v>
      </c>
      <c r="D101" s="20">
        <v>35</v>
      </c>
      <c r="E101" s="20">
        <v>21</v>
      </c>
      <c r="F101" s="20">
        <v>7</v>
      </c>
      <c r="G101" s="20">
        <f>SUM(E101:F101)</f>
        <v>28</v>
      </c>
      <c r="H101" s="20">
        <v>0</v>
      </c>
      <c r="I101" s="20">
        <v>6</v>
      </c>
      <c r="J101" s="20">
        <v>3</v>
      </c>
      <c r="K101" s="20">
        <v>0</v>
      </c>
      <c r="L101" s="20">
        <f>SUM(J101:K101)</f>
        <v>3</v>
      </c>
      <c r="M101" s="20">
        <v>0</v>
      </c>
      <c r="N101" s="20">
        <v>0</v>
      </c>
      <c r="O101" s="20">
        <v>0</v>
      </c>
      <c r="P101" s="20">
        <v>0</v>
      </c>
      <c r="Q101" s="20">
        <f t="shared" ref="Q101" si="516">O101+P101</f>
        <v>0</v>
      </c>
      <c r="R101" s="20">
        <v>0</v>
      </c>
      <c r="S101" s="20">
        <v>0</v>
      </c>
      <c r="T101" s="20">
        <v>0</v>
      </c>
      <c r="U101" s="20">
        <v>0</v>
      </c>
      <c r="V101" s="20">
        <f t="shared" ref="V101" si="517">T101+U101</f>
        <v>0</v>
      </c>
      <c r="W101" s="20">
        <v>0</v>
      </c>
      <c r="X101" s="20">
        <v>0</v>
      </c>
      <c r="Y101" s="20">
        <v>0</v>
      </c>
      <c r="Z101" s="20">
        <v>0</v>
      </c>
      <c r="AA101" s="20">
        <f t="shared" ref="AA101" si="518">Y101+Z101</f>
        <v>0</v>
      </c>
      <c r="AB101" s="20">
        <v>0</v>
      </c>
      <c r="AC101" s="20">
        <v>0</v>
      </c>
      <c r="AD101" s="20">
        <v>0</v>
      </c>
      <c r="AE101" s="20">
        <v>0</v>
      </c>
      <c r="AF101" s="20">
        <f t="shared" ref="AF101" si="519">AD101+AE101</f>
        <v>0</v>
      </c>
      <c r="AG101" s="20">
        <v>0</v>
      </c>
      <c r="AH101" s="20">
        <v>0</v>
      </c>
      <c r="AI101" s="20">
        <v>0</v>
      </c>
      <c r="AJ101" s="20">
        <v>0</v>
      </c>
      <c r="AK101" s="20">
        <f t="shared" ref="AK101" si="520">AI101+AJ101</f>
        <v>0</v>
      </c>
      <c r="AL101" s="20">
        <v>0</v>
      </c>
      <c r="AM101" s="20">
        <v>0</v>
      </c>
      <c r="AN101" s="20">
        <v>0</v>
      </c>
      <c r="AO101" s="20">
        <v>0</v>
      </c>
      <c r="AP101" s="20">
        <f t="shared" ref="AP101" si="521">AN101+AO101</f>
        <v>0</v>
      </c>
      <c r="AQ101" s="20">
        <v>0</v>
      </c>
      <c r="AR101" s="20">
        <v>0</v>
      </c>
      <c r="AS101" s="20">
        <v>1</v>
      </c>
      <c r="AT101" s="20">
        <v>0</v>
      </c>
      <c r="AU101" s="20">
        <f t="shared" ref="AU101" si="522">AS101+AT101</f>
        <v>1</v>
      </c>
      <c r="AV101" s="20">
        <v>0</v>
      </c>
      <c r="AW101" s="20">
        <v>0</v>
      </c>
      <c r="AX101" s="20">
        <v>0</v>
      </c>
      <c r="AY101" s="20">
        <v>0</v>
      </c>
      <c r="AZ101" s="20">
        <f t="shared" ref="AZ101" si="523">AX101+AY101</f>
        <v>0</v>
      </c>
      <c r="BA101" s="20">
        <v>0</v>
      </c>
      <c r="BB101" s="20">
        <v>14</v>
      </c>
      <c r="BC101" s="20">
        <v>10</v>
      </c>
      <c r="BD101" s="20">
        <v>4</v>
      </c>
      <c r="BE101" s="20">
        <f t="shared" ref="BE101" si="524">BC101+BD101</f>
        <v>14</v>
      </c>
      <c r="BF101" s="20">
        <v>0</v>
      </c>
      <c r="BG101" s="20">
        <v>0</v>
      </c>
      <c r="BH101" s="20">
        <v>0</v>
      </c>
      <c r="BI101" s="20">
        <v>0</v>
      </c>
      <c r="BJ101" s="20">
        <f t="shared" ref="BJ101" si="525">BH101+BI101</f>
        <v>0</v>
      </c>
      <c r="BK101" s="22">
        <f t="shared" ref="BK101:BO102" si="526">C101+M101+R101+W101+AB101+AG101+AL101+AQ101+AV101+BF101+H101+BA101</f>
        <v>35</v>
      </c>
      <c r="BL101" s="22">
        <f t="shared" si="526"/>
        <v>55</v>
      </c>
      <c r="BM101" s="22">
        <f t="shared" si="526"/>
        <v>35</v>
      </c>
      <c r="BN101" s="22">
        <f t="shared" si="526"/>
        <v>11</v>
      </c>
      <c r="BO101" s="22">
        <f t="shared" si="526"/>
        <v>46</v>
      </c>
      <c r="BP101" s="23">
        <v>2</v>
      </c>
      <c r="BQ101" s="22" t="str">
        <f>IF(BP101=1,BM101,"0")</f>
        <v>0</v>
      </c>
      <c r="BR101" s="22" t="str">
        <f>IF(BP101=1,BN101,"0")</f>
        <v>0</v>
      </c>
      <c r="BS101" s="22">
        <f>BQ101+BR101</f>
        <v>0</v>
      </c>
      <c r="BT101" s="22">
        <f>IF(BP101=2,BM101,"0")</f>
        <v>35</v>
      </c>
      <c r="BU101" s="22">
        <f>IF(BP101=2,BN101,"0")</f>
        <v>11</v>
      </c>
      <c r="BV101" s="22">
        <f>BT101+BU101</f>
        <v>46</v>
      </c>
      <c r="BW101" s="22" t="str">
        <f>IF(BS101=2,BP101,"0")</f>
        <v>0</v>
      </c>
      <c r="BX101" s="22" t="str">
        <f>IF(BS101=2,BQ101,"0")</f>
        <v>0</v>
      </c>
      <c r="BY101" s="22">
        <f>BW101+BX101</f>
        <v>0</v>
      </c>
    </row>
    <row r="102" spans="1:77" s="2" customFormat="1" ht="23.25" customHeight="1" x14ac:dyDescent="0.5">
      <c r="A102" s="4"/>
      <c r="B102" s="89" t="s">
        <v>42</v>
      </c>
      <c r="C102" s="22">
        <f>SUM(C101)</f>
        <v>35</v>
      </c>
      <c r="D102" s="22">
        <f>SUM(D101)</f>
        <v>35</v>
      </c>
      <c r="E102" s="22">
        <f t="shared" ref="E102:BJ102" si="527">SUM(E101)</f>
        <v>21</v>
      </c>
      <c r="F102" s="22">
        <f t="shared" si="527"/>
        <v>7</v>
      </c>
      <c r="G102" s="22">
        <f t="shared" si="527"/>
        <v>28</v>
      </c>
      <c r="H102" s="22">
        <f>SUM(H101)</f>
        <v>0</v>
      </c>
      <c r="I102" s="22">
        <f t="shared" ref="I102:L102" si="528">SUM(I101)</f>
        <v>6</v>
      </c>
      <c r="J102" s="22">
        <f t="shared" si="528"/>
        <v>3</v>
      </c>
      <c r="K102" s="22">
        <f t="shared" si="528"/>
        <v>0</v>
      </c>
      <c r="L102" s="22">
        <f t="shared" si="528"/>
        <v>3</v>
      </c>
      <c r="M102" s="22">
        <f t="shared" ref="M102:Q102" si="529">SUM(M101)</f>
        <v>0</v>
      </c>
      <c r="N102" s="22">
        <f t="shared" si="529"/>
        <v>0</v>
      </c>
      <c r="O102" s="22">
        <f t="shared" si="529"/>
        <v>0</v>
      </c>
      <c r="P102" s="22">
        <f t="shared" si="529"/>
        <v>0</v>
      </c>
      <c r="Q102" s="22">
        <f t="shared" si="529"/>
        <v>0</v>
      </c>
      <c r="R102" s="22">
        <f t="shared" si="527"/>
        <v>0</v>
      </c>
      <c r="S102" s="22">
        <f t="shared" si="527"/>
        <v>0</v>
      </c>
      <c r="T102" s="22">
        <f t="shared" si="527"/>
        <v>0</v>
      </c>
      <c r="U102" s="22">
        <f t="shared" si="527"/>
        <v>0</v>
      </c>
      <c r="V102" s="22">
        <f t="shared" si="527"/>
        <v>0</v>
      </c>
      <c r="W102" s="22">
        <f t="shared" si="527"/>
        <v>0</v>
      </c>
      <c r="X102" s="22">
        <f t="shared" si="527"/>
        <v>0</v>
      </c>
      <c r="Y102" s="22">
        <f t="shared" si="527"/>
        <v>0</v>
      </c>
      <c r="Z102" s="22">
        <f t="shared" si="527"/>
        <v>0</v>
      </c>
      <c r="AA102" s="22">
        <f t="shared" si="527"/>
        <v>0</v>
      </c>
      <c r="AB102" s="22">
        <f t="shared" si="527"/>
        <v>0</v>
      </c>
      <c r="AC102" s="22">
        <f t="shared" si="527"/>
        <v>0</v>
      </c>
      <c r="AD102" s="22">
        <f t="shared" si="527"/>
        <v>0</v>
      </c>
      <c r="AE102" s="22">
        <f t="shared" si="527"/>
        <v>0</v>
      </c>
      <c r="AF102" s="22">
        <f t="shared" si="527"/>
        <v>0</v>
      </c>
      <c r="AG102" s="22">
        <f t="shared" ref="AG102:AK102" si="530">SUM(AG101)</f>
        <v>0</v>
      </c>
      <c r="AH102" s="22">
        <f t="shared" si="530"/>
        <v>0</v>
      </c>
      <c r="AI102" s="22">
        <f t="shared" si="530"/>
        <v>0</v>
      </c>
      <c r="AJ102" s="22">
        <f t="shared" si="530"/>
        <v>0</v>
      </c>
      <c r="AK102" s="22">
        <f t="shared" si="530"/>
        <v>0</v>
      </c>
      <c r="AL102" s="22">
        <f t="shared" si="527"/>
        <v>0</v>
      </c>
      <c r="AM102" s="22">
        <f t="shared" si="527"/>
        <v>0</v>
      </c>
      <c r="AN102" s="22">
        <f t="shared" si="527"/>
        <v>0</v>
      </c>
      <c r="AO102" s="22">
        <f t="shared" si="527"/>
        <v>0</v>
      </c>
      <c r="AP102" s="22">
        <f t="shared" si="527"/>
        <v>0</v>
      </c>
      <c r="AQ102" s="22">
        <f t="shared" ref="AQ102:AU102" si="531">SUM(AQ101)</f>
        <v>0</v>
      </c>
      <c r="AR102" s="22">
        <f t="shared" si="531"/>
        <v>0</v>
      </c>
      <c r="AS102" s="22">
        <f t="shared" si="531"/>
        <v>1</v>
      </c>
      <c r="AT102" s="22">
        <f t="shared" si="531"/>
        <v>0</v>
      </c>
      <c r="AU102" s="22">
        <f t="shared" si="531"/>
        <v>1</v>
      </c>
      <c r="AV102" s="22">
        <f t="shared" ref="AV102:BE102" si="532">SUM(AV101)</f>
        <v>0</v>
      </c>
      <c r="AW102" s="22">
        <f t="shared" si="532"/>
        <v>0</v>
      </c>
      <c r="AX102" s="22">
        <f t="shared" si="532"/>
        <v>0</v>
      </c>
      <c r="AY102" s="22">
        <f t="shared" si="532"/>
        <v>0</v>
      </c>
      <c r="AZ102" s="22">
        <f t="shared" si="532"/>
        <v>0</v>
      </c>
      <c r="BA102" s="22">
        <f t="shared" si="532"/>
        <v>0</v>
      </c>
      <c r="BB102" s="22">
        <f t="shared" si="532"/>
        <v>14</v>
      </c>
      <c r="BC102" s="22">
        <f t="shared" si="532"/>
        <v>10</v>
      </c>
      <c r="BD102" s="22">
        <f t="shared" si="532"/>
        <v>4</v>
      </c>
      <c r="BE102" s="22">
        <f t="shared" si="532"/>
        <v>14</v>
      </c>
      <c r="BF102" s="22">
        <f t="shared" si="527"/>
        <v>0</v>
      </c>
      <c r="BG102" s="22">
        <f t="shared" si="527"/>
        <v>0</v>
      </c>
      <c r="BH102" s="22">
        <f t="shared" si="527"/>
        <v>0</v>
      </c>
      <c r="BI102" s="22">
        <f t="shared" si="527"/>
        <v>0</v>
      </c>
      <c r="BJ102" s="22">
        <f t="shared" si="527"/>
        <v>0</v>
      </c>
      <c r="BK102" s="22">
        <f t="shared" si="526"/>
        <v>35</v>
      </c>
      <c r="BL102" s="22">
        <f t="shared" si="526"/>
        <v>55</v>
      </c>
      <c r="BM102" s="22">
        <f t="shared" si="526"/>
        <v>35</v>
      </c>
      <c r="BN102" s="22">
        <f t="shared" si="526"/>
        <v>11</v>
      </c>
      <c r="BO102" s="22">
        <f t="shared" si="526"/>
        <v>46</v>
      </c>
      <c r="BP102" s="23">
        <f t="shared" ref="BP102:BV102" si="533">SUM(BP101)</f>
        <v>2</v>
      </c>
      <c r="BQ102" s="22">
        <f t="shared" si="533"/>
        <v>0</v>
      </c>
      <c r="BR102" s="22">
        <f t="shared" si="533"/>
        <v>0</v>
      </c>
      <c r="BS102" s="22">
        <f t="shared" si="533"/>
        <v>0</v>
      </c>
      <c r="BT102" s="22">
        <f t="shared" si="533"/>
        <v>35</v>
      </c>
      <c r="BU102" s="22">
        <f t="shared" si="533"/>
        <v>11</v>
      </c>
      <c r="BV102" s="22">
        <f t="shared" si="533"/>
        <v>46</v>
      </c>
      <c r="BW102" s="22">
        <f t="shared" ref="BW102:BY102" si="534">SUM(BW101)</f>
        <v>0</v>
      </c>
      <c r="BX102" s="22">
        <f t="shared" si="534"/>
        <v>0</v>
      </c>
      <c r="BY102" s="22">
        <f t="shared" si="534"/>
        <v>0</v>
      </c>
    </row>
    <row r="103" spans="1:77" s="31" customFormat="1" ht="23.25" customHeight="1" x14ac:dyDescent="0.2">
      <c r="A103" s="29"/>
      <c r="B103" s="80" t="s">
        <v>70</v>
      </c>
      <c r="C103" s="118"/>
      <c r="D103" s="118"/>
      <c r="E103" s="118"/>
      <c r="F103" s="118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118"/>
      <c r="S103" s="118"/>
      <c r="T103" s="57"/>
      <c r="U103" s="57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118"/>
      <c r="AM103" s="118"/>
      <c r="AN103" s="118"/>
      <c r="AO103" s="118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117"/>
      <c r="BQ103" s="20"/>
      <c r="BR103" s="20"/>
      <c r="BS103" s="20"/>
      <c r="BT103" s="20"/>
      <c r="BU103" s="20"/>
      <c r="BV103" s="20"/>
      <c r="BW103" s="20"/>
      <c r="BX103" s="20"/>
      <c r="BY103" s="20"/>
    </row>
    <row r="104" spans="1:77" s="31" customFormat="1" ht="23.25" customHeight="1" x14ac:dyDescent="0.2">
      <c r="A104" s="46"/>
      <c r="B104" s="47" t="s">
        <v>11</v>
      </c>
      <c r="C104" s="20">
        <v>10</v>
      </c>
      <c r="D104" s="20">
        <v>29</v>
      </c>
      <c r="E104" s="20">
        <v>11</v>
      </c>
      <c r="F104" s="20">
        <v>3</v>
      </c>
      <c r="G104" s="20">
        <f t="shared" ref="G104:G113" si="535">E104+F104</f>
        <v>14</v>
      </c>
      <c r="H104" s="20">
        <v>0</v>
      </c>
      <c r="I104" s="20">
        <v>12</v>
      </c>
      <c r="J104" s="20">
        <v>7</v>
      </c>
      <c r="K104" s="20">
        <v>4</v>
      </c>
      <c r="L104" s="20">
        <f>SUM(J104:K104)</f>
        <v>11</v>
      </c>
      <c r="M104" s="20">
        <v>25</v>
      </c>
      <c r="N104" s="20">
        <v>62</v>
      </c>
      <c r="O104" s="20">
        <v>10</v>
      </c>
      <c r="P104" s="20">
        <v>0</v>
      </c>
      <c r="Q104" s="20">
        <f t="shared" ref="Q104:Q113" si="536">O104+P104</f>
        <v>10</v>
      </c>
      <c r="R104" s="20">
        <v>0</v>
      </c>
      <c r="S104" s="20">
        <v>0</v>
      </c>
      <c r="T104" s="20">
        <v>0</v>
      </c>
      <c r="U104" s="20">
        <v>0</v>
      </c>
      <c r="V104" s="20">
        <f t="shared" ref="V104:V113" si="537">T104+U104</f>
        <v>0</v>
      </c>
      <c r="W104" s="20">
        <v>0</v>
      </c>
      <c r="X104" s="20">
        <v>0</v>
      </c>
      <c r="Y104" s="20">
        <v>0</v>
      </c>
      <c r="Z104" s="20">
        <v>0</v>
      </c>
      <c r="AA104" s="20">
        <f t="shared" ref="AA104:AA113" si="538">Y104+Z104</f>
        <v>0</v>
      </c>
      <c r="AB104" s="20">
        <v>0</v>
      </c>
      <c r="AC104" s="20">
        <v>0</v>
      </c>
      <c r="AD104" s="20">
        <v>0</v>
      </c>
      <c r="AE104" s="20">
        <v>0</v>
      </c>
      <c r="AF104" s="20">
        <f t="shared" ref="AF104:AF113" si="539">AD104+AE104</f>
        <v>0</v>
      </c>
      <c r="AG104" s="20">
        <v>0</v>
      </c>
      <c r="AH104" s="20">
        <v>0</v>
      </c>
      <c r="AI104" s="20">
        <v>0</v>
      </c>
      <c r="AJ104" s="20">
        <v>0</v>
      </c>
      <c r="AK104" s="20">
        <f t="shared" ref="AK104:AK113" si="540">AI104+AJ104</f>
        <v>0</v>
      </c>
      <c r="AL104" s="20">
        <v>0</v>
      </c>
      <c r="AM104" s="20">
        <v>0</v>
      </c>
      <c r="AN104" s="20">
        <v>0</v>
      </c>
      <c r="AO104" s="20">
        <v>0</v>
      </c>
      <c r="AP104" s="20">
        <f t="shared" ref="AP104:AP113" si="541">AN104+AO104</f>
        <v>0</v>
      </c>
      <c r="AQ104" s="20">
        <v>0</v>
      </c>
      <c r="AR104" s="20">
        <v>0</v>
      </c>
      <c r="AS104" s="20">
        <v>0</v>
      </c>
      <c r="AT104" s="20">
        <v>0</v>
      </c>
      <c r="AU104" s="20">
        <f t="shared" ref="AU104:AU113" si="542">AS104+AT104</f>
        <v>0</v>
      </c>
      <c r="AV104" s="20">
        <v>0</v>
      </c>
      <c r="AW104" s="20">
        <v>1</v>
      </c>
      <c r="AX104" s="20">
        <v>0</v>
      </c>
      <c r="AY104" s="20">
        <v>0</v>
      </c>
      <c r="AZ104" s="20">
        <f t="shared" ref="AZ104:AZ113" si="543">AX104+AY104</f>
        <v>0</v>
      </c>
      <c r="BA104" s="20">
        <v>0</v>
      </c>
      <c r="BB104" s="20">
        <v>2</v>
      </c>
      <c r="BC104" s="20">
        <v>1</v>
      </c>
      <c r="BD104" s="20">
        <v>1</v>
      </c>
      <c r="BE104" s="20">
        <f t="shared" ref="BE104:BE113" si="544">BC104+BD104</f>
        <v>2</v>
      </c>
      <c r="BF104" s="20">
        <v>0</v>
      </c>
      <c r="BG104" s="20">
        <v>0</v>
      </c>
      <c r="BH104" s="20">
        <v>0</v>
      </c>
      <c r="BI104" s="20">
        <v>0</v>
      </c>
      <c r="BJ104" s="20">
        <f t="shared" ref="BJ104:BJ113" si="545">BH104+BI104</f>
        <v>0</v>
      </c>
      <c r="BK104" s="22">
        <f>C104+M104+R104+W104+AB104+AG104+AL104+AQ104+AV104+BF104+H104+BA104</f>
        <v>35</v>
      </c>
      <c r="BL104" s="22">
        <f>D104+N104+S104+X104+AC104+AH104+AM104+AR104+AW104+BG104+I104+BB104</f>
        <v>106</v>
      </c>
      <c r="BM104" s="22">
        <f>E104+O104+T104+Y104+AD104+AI104+AN104+AS104+AX104+BH104+J104+BC104</f>
        <v>29</v>
      </c>
      <c r="BN104" s="22">
        <f>F104+P104+U104+Z104+AE104+AJ104+AO104+AT104+AY104+BI104+K104+BD104</f>
        <v>8</v>
      </c>
      <c r="BO104" s="22">
        <f>G104+Q104+V104+AA104+AF104+AK104+AP104+AU104+AZ104+BJ104+L104+BE104</f>
        <v>37</v>
      </c>
      <c r="BP104" s="23">
        <v>2</v>
      </c>
      <c r="BQ104" s="22" t="str">
        <f t="shared" ref="BQ104:BQ113" si="546">IF(BP104=1,BM104,"0")</f>
        <v>0</v>
      </c>
      <c r="BR104" s="22" t="str">
        <f t="shared" ref="BR104:BR113" si="547">IF(BP104=1,BN104,"0")</f>
        <v>0</v>
      </c>
      <c r="BS104" s="22">
        <f t="shared" ref="BS104:BS113" si="548">BQ104+BR104</f>
        <v>0</v>
      </c>
      <c r="BT104" s="22">
        <f t="shared" ref="BT104:BT113" si="549">IF(BP104=2,BM104,"0")</f>
        <v>29</v>
      </c>
      <c r="BU104" s="22">
        <f t="shared" ref="BU104:BU113" si="550">IF(BP104=2,BN104,"0")</f>
        <v>8</v>
      </c>
      <c r="BV104" s="22">
        <f t="shared" ref="BV104:BV113" si="551">BT104+BU104</f>
        <v>37</v>
      </c>
      <c r="BW104" s="22" t="str">
        <f t="shared" ref="BW104:BW113" si="552">IF(BS104=2,BP104,"0")</f>
        <v>0</v>
      </c>
      <c r="BX104" s="22" t="str">
        <f t="shared" ref="BX104:BX113" si="553">IF(BS104=2,BQ104,"0")</f>
        <v>0</v>
      </c>
      <c r="BY104" s="22">
        <f t="shared" ref="BY104:BY113" si="554">BW104+BX104</f>
        <v>0</v>
      </c>
    </row>
    <row r="105" spans="1:77" s="31" customFormat="1" ht="23.25" customHeight="1" x14ac:dyDescent="0.2">
      <c r="A105" s="29"/>
      <c r="B105" s="12" t="s">
        <v>93</v>
      </c>
      <c r="C105" s="20">
        <v>10</v>
      </c>
      <c r="D105" s="20">
        <v>25</v>
      </c>
      <c r="E105" s="20">
        <v>8</v>
      </c>
      <c r="F105" s="20">
        <v>0</v>
      </c>
      <c r="G105" s="20">
        <f t="shared" si="535"/>
        <v>8</v>
      </c>
      <c r="H105" s="20">
        <v>0</v>
      </c>
      <c r="I105" s="20">
        <v>18</v>
      </c>
      <c r="J105" s="20">
        <v>9</v>
      </c>
      <c r="K105" s="20">
        <v>0</v>
      </c>
      <c r="L105" s="20">
        <f t="shared" ref="L105:L113" si="555">SUM(J105:K105)</f>
        <v>9</v>
      </c>
      <c r="M105" s="20">
        <v>20</v>
      </c>
      <c r="N105" s="20">
        <v>111</v>
      </c>
      <c r="O105" s="20">
        <f>1+15</f>
        <v>16</v>
      </c>
      <c r="P105" s="20">
        <v>0</v>
      </c>
      <c r="Q105" s="20">
        <f t="shared" si="536"/>
        <v>16</v>
      </c>
      <c r="R105" s="20">
        <v>0</v>
      </c>
      <c r="S105" s="20">
        <v>0</v>
      </c>
      <c r="T105" s="20">
        <v>0</v>
      </c>
      <c r="U105" s="20">
        <v>0</v>
      </c>
      <c r="V105" s="20">
        <f t="shared" si="537"/>
        <v>0</v>
      </c>
      <c r="W105" s="20">
        <v>0</v>
      </c>
      <c r="X105" s="20">
        <v>0</v>
      </c>
      <c r="Y105" s="20">
        <v>0</v>
      </c>
      <c r="Z105" s="20">
        <v>0</v>
      </c>
      <c r="AA105" s="20">
        <f t="shared" si="538"/>
        <v>0</v>
      </c>
      <c r="AB105" s="20">
        <v>0</v>
      </c>
      <c r="AC105" s="20">
        <v>0</v>
      </c>
      <c r="AD105" s="20">
        <v>0</v>
      </c>
      <c r="AE105" s="20">
        <v>0</v>
      </c>
      <c r="AF105" s="20">
        <f t="shared" si="539"/>
        <v>0</v>
      </c>
      <c r="AG105" s="20">
        <v>0</v>
      </c>
      <c r="AH105" s="20">
        <v>0</v>
      </c>
      <c r="AI105" s="20">
        <v>0</v>
      </c>
      <c r="AJ105" s="20">
        <v>0</v>
      </c>
      <c r="AK105" s="20">
        <f t="shared" si="540"/>
        <v>0</v>
      </c>
      <c r="AL105" s="20">
        <v>0</v>
      </c>
      <c r="AM105" s="20">
        <v>0</v>
      </c>
      <c r="AN105" s="20">
        <v>0</v>
      </c>
      <c r="AO105" s="20">
        <v>0</v>
      </c>
      <c r="AP105" s="20">
        <f t="shared" si="541"/>
        <v>0</v>
      </c>
      <c r="AQ105" s="20">
        <v>0</v>
      </c>
      <c r="AR105" s="20">
        <v>0</v>
      </c>
      <c r="AS105" s="20">
        <v>1</v>
      </c>
      <c r="AT105" s="20">
        <v>0</v>
      </c>
      <c r="AU105" s="20">
        <f t="shared" si="542"/>
        <v>1</v>
      </c>
      <c r="AV105" s="20">
        <v>0</v>
      </c>
      <c r="AW105" s="20">
        <v>0</v>
      </c>
      <c r="AX105" s="20">
        <v>0</v>
      </c>
      <c r="AY105" s="20">
        <v>0</v>
      </c>
      <c r="AZ105" s="20">
        <f t="shared" si="543"/>
        <v>0</v>
      </c>
      <c r="BA105" s="20">
        <v>0</v>
      </c>
      <c r="BB105" s="20">
        <v>0</v>
      </c>
      <c r="BC105" s="20">
        <v>0</v>
      </c>
      <c r="BD105" s="20">
        <v>0</v>
      </c>
      <c r="BE105" s="20">
        <f t="shared" si="544"/>
        <v>0</v>
      </c>
      <c r="BF105" s="20">
        <v>0</v>
      </c>
      <c r="BG105" s="20">
        <v>0</v>
      </c>
      <c r="BH105" s="20">
        <v>0</v>
      </c>
      <c r="BI105" s="20">
        <v>0</v>
      </c>
      <c r="BJ105" s="20">
        <f t="shared" si="545"/>
        <v>0</v>
      </c>
      <c r="BK105" s="22">
        <f t="shared" ref="BK105:BK115" si="556">C105+M105+R105+W105+AB105+AG105+AL105+AQ105+AV105+BF105+H105+BA105</f>
        <v>30</v>
      </c>
      <c r="BL105" s="22">
        <f t="shared" ref="BL105:BL115" si="557">D105+N105+S105+X105+AC105+AH105+AM105+AR105+AW105+BG105+I105+BB105</f>
        <v>154</v>
      </c>
      <c r="BM105" s="22">
        <f t="shared" ref="BM105:BM115" si="558">E105+O105+T105+Y105+AD105+AI105+AN105+AS105+AX105+BH105+J105+BC105</f>
        <v>34</v>
      </c>
      <c r="BN105" s="22">
        <f t="shared" ref="BN105:BN115" si="559">F105+P105+U105+Z105+AE105+AJ105+AO105+AT105+AY105+BI105+K105+BD105</f>
        <v>0</v>
      </c>
      <c r="BO105" s="22">
        <f t="shared" ref="BO105:BO115" si="560">G105+Q105+V105+AA105+AF105+AK105+AP105+AU105+AZ105+BJ105+L105+BE105</f>
        <v>34</v>
      </c>
      <c r="BP105" s="23">
        <v>2</v>
      </c>
      <c r="BQ105" s="22" t="str">
        <f t="shared" si="546"/>
        <v>0</v>
      </c>
      <c r="BR105" s="22" t="str">
        <f t="shared" si="547"/>
        <v>0</v>
      </c>
      <c r="BS105" s="22">
        <f t="shared" si="548"/>
        <v>0</v>
      </c>
      <c r="BT105" s="22">
        <f t="shared" si="549"/>
        <v>34</v>
      </c>
      <c r="BU105" s="22">
        <f t="shared" si="550"/>
        <v>0</v>
      </c>
      <c r="BV105" s="22">
        <f t="shared" si="551"/>
        <v>34</v>
      </c>
      <c r="BW105" s="22" t="str">
        <f t="shared" si="552"/>
        <v>0</v>
      </c>
      <c r="BX105" s="22" t="str">
        <f t="shared" si="553"/>
        <v>0</v>
      </c>
      <c r="BY105" s="22">
        <f t="shared" si="554"/>
        <v>0</v>
      </c>
    </row>
    <row r="106" spans="1:77" s="31" customFormat="1" ht="23.25" customHeight="1" x14ac:dyDescent="0.2">
      <c r="A106" s="29"/>
      <c r="B106" s="12" t="s">
        <v>162</v>
      </c>
      <c r="C106" s="20">
        <v>10</v>
      </c>
      <c r="D106" s="20">
        <v>9</v>
      </c>
      <c r="E106" s="20">
        <v>7</v>
      </c>
      <c r="F106" s="20">
        <v>2</v>
      </c>
      <c r="G106" s="20">
        <f t="shared" ref="G106" si="561">E106+F106</f>
        <v>9</v>
      </c>
      <c r="H106" s="20">
        <v>0</v>
      </c>
      <c r="I106" s="20">
        <v>3</v>
      </c>
      <c r="J106" s="20">
        <v>1</v>
      </c>
      <c r="K106" s="20">
        <v>2</v>
      </c>
      <c r="L106" s="20">
        <f t="shared" ref="L106" si="562">SUM(J106:K106)</f>
        <v>3</v>
      </c>
      <c r="M106" s="20">
        <v>20</v>
      </c>
      <c r="N106" s="20">
        <v>38</v>
      </c>
      <c r="O106" s="20">
        <f>5+12</f>
        <v>17</v>
      </c>
      <c r="P106" s="20">
        <v>2</v>
      </c>
      <c r="Q106" s="20">
        <f t="shared" ref="Q106" si="563">O106+P106</f>
        <v>19</v>
      </c>
      <c r="R106" s="20">
        <v>0</v>
      </c>
      <c r="S106" s="20">
        <v>0</v>
      </c>
      <c r="T106" s="20">
        <v>0</v>
      </c>
      <c r="U106" s="20">
        <v>0</v>
      </c>
      <c r="V106" s="20">
        <f t="shared" ref="V106" si="564">T106+U106</f>
        <v>0</v>
      </c>
      <c r="W106" s="20">
        <v>0</v>
      </c>
      <c r="X106" s="20">
        <v>0</v>
      </c>
      <c r="Y106" s="20">
        <v>0</v>
      </c>
      <c r="Z106" s="20">
        <v>0</v>
      </c>
      <c r="AA106" s="20">
        <f t="shared" ref="AA106" si="565">Y106+Z106</f>
        <v>0</v>
      </c>
      <c r="AB106" s="20">
        <v>0</v>
      </c>
      <c r="AC106" s="20">
        <v>0</v>
      </c>
      <c r="AD106" s="20">
        <v>0</v>
      </c>
      <c r="AE106" s="20">
        <v>0</v>
      </c>
      <c r="AF106" s="20">
        <f t="shared" ref="AF106" si="566">AD106+AE106</f>
        <v>0</v>
      </c>
      <c r="AG106" s="20">
        <v>0</v>
      </c>
      <c r="AH106" s="20">
        <v>0</v>
      </c>
      <c r="AI106" s="20">
        <v>0</v>
      </c>
      <c r="AJ106" s="20">
        <v>0</v>
      </c>
      <c r="AK106" s="20">
        <f t="shared" ref="AK106" si="567">AI106+AJ106</f>
        <v>0</v>
      </c>
      <c r="AL106" s="20">
        <v>0</v>
      </c>
      <c r="AM106" s="20">
        <v>0</v>
      </c>
      <c r="AN106" s="20">
        <v>0</v>
      </c>
      <c r="AO106" s="20">
        <v>0</v>
      </c>
      <c r="AP106" s="20">
        <f t="shared" ref="AP106" si="568">AN106+AO106</f>
        <v>0</v>
      </c>
      <c r="AQ106" s="20">
        <v>0</v>
      </c>
      <c r="AR106" s="20">
        <v>0</v>
      </c>
      <c r="AS106" s="20">
        <v>0</v>
      </c>
      <c r="AT106" s="20">
        <v>0</v>
      </c>
      <c r="AU106" s="20">
        <f t="shared" ref="AU106" si="569">AS106+AT106</f>
        <v>0</v>
      </c>
      <c r="AV106" s="20">
        <v>0</v>
      </c>
      <c r="AW106" s="20">
        <v>0</v>
      </c>
      <c r="AX106" s="20">
        <v>0</v>
      </c>
      <c r="AY106" s="20">
        <v>0</v>
      </c>
      <c r="AZ106" s="20">
        <f t="shared" ref="AZ106" si="570">AX106+AY106</f>
        <v>0</v>
      </c>
      <c r="BA106" s="20">
        <v>0</v>
      </c>
      <c r="BB106" s="20">
        <v>0</v>
      </c>
      <c r="BC106" s="20">
        <v>1</v>
      </c>
      <c r="BD106" s="20">
        <v>0</v>
      </c>
      <c r="BE106" s="20">
        <f t="shared" si="544"/>
        <v>1</v>
      </c>
      <c r="BF106" s="20">
        <v>0</v>
      </c>
      <c r="BG106" s="20">
        <v>0</v>
      </c>
      <c r="BH106" s="20">
        <v>0</v>
      </c>
      <c r="BI106" s="20">
        <v>0</v>
      </c>
      <c r="BJ106" s="20">
        <f t="shared" ref="BJ106" si="571">BH106+BI106</f>
        <v>0</v>
      </c>
      <c r="BK106" s="22">
        <f t="shared" si="556"/>
        <v>30</v>
      </c>
      <c r="BL106" s="22">
        <f t="shared" si="557"/>
        <v>50</v>
      </c>
      <c r="BM106" s="22">
        <f t="shared" si="558"/>
        <v>26</v>
      </c>
      <c r="BN106" s="22">
        <f t="shared" si="559"/>
        <v>6</v>
      </c>
      <c r="BO106" s="22">
        <f t="shared" si="560"/>
        <v>32</v>
      </c>
      <c r="BP106" s="23">
        <v>2</v>
      </c>
      <c r="BQ106" s="22" t="str">
        <f t="shared" ref="BQ106" si="572">IF(BP106=1,BM106,"0")</f>
        <v>0</v>
      </c>
      <c r="BR106" s="22" t="str">
        <f t="shared" ref="BR106" si="573">IF(BP106=1,BN106,"0")</f>
        <v>0</v>
      </c>
      <c r="BS106" s="22">
        <f t="shared" ref="BS106" si="574">BQ106+BR106</f>
        <v>0</v>
      </c>
      <c r="BT106" s="22">
        <f t="shared" ref="BT106" si="575">IF(BP106=2,BM106,"0")</f>
        <v>26</v>
      </c>
      <c r="BU106" s="22">
        <f t="shared" ref="BU106" si="576">IF(BP106=2,BN106,"0")</f>
        <v>6</v>
      </c>
      <c r="BV106" s="22">
        <f t="shared" ref="BV106" si="577">BT106+BU106</f>
        <v>32</v>
      </c>
      <c r="BW106" s="22" t="str">
        <f t="shared" ref="BW106" si="578">IF(BS106=2,BP106,"0")</f>
        <v>0</v>
      </c>
      <c r="BX106" s="22" t="str">
        <f t="shared" ref="BX106" si="579">IF(BS106=2,BQ106,"0")</f>
        <v>0</v>
      </c>
      <c r="BY106" s="22">
        <f t="shared" ref="BY106" si="580">BW106+BX106</f>
        <v>0</v>
      </c>
    </row>
    <row r="107" spans="1:77" s="31" customFormat="1" ht="23.25" customHeight="1" x14ac:dyDescent="0.2">
      <c r="A107" s="29"/>
      <c r="B107" s="81" t="s">
        <v>111</v>
      </c>
      <c r="C107" s="20">
        <v>20</v>
      </c>
      <c r="D107" s="20">
        <v>91</v>
      </c>
      <c r="E107" s="20">
        <v>19</v>
      </c>
      <c r="F107" s="20">
        <v>1</v>
      </c>
      <c r="G107" s="20">
        <f t="shared" si="535"/>
        <v>20</v>
      </c>
      <c r="H107" s="20">
        <v>0</v>
      </c>
      <c r="I107" s="20">
        <v>42</v>
      </c>
      <c r="J107" s="20">
        <v>8</v>
      </c>
      <c r="K107" s="20">
        <v>1</v>
      </c>
      <c r="L107" s="20">
        <f t="shared" si="555"/>
        <v>9</v>
      </c>
      <c r="M107" s="20">
        <v>40</v>
      </c>
      <c r="N107" s="20">
        <v>354</v>
      </c>
      <c r="O107" s="20">
        <v>40</v>
      </c>
      <c r="P107" s="20">
        <v>3</v>
      </c>
      <c r="Q107" s="20">
        <f t="shared" si="536"/>
        <v>43</v>
      </c>
      <c r="R107" s="20">
        <v>0</v>
      </c>
      <c r="S107" s="20">
        <v>0</v>
      </c>
      <c r="T107" s="20">
        <v>0</v>
      </c>
      <c r="U107" s="20">
        <v>0</v>
      </c>
      <c r="V107" s="20">
        <f t="shared" si="537"/>
        <v>0</v>
      </c>
      <c r="W107" s="20">
        <v>0</v>
      </c>
      <c r="X107" s="20">
        <v>0</v>
      </c>
      <c r="Y107" s="20">
        <v>0</v>
      </c>
      <c r="Z107" s="20">
        <v>0</v>
      </c>
      <c r="AA107" s="20">
        <f t="shared" si="538"/>
        <v>0</v>
      </c>
      <c r="AB107" s="20">
        <v>0</v>
      </c>
      <c r="AC107" s="20">
        <v>0</v>
      </c>
      <c r="AD107" s="20">
        <v>0</v>
      </c>
      <c r="AE107" s="20">
        <v>0</v>
      </c>
      <c r="AF107" s="20">
        <f t="shared" si="539"/>
        <v>0</v>
      </c>
      <c r="AG107" s="20">
        <v>0</v>
      </c>
      <c r="AH107" s="20">
        <v>0</v>
      </c>
      <c r="AI107" s="20">
        <v>0</v>
      </c>
      <c r="AJ107" s="20">
        <v>0</v>
      </c>
      <c r="AK107" s="20">
        <f t="shared" si="540"/>
        <v>0</v>
      </c>
      <c r="AL107" s="20">
        <v>0</v>
      </c>
      <c r="AM107" s="20">
        <v>0</v>
      </c>
      <c r="AN107" s="20">
        <v>0</v>
      </c>
      <c r="AO107" s="20">
        <v>0</v>
      </c>
      <c r="AP107" s="20">
        <f t="shared" si="541"/>
        <v>0</v>
      </c>
      <c r="AQ107" s="20">
        <v>0</v>
      </c>
      <c r="AR107" s="20">
        <v>0</v>
      </c>
      <c r="AS107" s="20">
        <v>0</v>
      </c>
      <c r="AT107" s="20">
        <v>0</v>
      </c>
      <c r="AU107" s="20">
        <f t="shared" si="542"/>
        <v>0</v>
      </c>
      <c r="AV107" s="20">
        <v>0</v>
      </c>
      <c r="AW107" s="20">
        <v>0</v>
      </c>
      <c r="AX107" s="20">
        <v>0</v>
      </c>
      <c r="AY107" s="20">
        <v>0</v>
      </c>
      <c r="AZ107" s="20">
        <f t="shared" si="543"/>
        <v>0</v>
      </c>
      <c r="BA107" s="20">
        <v>0</v>
      </c>
      <c r="BB107" s="20">
        <v>0</v>
      </c>
      <c r="BC107" s="20">
        <v>0</v>
      </c>
      <c r="BD107" s="20">
        <v>0</v>
      </c>
      <c r="BE107" s="20">
        <f t="shared" si="544"/>
        <v>0</v>
      </c>
      <c r="BF107" s="20">
        <v>0</v>
      </c>
      <c r="BG107" s="20">
        <v>0</v>
      </c>
      <c r="BH107" s="20">
        <v>0</v>
      </c>
      <c r="BI107" s="20">
        <v>0</v>
      </c>
      <c r="BJ107" s="20">
        <f t="shared" si="545"/>
        <v>0</v>
      </c>
      <c r="BK107" s="22">
        <f t="shared" si="556"/>
        <v>60</v>
      </c>
      <c r="BL107" s="22">
        <f t="shared" si="557"/>
        <v>487</v>
      </c>
      <c r="BM107" s="22">
        <f t="shared" si="558"/>
        <v>67</v>
      </c>
      <c r="BN107" s="22">
        <f t="shared" si="559"/>
        <v>5</v>
      </c>
      <c r="BO107" s="22">
        <f t="shared" si="560"/>
        <v>72</v>
      </c>
      <c r="BP107" s="23">
        <v>2</v>
      </c>
      <c r="BQ107" s="22" t="str">
        <f t="shared" si="546"/>
        <v>0</v>
      </c>
      <c r="BR107" s="22" t="str">
        <f t="shared" si="547"/>
        <v>0</v>
      </c>
      <c r="BS107" s="22">
        <f t="shared" si="548"/>
        <v>0</v>
      </c>
      <c r="BT107" s="22">
        <f t="shared" si="549"/>
        <v>67</v>
      </c>
      <c r="BU107" s="22">
        <f t="shared" si="550"/>
        <v>5</v>
      </c>
      <c r="BV107" s="22">
        <f t="shared" si="551"/>
        <v>72</v>
      </c>
      <c r="BW107" s="22" t="str">
        <f t="shared" si="552"/>
        <v>0</v>
      </c>
      <c r="BX107" s="22" t="str">
        <f t="shared" si="553"/>
        <v>0</v>
      </c>
      <c r="BY107" s="22">
        <f t="shared" si="554"/>
        <v>0</v>
      </c>
    </row>
    <row r="108" spans="1:77" s="31" customFormat="1" ht="23.25" customHeight="1" x14ac:dyDescent="0.2">
      <c r="A108" s="29"/>
      <c r="B108" s="12" t="s">
        <v>9</v>
      </c>
      <c r="C108" s="20">
        <v>20</v>
      </c>
      <c r="D108" s="20">
        <v>83</v>
      </c>
      <c r="E108" s="20">
        <v>12</v>
      </c>
      <c r="F108" s="20">
        <v>6</v>
      </c>
      <c r="G108" s="20">
        <f t="shared" si="535"/>
        <v>18</v>
      </c>
      <c r="H108" s="20">
        <v>0</v>
      </c>
      <c r="I108" s="20">
        <v>16</v>
      </c>
      <c r="J108" s="20">
        <v>10</v>
      </c>
      <c r="K108" s="20">
        <v>5</v>
      </c>
      <c r="L108" s="20">
        <f t="shared" si="555"/>
        <v>15</v>
      </c>
      <c r="M108" s="20">
        <v>50</v>
      </c>
      <c r="N108" s="20">
        <v>264</v>
      </c>
      <c r="O108" s="20">
        <v>42</v>
      </c>
      <c r="P108" s="20">
        <v>7</v>
      </c>
      <c r="Q108" s="20">
        <f t="shared" si="536"/>
        <v>49</v>
      </c>
      <c r="R108" s="20">
        <v>0</v>
      </c>
      <c r="S108" s="20">
        <v>0</v>
      </c>
      <c r="T108" s="20">
        <v>0</v>
      </c>
      <c r="U108" s="20">
        <v>0</v>
      </c>
      <c r="V108" s="20">
        <f t="shared" si="537"/>
        <v>0</v>
      </c>
      <c r="W108" s="20">
        <v>0</v>
      </c>
      <c r="X108" s="20">
        <v>0</v>
      </c>
      <c r="Y108" s="20">
        <v>0</v>
      </c>
      <c r="Z108" s="20">
        <v>0</v>
      </c>
      <c r="AA108" s="20">
        <f t="shared" si="538"/>
        <v>0</v>
      </c>
      <c r="AB108" s="20">
        <v>0</v>
      </c>
      <c r="AC108" s="20">
        <v>0</v>
      </c>
      <c r="AD108" s="20">
        <v>0</v>
      </c>
      <c r="AE108" s="20">
        <v>0</v>
      </c>
      <c r="AF108" s="20">
        <f t="shared" si="539"/>
        <v>0</v>
      </c>
      <c r="AG108" s="20">
        <v>0</v>
      </c>
      <c r="AH108" s="20">
        <v>0</v>
      </c>
      <c r="AI108" s="20">
        <v>0</v>
      </c>
      <c r="AJ108" s="20">
        <v>0</v>
      </c>
      <c r="AK108" s="20">
        <f t="shared" si="540"/>
        <v>0</v>
      </c>
      <c r="AL108" s="20">
        <v>0</v>
      </c>
      <c r="AM108" s="20">
        <v>0</v>
      </c>
      <c r="AN108" s="20">
        <v>0</v>
      </c>
      <c r="AO108" s="20">
        <v>0</v>
      </c>
      <c r="AP108" s="20">
        <f t="shared" si="541"/>
        <v>0</v>
      </c>
      <c r="AQ108" s="20">
        <v>0</v>
      </c>
      <c r="AR108" s="20">
        <v>0</v>
      </c>
      <c r="AS108" s="20">
        <v>0</v>
      </c>
      <c r="AT108" s="20">
        <v>0</v>
      </c>
      <c r="AU108" s="20">
        <f t="shared" si="542"/>
        <v>0</v>
      </c>
      <c r="AV108" s="20">
        <v>0</v>
      </c>
      <c r="AW108" s="20">
        <v>0</v>
      </c>
      <c r="AX108" s="20">
        <v>0</v>
      </c>
      <c r="AY108" s="20">
        <v>0</v>
      </c>
      <c r="AZ108" s="20">
        <f t="shared" si="543"/>
        <v>0</v>
      </c>
      <c r="BA108" s="20">
        <v>0</v>
      </c>
      <c r="BB108" s="20">
        <v>1</v>
      </c>
      <c r="BC108" s="20">
        <v>1</v>
      </c>
      <c r="BD108" s="20">
        <v>0</v>
      </c>
      <c r="BE108" s="20">
        <f t="shared" si="544"/>
        <v>1</v>
      </c>
      <c r="BF108" s="20">
        <v>0</v>
      </c>
      <c r="BG108" s="20">
        <v>0</v>
      </c>
      <c r="BH108" s="20">
        <v>0</v>
      </c>
      <c r="BI108" s="20">
        <v>0</v>
      </c>
      <c r="BJ108" s="20">
        <f t="shared" si="545"/>
        <v>0</v>
      </c>
      <c r="BK108" s="22">
        <f t="shared" si="556"/>
        <v>70</v>
      </c>
      <c r="BL108" s="22">
        <f t="shared" si="557"/>
        <v>364</v>
      </c>
      <c r="BM108" s="22">
        <f t="shared" si="558"/>
        <v>65</v>
      </c>
      <c r="BN108" s="22">
        <f t="shared" si="559"/>
        <v>18</v>
      </c>
      <c r="BO108" s="22">
        <f t="shared" si="560"/>
        <v>83</v>
      </c>
      <c r="BP108" s="23">
        <v>2</v>
      </c>
      <c r="BQ108" s="22" t="str">
        <f t="shared" si="546"/>
        <v>0</v>
      </c>
      <c r="BR108" s="22" t="str">
        <f t="shared" si="547"/>
        <v>0</v>
      </c>
      <c r="BS108" s="22">
        <f t="shared" si="548"/>
        <v>0</v>
      </c>
      <c r="BT108" s="22">
        <f t="shared" si="549"/>
        <v>65</v>
      </c>
      <c r="BU108" s="22">
        <f t="shared" si="550"/>
        <v>18</v>
      </c>
      <c r="BV108" s="22">
        <f t="shared" si="551"/>
        <v>83</v>
      </c>
      <c r="BW108" s="22" t="str">
        <f t="shared" si="552"/>
        <v>0</v>
      </c>
      <c r="BX108" s="22" t="str">
        <f t="shared" si="553"/>
        <v>0</v>
      </c>
      <c r="BY108" s="22">
        <f t="shared" si="554"/>
        <v>0</v>
      </c>
    </row>
    <row r="109" spans="1:77" s="31" customFormat="1" ht="23.25" customHeight="1" x14ac:dyDescent="0.2">
      <c r="A109" s="29"/>
      <c r="B109" s="12" t="s">
        <v>136</v>
      </c>
      <c r="C109" s="20">
        <v>10</v>
      </c>
      <c r="D109" s="20">
        <v>7</v>
      </c>
      <c r="E109" s="20">
        <v>2</v>
      </c>
      <c r="F109" s="20">
        <v>2</v>
      </c>
      <c r="G109" s="20">
        <f t="shared" si="535"/>
        <v>4</v>
      </c>
      <c r="H109" s="20">
        <v>0</v>
      </c>
      <c r="I109" s="20">
        <v>1</v>
      </c>
      <c r="J109" s="20">
        <v>0</v>
      </c>
      <c r="K109" s="20">
        <v>1</v>
      </c>
      <c r="L109" s="20">
        <f t="shared" si="555"/>
        <v>1</v>
      </c>
      <c r="M109" s="20">
        <v>25</v>
      </c>
      <c r="N109" s="20">
        <f>2+26</f>
        <v>28</v>
      </c>
      <c r="O109" s="20">
        <f>12+5</f>
        <v>17</v>
      </c>
      <c r="P109" s="20">
        <f>1+1</f>
        <v>2</v>
      </c>
      <c r="Q109" s="20">
        <f t="shared" si="536"/>
        <v>19</v>
      </c>
      <c r="R109" s="20">
        <v>0</v>
      </c>
      <c r="S109" s="20">
        <v>0</v>
      </c>
      <c r="T109" s="20">
        <v>0</v>
      </c>
      <c r="U109" s="20">
        <v>0</v>
      </c>
      <c r="V109" s="20">
        <f t="shared" si="537"/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f t="shared" si="538"/>
        <v>0</v>
      </c>
      <c r="AB109" s="20">
        <v>0</v>
      </c>
      <c r="AC109" s="20">
        <v>0</v>
      </c>
      <c r="AD109" s="20">
        <v>0</v>
      </c>
      <c r="AE109" s="20">
        <v>0</v>
      </c>
      <c r="AF109" s="20">
        <f t="shared" si="539"/>
        <v>0</v>
      </c>
      <c r="AG109" s="20">
        <v>0</v>
      </c>
      <c r="AH109" s="20">
        <v>0</v>
      </c>
      <c r="AI109" s="20">
        <v>0</v>
      </c>
      <c r="AJ109" s="20">
        <v>0</v>
      </c>
      <c r="AK109" s="20">
        <f t="shared" si="540"/>
        <v>0</v>
      </c>
      <c r="AL109" s="20">
        <v>0</v>
      </c>
      <c r="AM109" s="20">
        <v>0</v>
      </c>
      <c r="AN109" s="20">
        <v>0</v>
      </c>
      <c r="AO109" s="20">
        <v>0</v>
      </c>
      <c r="AP109" s="20">
        <f t="shared" si="541"/>
        <v>0</v>
      </c>
      <c r="AQ109" s="20">
        <v>0</v>
      </c>
      <c r="AR109" s="20">
        <v>0</v>
      </c>
      <c r="AS109" s="20">
        <v>0</v>
      </c>
      <c r="AT109" s="20">
        <v>0</v>
      </c>
      <c r="AU109" s="20">
        <f t="shared" si="542"/>
        <v>0</v>
      </c>
      <c r="AV109" s="20">
        <v>0</v>
      </c>
      <c r="AW109" s="20">
        <v>2</v>
      </c>
      <c r="AX109" s="20">
        <v>0</v>
      </c>
      <c r="AY109" s="20">
        <v>0</v>
      </c>
      <c r="AZ109" s="20">
        <f t="shared" si="543"/>
        <v>0</v>
      </c>
      <c r="BA109" s="20">
        <v>0</v>
      </c>
      <c r="BB109" s="20">
        <v>15</v>
      </c>
      <c r="BC109" s="20">
        <v>11</v>
      </c>
      <c r="BD109" s="20">
        <v>4</v>
      </c>
      <c r="BE109" s="20">
        <f t="shared" si="544"/>
        <v>15</v>
      </c>
      <c r="BF109" s="20">
        <v>0</v>
      </c>
      <c r="BG109" s="20">
        <v>0</v>
      </c>
      <c r="BH109" s="20">
        <v>0</v>
      </c>
      <c r="BI109" s="20">
        <v>0</v>
      </c>
      <c r="BJ109" s="20">
        <f t="shared" si="545"/>
        <v>0</v>
      </c>
      <c r="BK109" s="22">
        <f t="shared" si="556"/>
        <v>35</v>
      </c>
      <c r="BL109" s="22">
        <f t="shared" si="557"/>
        <v>53</v>
      </c>
      <c r="BM109" s="22">
        <f t="shared" si="558"/>
        <v>30</v>
      </c>
      <c r="BN109" s="22">
        <f t="shared" si="559"/>
        <v>9</v>
      </c>
      <c r="BO109" s="22">
        <f t="shared" si="560"/>
        <v>39</v>
      </c>
      <c r="BP109" s="23">
        <v>2</v>
      </c>
      <c r="BQ109" s="22" t="str">
        <f t="shared" si="546"/>
        <v>0</v>
      </c>
      <c r="BR109" s="22" t="str">
        <f t="shared" si="547"/>
        <v>0</v>
      </c>
      <c r="BS109" s="22">
        <f t="shared" si="548"/>
        <v>0</v>
      </c>
      <c r="BT109" s="22">
        <f t="shared" si="549"/>
        <v>30</v>
      </c>
      <c r="BU109" s="22">
        <f t="shared" si="550"/>
        <v>9</v>
      </c>
      <c r="BV109" s="22">
        <f t="shared" si="551"/>
        <v>39</v>
      </c>
      <c r="BW109" s="22" t="str">
        <f t="shared" si="552"/>
        <v>0</v>
      </c>
      <c r="BX109" s="22" t="str">
        <f t="shared" si="553"/>
        <v>0</v>
      </c>
      <c r="BY109" s="22">
        <f t="shared" si="554"/>
        <v>0</v>
      </c>
    </row>
    <row r="110" spans="1:77" s="31" customFormat="1" ht="23.25" customHeight="1" x14ac:dyDescent="0.2">
      <c r="A110" s="29"/>
      <c r="B110" s="30" t="s">
        <v>127</v>
      </c>
      <c r="C110" s="20">
        <v>30</v>
      </c>
      <c r="D110" s="20">
        <v>39</v>
      </c>
      <c r="E110" s="20">
        <v>23</v>
      </c>
      <c r="F110" s="20">
        <v>4</v>
      </c>
      <c r="G110" s="20">
        <f t="shared" si="535"/>
        <v>27</v>
      </c>
      <c r="H110" s="20">
        <v>0</v>
      </c>
      <c r="I110" s="20">
        <v>6</v>
      </c>
      <c r="J110" s="20">
        <v>4</v>
      </c>
      <c r="K110" s="20">
        <v>2</v>
      </c>
      <c r="L110" s="20">
        <f t="shared" si="555"/>
        <v>6</v>
      </c>
      <c r="M110" s="20">
        <v>30</v>
      </c>
      <c r="N110" s="20">
        <v>43</v>
      </c>
      <c r="O110" s="20">
        <v>25</v>
      </c>
      <c r="P110" s="20">
        <v>1</v>
      </c>
      <c r="Q110" s="20">
        <f t="shared" si="536"/>
        <v>26</v>
      </c>
      <c r="R110" s="20">
        <v>0</v>
      </c>
      <c r="S110" s="20">
        <v>0</v>
      </c>
      <c r="T110" s="20">
        <v>0</v>
      </c>
      <c r="U110" s="20">
        <v>0</v>
      </c>
      <c r="V110" s="20">
        <f t="shared" si="537"/>
        <v>0</v>
      </c>
      <c r="W110" s="20">
        <v>0</v>
      </c>
      <c r="X110" s="20">
        <v>0</v>
      </c>
      <c r="Y110" s="20">
        <v>0</v>
      </c>
      <c r="Z110" s="20">
        <v>0</v>
      </c>
      <c r="AA110" s="20">
        <f t="shared" si="538"/>
        <v>0</v>
      </c>
      <c r="AB110" s="20">
        <v>0</v>
      </c>
      <c r="AC110" s="20">
        <v>0</v>
      </c>
      <c r="AD110" s="20">
        <v>0</v>
      </c>
      <c r="AE110" s="20">
        <v>0</v>
      </c>
      <c r="AF110" s="20">
        <f t="shared" si="539"/>
        <v>0</v>
      </c>
      <c r="AG110" s="20">
        <v>0</v>
      </c>
      <c r="AH110" s="20">
        <v>0</v>
      </c>
      <c r="AI110" s="20">
        <v>0</v>
      </c>
      <c r="AJ110" s="20">
        <v>0</v>
      </c>
      <c r="AK110" s="20">
        <f t="shared" si="540"/>
        <v>0</v>
      </c>
      <c r="AL110" s="20">
        <v>0</v>
      </c>
      <c r="AM110" s="20">
        <v>0</v>
      </c>
      <c r="AN110" s="20">
        <v>0</v>
      </c>
      <c r="AO110" s="20">
        <v>0</v>
      </c>
      <c r="AP110" s="20">
        <f t="shared" si="541"/>
        <v>0</v>
      </c>
      <c r="AQ110" s="20">
        <v>0</v>
      </c>
      <c r="AR110" s="20">
        <v>0</v>
      </c>
      <c r="AS110" s="20">
        <v>0</v>
      </c>
      <c r="AT110" s="20">
        <v>0</v>
      </c>
      <c r="AU110" s="20">
        <f t="shared" si="542"/>
        <v>0</v>
      </c>
      <c r="AV110" s="20">
        <v>0</v>
      </c>
      <c r="AW110" s="20">
        <v>2</v>
      </c>
      <c r="AX110" s="20">
        <v>0</v>
      </c>
      <c r="AY110" s="20">
        <v>0</v>
      </c>
      <c r="AZ110" s="20">
        <f t="shared" si="543"/>
        <v>0</v>
      </c>
      <c r="BA110" s="20">
        <v>0</v>
      </c>
      <c r="BB110" s="20">
        <v>15</v>
      </c>
      <c r="BC110" s="20">
        <v>13</v>
      </c>
      <c r="BD110" s="20">
        <v>2</v>
      </c>
      <c r="BE110" s="20">
        <f t="shared" si="544"/>
        <v>15</v>
      </c>
      <c r="BF110" s="20">
        <v>0</v>
      </c>
      <c r="BG110" s="20">
        <v>0</v>
      </c>
      <c r="BH110" s="20">
        <v>0</v>
      </c>
      <c r="BI110" s="20">
        <v>0</v>
      </c>
      <c r="BJ110" s="20">
        <f t="shared" si="545"/>
        <v>0</v>
      </c>
      <c r="BK110" s="22">
        <f t="shared" si="556"/>
        <v>60</v>
      </c>
      <c r="BL110" s="22">
        <f t="shared" si="557"/>
        <v>105</v>
      </c>
      <c r="BM110" s="22">
        <f t="shared" si="558"/>
        <v>65</v>
      </c>
      <c r="BN110" s="22">
        <f t="shared" si="559"/>
        <v>9</v>
      </c>
      <c r="BO110" s="22">
        <f t="shared" si="560"/>
        <v>74</v>
      </c>
      <c r="BP110" s="23">
        <v>2</v>
      </c>
      <c r="BQ110" s="22" t="str">
        <f t="shared" si="546"/>
        <v>0</v>
      </c>
      <c r="BR110" s="22" t="str">
        <f t="shared" si="547"/>
        <v>0</v>
      </c>
      <c r="BS110" s="22">
        <f t="shared" si="548"/>
        <v>0</v>
      </c>
      <c r="BT110" s="22">
        <f t="shared" si="549"/>
        <v>65</v>
      </c>
      <c r="BU110" s="22">
        <f t="shared" si="550"/>
        <v>9</v>
      </c>
      <c r="BV110" s="22">
        <f t="shared" si="551"/>
        <v>74</v>
      </c>
      <c r="BW110" s="22" t="str">
        <f t="shared" si="552"/>
        <v>0</v>
      </c>
      <c r="BX110" s="22" t="str">
        <f t="shared" si="553"/>
        <v>0</v>
      </c>
      <c r="BY110" s="22">
        <f t="shared" si="554"/>
        <v>0</v>
      </c>
    </row>
    <row r="111" spans="1:77" s="31" customFormat="1" ht="23.25" customHeight="1" x14ac:dyDescent="0.2">
      <c r="A111" s="29"/>
      <c r="B111" s="12" t="s">
        <v>110</v>
      </c>
      <c r="C111" s="20">
        <v>20</v>
      </c>
      <c r="D111" s="20">
        <v>19</v>
      </c>
      <c r="E111" s="20">
        <v>12</v>
      </c>
      <c r="F111" s="20">
        <v>4</v>
      </c>
      <c r="G111" s="20">
        <f t="shared" si="535"/>
        <v>16</v>
      </c>
      <c r="H111" s="20">
        <v>0</v>
      </c>
      <c r="I111" s="20">
        <v>2</v>
      </c>
      <c r="J111" s="20">
        <v>0</v>
      </c>
      <c r="K111" s="20">
        <v>0</v>
      </c>
      <c r="L111" s="20">
        <f t="shared" ref="L111" si="581">SUM(J111:K111)</f>
        <v>0</v>
      </c>
      <c r="M111" s="20">
        <v>10</v>
      </c>
      <c r="N111" s="20">
        <f>14+37</f>
        <v>51</v>
      </c>
      <c r="O111" s="20">
        <f>3+6</f>
        <v>9</v>
      </c>
      <c r="P111" s="20">
        <f>1+2</f>
        <v>3</v>
      </c>
      <c r="Q111" s="20">
        <f t="shared" si="536"/>
        <v>12</v>
      </c>
      <c r="R111" s="20">
        <v>0</v>
      </c>
      <c r="S111" s="20">
        <v>0</v>
      </c>
      <c r="T111" s="20">
        <v>0</v>
      </c>
      <c r="U111" s="20">
        <v>0</v>
      </c>
      <c r="V111" s="20">
        <f t="shared" si="537"/>
        <v>0</v>
      </c>
      <c r="W111" s="20">
        <v>0</v>
      </c>
      <c r="X111" s="20">
        <v>0</v>
      </c>
      <c r="Y111" s="20">
        <v>0</v>
      </c>
      <c r="Z111" s="20">
        <v>0</v>
      </c>
      <c r="AA111" s="20">
        <f t="shared" si="538"/>
        <v>0</v>
      </c>
      <c r="AB111" s="20">
        <v>0</v>
      </c>
      <c r="AC111" s="20">
        <v>0</v>
      </c>
      <c r="AD111" s="20">
        <v>0</v>
      </c>
      <c r="AE111" s="20">
        <v>0</v>
      </c>
      <c r="AF111" s="20">
        <f t="shared" si="539"/>
        <v>0</v>
      </c>
      <c r="AG111" s="20">
        <v>0</v>
      </c>
      <c r="AH111" s="20">
        <v>0</v>
      </c>
      <c r="AI111" s="20">
        <v>0</v>
      </c>
      <c r="AJ111" s="20">
        <v>0</v>
      </c>
      <c r="AK111" s="20">
        <f t="shared" si="540"/>
        <v>0</v>
      </c>
      <c r="AL111" s="20">
        <v>0</v>
      </c>
      <c r="AM111" s="20">
        <v>0</v>
      </c>
      <c r="AN111" s="20">
        <v>0</v>
      </c>
      <c r="AO111" s="20">
        <v>0</v>
      </c>
      <c r="AP111" s="20">
        <f t="shared" si="541"/>
        <v>0</v>
      </c>
      <c r="AQ111" s="20">
        <v>0</v>
      </c>
      <c r="AR111" s="20">
        <v>0</v>
      </c>
      <c r="AS111" s="20">
        <v>0</v>
      </c>
      <c r="AT111" s="20">
        <v>0</v>
      </c>
      <c r="AU111" s="20">
        <f t="shared" si="542"/>
        <v>0</v>
      </c>
      <c r="AV111" s="20">
        <v>0</v>
      </c>
      <c r="AW111" s="20">
        <v>2</v>
      </c>
      <c r="AX111" s="20">
        <v>0</v>
      </c>
      <c r="AY111" s="20">
        <v>0</v>
      </c>
      <c r="AZ111" s="20">
        <f t="shared" si="543"/>
        <v>0</v>
      </c>
      <c r="BA111" s="20">
        <v>0</v>
      </c>
      <c r="BB111" s="20">
        <v>7</v>
      </c>
      <c r="BC111" s="20">
        <v>7</v>
      </c>
      <c r="BD111" s="20">
        <v>0</v>
      </c>
      <c r="BE111" s="20">
        <f t="shared" si="544"/>
        <v>7</v>
      </c>
      <c r="BF111" s="20">
        <v>0</v>
      </c>
      <c r="BG111" s="20">
        <v>0</v>
      </c>
      <c r="BH111" s="20">
        <v>0</v>
      </c>
      <c r="BI111" s="20">
        <v>0</v>
      </c>
      <c r="BJ111" s="20">
        <f t="shared" si="545"/>
        <v>0</v>
      </c>
      <c r="BK111" s="22">
        <f t="shared" si="556"/>
        <v>30</v>
      </c>
      <c r="BL111" s="22">
        <f t="shared" si="557"/>
        <v>81</v>
      </c>
      <c r="BM111" s="22">
        <f t="shared" si="558"/>
        <v>28</v>
      </c>
      <c r="BN111" s="22">
        <f t="shared" si="559"/>
        <v>7</v>
      </c>
      <c r="BO111" s="22">
        <f t="shared" si="560"/>
        <v>35</v>
      </c>
      <c r="BP111" s="23">
        <v>2</v>
      </c>
      <c r="BQ111" s="22" t="str">
        <f t="shared" si="546"/>
        <v>0</v>
      </c>
      <c r="BR111" s="22" t="str">
        <f t="shared" si="547"/>
        <v>0</v>
      </c>
      <c r="BS111" s="22">
        <f t="shared" si="548"/>
        <v>0</v>
      </c>
      <c r="BT111" s="22">
        <f t="shared" si="549"/>
        <v>28</v>
      </c>
      <c r="BU111" s="22">
        <f t="shared" si="550"/>
        <v>7</v>
      </c>
      <c r="BV111" s="22">
        <f t="shared" si="551"/>
        <v>35</v>
      </c>
      <c r="BW111" s="22" t="str">
        <f t="shared" si="552"/>
        <v>0</v>
      </c>
      <c r="BX111" s="22" t="str">
        <f t="shared" si="553"/>
        <v>0</v>
      </c>
      <c r="BY111" s="22">
        <f t="shared" si="554"/>
        <v>0</v>
      </c>
    </row>
    <row r="112" spans="1:77" s="3" customFormat="1" ht="23.25" customHeight="1" x14ac:dyDescent="0.2">
      <c r="A112" s="29"/>
      <c r="B112" s="30" t="s">
        <v>124</v>
      </c>
      <c r="C112" s="20">
        <v>10</v>
      </c>
      <c r="D112" s="20">
        <v>23</v>
      </c>
      <c r="E112" s="20">
        <v>12</v>
      </c>
      <c r="F112" s="20">
        <v>1</v>
      </c>
      <c r="G112" s="20">
        <f t="shared" ref="G112" si="582">E112+F112</f>
        <v>13</v>
      </c>
      <c r="H112" s="20">
        <v>0</v>
      </c>
      <c r="I112" s="20">
        <v>2</v>
      </c>
      <c r="J112" s="20">
        <v>0</v>
      </c>
      <c r="K112" s="20">
        <v>0</v>
      </c>
      <c r="L112" s="20">
        <f t="shared" si="555"/>
        <v>0</v>
      </c>
      <c r="M112" s="20">
        <v>25</v>
      </c>
      <c r="N112" s="20">
        <v>81</v>
      </c>
      <c r="O112" s="20">
        <v>22</v>
      </c>
      <c r="P112" s="20">
        <v>1</v>
      </c>
      <c r="Q112" s="20">
        <f t="shared" ref="Q112" si="583">O112+P112</f>
        <v>23</v>
      </c>
      <c r="R112" s="20">
        <v>0</v>
      </c>
      <c r="S112" s="20">
        <v>0</v>
      </c>
      <c r="T112" s="20">
        <v>0</v>
      </c>
      <c r="U112" s="20">
        <v>0</v>
      </c>
      <c r="V112" s="20">
        <f t="shared" ref="V112" si="584">T112+U112</f>
        <v>0</v>
      </c>
      <c r="W112" s="20">
        <v>0</v>
      </c>
      <c r="X112" s="20">
        <v>0</v>
      </c>
      <c r="Y112" s="20">
        <v>0</v>
      </c>
      <c r="Z112" s="20">
        <v>0</v>
      </c>
      <c r="AA112" s="20">
        <f t="shared" ref="AA112" si="585">Y112+Z112</f>
        <v>0</v>
      </c>
      <c r="AB112" s="20">
        <v>0</v>
      </c>
      <c r="AC112" s="20">
        <v>0</v>
      </c>
      <c r="AD112" s="20">
        <v>0</v>
      </c>
      <c r="AE112" s="20">
        <v>0</v>
      </c>
      <c r="AF112" s="20">
        <f t="shared" ref="AF112" si="586">AD112+AE112</f>
        <v>0</v>
      </c>
      <c r="AG112" s="20">
        <v>0</v>
      </c>
      <c r="AH112" s="20">
        <v>0</v>
      </c>
      <c r="AI112" s="20">
        <v>0</v>
      </c>
      <c r="AJ112" s="20">
        <v>0</v>
      </c>
      <c r="AK112" s="20">
        <f t="shared" ref="AK112" si="587">AI112+AJ112</f>
        <v>0</v>
      </c>
      <c r="AL112" s="20">
        <v>0</v>
      </c>
      <c r="AM112" s="20">
        <v>0</v>
      </c>
      <c r="AN112" s="20">
        <v>0</v>
      </c>
      <c r="AO112" s="20">
        <v>0</v>
      </c>
      <c r="AP112" s="20">
        <f t="shared" ref="AP112" si="588">AN112+AO112</f>
        <v>0</v>
      </c>
      <c r="AQ112" s="20">
        <v>0</v>
      </c>
      <c r="AR112" s="20">
        <v>0</v>
      </c>
      <c r="AS112" s="20">
        <v>0</v>
      </c>
      <c r="AT112" s="20">
        <v>0</v>
      </c>
      <c r="AU112" s="20">
        <f t="shared" ref="AU112" si="589">AS112+AT112</f>
        <v>0</v>
      </c>
      <c r="AV112" s="20">
        <v>0</v>
      </c>
      <c r="AW112" s="20">
        <v>2</v>
      </c>
      <c r="AX112" s="20">
        <v>0</v>
      </c>
      <c r="AY112" s="20">
        <v>0</v>
      </c>
      <c r="AZ112" s="20">
        <f t="shared" ref="AZ112" si="590">AX112+AY112</f>
        <v>0</v>
      </c>
      <c r="BA112" s="20">
        <v>0</v>
      </c>
      <c r="BB112" s="20">
        <v>0</v>
      </c>
      <c r="BC112" s="20">
        <v>0</v>
      </c>
      <c r="BD112" s="20">
        <v>0</v>
      </c>
      <c r="BE112" s="20">
        <f t="shared" si="544"/>
        <v>0</v>
      </c>
      <c r="BF112" s="20">
        <v>0</v>
      </c>
      <c r="BG112" s="20">
        <v>0</v>
      </c>
      <c r="BH112" s="20">
        <v>0</v>
      </c>
      <c r="BI112" s="20">
        <v>0</v>
      </c>
      <c r="BJ112" s="20">
        <f t="shared" ref="BJ112" si="591">BH112+BI112</f>
        <v>0</v>
      </c>
      <c r="BK112" s="22">
        <f t="shared" si="556"/>
        <v>35</v>
      </c>
      <c r="BL112" s="22">
        <f t="shared" si="557"/>
        <v>108</v>
      </c>
      <c r="BM112" s="22">
        <f t="shared" si="558"/>
        <v>34</v>
      </c>
      <c r="BN112" s="22">
        <f t="shared" si="559"/>
        <v>2</v>
      </c>
      <c r="BO112" s="22">
        <f t="shared" si="560"/>
        <v>36</v>
      </c>
      <c r="BP112" s="23">
        <v>2</v>
      </c>
      <c r="BQ112" s="22" t="str">
        <f t="shared" si="546"/>
        <v>0</v>
      </c>
      <c r="BR112" s="22" t="str">
        <f t="shared" si="547"/>
        <v>0</v>
      </c>
      <c r="BS112" s="22">
        <f t="shared" si="548"/>
        <v>0</v>
      </c>
      <c r="BT112" s="22">
        <f t="shared" si="549"/>
        <v>34</v>
      </c>
      <c r="BU112" s="22">
        <f t="shared" si="550"/>
        <v>2</v>
      </c>
      <c r="BV112" s="22">
        <f t="shared" si="551"/>
        <v>36</v>
      </c>
      <c r="BW112" s="22" t="str">
        <f t="shared" si="552"/>
        <v>0</v>
      </c>
      <c r="BX112" s="22" t="str">
        <f t="shared" si="553"/>
        <v>0</v>
      </c>
      <c r="BY112" s="22">
        <f t="shared" si="554"/>
        <v>0</v>
      </c>
    </row>
    <row r="113" spans="1:77" s="31" customFormat="1" ht="23.25" customHeight="1" x14ac:dyDescent="0.2">
      <c r="A113" s="29"/>
      <c r="B113" s="12" t="s">
        <v>123</v>
      </c>
      <c r="C113" s="20">
        <v>10</v>
      </c>
      <c r="D113" s="20">
        <v>17</v>
      </c>
      <c r="E113" s="20">
        <v>11</v>
      </c>
      <c r="F113" s="20">
        <v>2</v>
      </c>
      <c r="G113" s="20">
        <f t="shared" si="535"/>
        <v>13</v>
      </c>
      <c r="H113" s="20">
        <v>0</v>
      </c>
      <c r="I113" s="20">
        <v>1</v>
      </c>
      <c r="J113" s="20">
        <v>0</v>
      </c>
      <c r="K113" s="20">
        <v>1</v>
      </c>
      <c r="L113" s="20">
        <f t="shared" si="555"/>
        <v>1</v>
      </c>
      <c r="M113" s="20">
        <v>25</v>
      </c>
      <c r="N113" s="20">
        <v>30</v>
      </c>
      <c r="O113" s="20">
        <v>19</v>
      </c>
      <c r="P113" s="20">
        <v>2</v>
      </c>
      <c r="Q113" s="20">
        <f t="shared" si="536"/>
        <v>21</v>
      </c>
      <c r="R113" s="20">
        <v>0</v>
      </c>
      <c r="S113" s="20">
        <v>0</v>
      </c>
      <c r="T113" s="20">
        <v>0</v>
      </c>
      <c r="U113" s="20">
        <v>0</v>
      </c>
      <c r="V113" s="20">
        <f t="shared" si="537"/>
        <v>0</v>
      </c>
      <c r="W113" s="20">
        <v>0</v>
      </c>
      <c r="X113" s="20">
        <v>0</v>
      </c>
      <c r="Y113" s="20">
        <v>0</v>
      </c>
      <c r="Z113" s="20">
        <v>0</v>
      </c>
      <c r="AA113" s="20">
        <f t="shared" si="538"/>
        <v>0</v>
      </c>
      <c r="AB113" s="20">
        <v>0</v>
      </c>
      <c r="AC113" s="20">
        <v>0</v>
      </c>
      <c r="AD113" s="20">
        <v>0</v>
      </c>
      <c r="AE113" s="20">
        <v>0</v>
      </c>
      <c r="AF113" s="20">
        <f t="shared" si="539"/>
        <v>0</v>
      </c>
      <c r="AG113" s="20">
        <v>0</v>
      </c>
      <c r="AH113" s="20">
        <v>0</v>
      </c>
      <c r="AI113" s="20">
        <v>0</v>
      </c>
      <c r="AJ113" s="20">
        <v>0</v>
      </c>
      <c r="AK113" s="20">
        <f t="shared" si="540"/>
        <v>0</v>
      </c>
      <c r="AL113" s="20">
        <v>0</v>
      </c>
      <c r="AM113" s="20">
        <v>0</v>
      </c>
      <c r="AN113" s="20">
        <v>0</v>
      </c>
      <c r="AO113" s="20">
        <v>0</v>
      </c>
      <c r="AP113" s="20">
        <f t="shared" si="541"/>
        <v>0</v>
      </c>
      <c r="AQ113" s="20">
        <v>0</v>
      </c>
      <c r="AR113" s="20">
        <v>0</v>
      </c>
      <c r="AS113" s="20">
        <v>0</v>
      </c>
      <c r="AT113" s="20">
        <v>0</v>
      </c>
      <c r="AU113" s="20">
        <f t="shared" si="542"/>
        <v>0</v>
      </c>
      <c r="AV113" s="20">
        <v>0</v>
      </c>
      <c r="AW113" s="20">
        <v>0</v>
      </c>
      <c r="AX113" s="20">
        <v>0</v>
      </c>
      <c r="AY113" s="20">
        <v>0</v>
      </c>
      <c r="AZ113" s="20">
        <f t="shared" si="543"/>
        <v>0</v>
      </c>
      <c r="BA113" s="20">
        <v>0</v>
      </c>
      <c r="BB113" s="20">
        <v>0</v>
      </c>
      <c r="BC113" s="20">
        <v>0</v>
      </c>
      <c r="BD113" s="20">
        <v>0</v>
      </c>
      <c r="BE113" s="20">
        <f t="shared" si="544"/>
        <v>0</v>
      </c>
      <c r="BF113" s="20">
        <v>0</v>
      </c>
      <c r="BG113" s="20">
        <v>0</v>
      </c>
      <c r="BH113" s="20">
        <v>0</v>
      </c>
      <c r="BI113" s="20">
        <v>0</v>
      </c>
      <c r="BJ113" s="20">
        <f t="shared" si="545"/>
        <v>0</v>
      </c>
      <c r="BK113" s="22">
        <f t="shared" si="556"/>
        <v>35</v>
      </c>
      <c r="BL113" s="22">
        <f t="shared" si="557"/>
        <v>48</v>
      </c>
      <c r="BM113" s="22">
        <f t="shared" si="558"/>
        <v>30</v>
      </c>
      <c r="BN113" s="22">
        <f t="shared" si="559"/>
        <v>5</v>
      </c>
      <c r="BO113" s="22">
        <f t="shared" si="560"/>
        <v>35</v>
      </c>
      <c r="BP113" s="23">
        <v>2</v>
      </c>
      <c r="BQ113" s="22" t="str">
        <f t="shared" si="546"/>
        <v>0</v>
      </c>
      <c r="BR113" s="22" t="str">
        <f t="shared" si="547"/>
        <v>0</v>
      </c>
      <c r="BS113" s="22">
        <f t="shared" si="548"/>
        <v>0</v>
      </c>
      <c r="BT113" s="22">
        <f t="shared" si="549"/>
        <v>30</v>
      </c>
      <c r="BU113" s="22">
        <f t="shared" si="550"/>
        <v>5</v>
      </c>
      <c r="BV113" s="22">
        <f t="shared" si="551"/>
        <v>35</v>
      </c>
      <c r="BW113" s="22" t="str">
        <f t="shared" si="552"/>
        <v>0</v>
      </c>
      <c r="BX113" s="22" t="str">
        <f t="shared" si="553"/>
        <v>0</v>
      </c>
      <c r="BY113" s="22">
        <f t="shared" si="554"/>
        <v>0</v>
      </c>
    </row>
    <row r="114" spans="1:77" s="2" customFormat="1" ht="23.25" customHeight="1" x14ac:dyDescent="0.5">
      <c r="A114" s="4"/>
      <c r="B114" s="21" t="s">
        <v>42</v>
      </c>
      <c r="C114" s="22">
        <f t="shared" ref="C114:AM114" si="592">SUM(C104:C113)</f>
        <v>150</v>
      </c>
      <c r="D114" s="22">
        <f t="shared" si="592"/>
        <v>342</v>
      </c>
      <c r="E114" s="22">
        <f t="shared" si="592"/>
        <v>117</v>
      </c>
      <c r="F114" s="22">
        <f t="shared" si="592"/>
        <v>25</v>
      </c>
      <c r="G114" s="22">
        <f t="shared" si="592"/>
        <v>142</v>
      </c>
      <c r="H114" s="22">
        <f t="shared" ref="H114" si="593">SUM(H104:H113)</f>
        <v>0</v>
      </c>
      <c r="I114" s="22">
        <f t="shared" ref="I114" si="594">SUM(I104:I113)</f>
        <v>103</v>
      </c>
      <c r="J114" s="22">
        <f t="shared" ref="J114" si="595">SUM(J104:J113)</f>
        <v>39</v>
      </c>
      <c r="K114" s="22">
        <f t="shared" ref="K114" si="596">SUM(K104:K113)</f>
        <v>16</v>
      </c>
      <c r="L114" s="22">
        <f t="shared" ref="L114" si="597">SUM(L104:L113)</f>
        <v>55</v>
      </c>
      <c r="M114" s="22">
        <f t="shared" si="592"/>
        <v>270</v>
      </c>
      <c r="N114" s="22">
        <f t="shared" si="592"/>
        <v>1062</v>
      </c>
      <c r="O114" s="22">
        <f t="shared" si="592"/>
        <v>217</v>
      </c>
      <c r="P114" s="22">
        <f t="shared" si="592"/>
        <v>21</v>
      </c>
      <c r="Q114" s="22">
        <f t="shared" si="592"/>
        <v>238</v>
      </c>
      <c r="R114" s="22">
        <f t="shared" si="592"/>
        <v>0</v>
      </c>
      <c r="S114" s="22">
        <f t="shared" si="592"/>
        <v>0</v>
      </c>
      <c r="T114" s="22">
        <f t="shared" si="592"/>
        <v>0</v>
      </c>
      <c r="U114" s="22">
        <f t="shared" si="592"/>
        <v>0</v>
      </c>
      <c r="V114" s="22">
        <f t="shared" si="592"/>
        <v>0</v>
      </c>
      <c r="W114" s="22">
        <f t="shared" si="592"/>
        <v>0</v>
      </c>
      <c r="X114" s="22">
        <f t="shared" si="592"/>
        <v>0</v>
      </c>
      <c r="Y114" s="22">
        <f t="shared" si="592"/>
        <v>0</v>
      </c>
      <c r="Z114" s="22">
        <f t="shared" si="592"/>
        <v>0</v>
      </c>
      <c r="AA114" s="22">
        <f t="shared" si="592"/>
        <v>0</v>
      </c>
      <c r="AB114" s="22">
        <f t="shared" si="592"/>
        <v>0</v>
      </c>
      <c r="AC114" s="22">
        <f t="shared" si="592"/>
        <v>0</v>
      </c>
      <c r="AD114" s="22">
        <f t="shared" si="592"/>
        <v>0</v>
      </c>
      <c r="AE114" s="22">
        <f t="shared" si="592"/>
        <v>0</v>
      </c>
      <c r="AF114" s="22">
        <f t="shared" si="592"/>
        <v>0</v>
      </c>
      <c r="AG114" s="22">
        <f t="shared" si="592"/>
        <v>0</v>
      </c>
      <c r="AH114" s="22">
        <f t="shared" si="592"/>
        <v>0</v>
      </c>
      <c r="AI114" s="22">
        <f t="shared" si="592"/>
        <v>0</v>
      </c>
      <c r="AJ114" s="22">
        <f t="shared" si="592"/>
        <v>0</v>
      </c>
      <c r="AK114" s="22">
        <f t="shared" si="592"/>
        <v>0</v>
      </c>
      <c r="AL114" s="22">
        <f t="shared" si="592"/>
        <v>0</v>
      </c>
      <c r="AM114" s="22">
        <f t="shared" si="592"/>
        <v>0</v>
      </c>
      <c r="AN114" s="22">
        <f t="shared" ref="AN114:BJ114" si="598">SUM(AN104:AN113)</f>
        <v>0</v>
      </c>
      <c r="AO114" s="22">
        <f t="shared" si="598"/>
        <v>0</v>
      </c>
      <c r="AP114" s="22">
        <f t="shared" si="598"/>
        <v>0</v>
      </c>
      <c r="AQ114" s="22">
        <f t="shared" si="598"/>
        <v>0</v>
      </c>
      <c r="AR114" s="22">
        <f t="shared" si="598"/>
        <v>0</v>
      </c>
      <c r="AS114" s="22">
        <f t="shared" si="598"/>
        <v>1</v>
      </c>
      <c r="AT114" s="22">
        <f t="shared" si="598"/>
        <v>0</v>
      </c>
      <c r="AU114" s="22">
        <f t="shared" si="598"/>
        <v>1</v>
      </c>
      <c r="AV114" s="22">
        <f t="shared" si="598"/>
        <v>0</v>
      </c>
      <c r="AW114" s="22">
        <f t="shared" si="598"/>
        <v>9</v>
      </c>
      <c r="AX114" s="22">
        <f t="shared" si="598"/>
        <v>0</v>
      </c>
      <c r="AY114" s="22">
        <f t="shared" si="598"/>
        <v>0</v>
      </c>
      <c r="AZ114" s="22">
        <f t="shared" si="598"/>
        <v>0</v>
      </c>
      <c r="BA114" s="22">
        <f t="shared" ref="BA114:BE114" si="599">SUM(BA104:BA113)</f>
        <v>0</v>
      </c>
      <c r="BB114" s="22">
        <f t="shared" si="599"/>
        <v>40</v>
      </c>
      <c r="BC114" s="22">
        <f t="shared" si="599"/>
        <v>34</v>
      </c>
      <c r="BD114" s="22">
        <f t="shared" si="599"/>
        <v>7</v>
      </c>
      <c r="BE114" s="22">
        <f t="shared" si="599"/>
        <v>41</v>
      </c>
      <c r="BF114" s="22">
        <f t="shared" si="598"/>
        <v>0</v>
      </c>
      <c r="BG114" s="22">
        <f t="shared" si="598"/>
        <v>0</v>
      </c>
      <c r="BH114" s="22">
        <f t="shared" si="598"/>
        <v>0</v>
      </c>
      <c r="BI114" s="22">
        <f t="shared" si="598"/>
        <v>0</v>
      </c>
      <c r="BJ114" s="22">
        <f t="shared" si="598"/>
        <v>0</v>
      </c>
      <c r="BK114" s="22">
        <f t="shared" si="556"/>
        <v>420</v>
      </c>
      <c r="BL114" s="22">
        <f t="shared" si="557"/>
        <v>1556</v>
      </c>
      <c r="BM114" s="22">
        <f t="shared" si="558"/>
        <v>408</v>
      </c>
      <c r="BN114" s="22">
        <f t="shared" si="559"/>
        <v>69</v>
      </c>
      <c r="BO114" s="22">
        <f t="shared" si="560"/>
        <v>477</v>
      </c>
      <c r="BP114" s="23"/>
      <c r="BQ114" s="22">
        <f t="shared" ref="BQ114:BV114" si="600">SUM(BQ104:BQ113)</f>
        <v>0</v>
      </c>
      <c r="BR114" s="22">
        <f t="shared" si="600"/>
        <v>0</v>
      </c>
      <c r="BS114" s="22">
        <f t="shared" si="600"/>
        <v>0</v>
      </c>
      <c r="BT114" s="22">
        <f t="shared" si="600"/>
        <v>408</v>
      </c>
      <c r="BU114" s="22">
        <f t="shared" si="600"/>
        <v>69</v>
      </c>
      <c r="BV114" s="22">
        <f t="shared" si="600"/>
        <v>477</v>
      </c>
      <c r="BW114" s="22">
        <f t="shared" ref="BW114:BY114" si="601">SUM(BW104:BW113)</f>
        <v>0</v>
      </c>
      <c r="BX114" s="22">
        <f t="shared" si="601"/>
        <v>0</v>
      </c>
      <c r="BY114" s="22">
        <f t="shared" si="601"/>
        <v>0</v>
      </c>
    </row>
    <row r="115" spans="1:77" s="2" customFormat="1" ht="23.25" customHeight="1" x14ac:dyDescent="0.5">
      <c r="A115" s="4"/>
      <c r="B115" s="21" t="s">
        <v>44</v>
      </c>
      <c r="C115" s="22">
        <f t="shared" ref="C115:AM115" si="602">C99+C114+C102</f>
        <v>300</v>
      </c>
      <c r="D115" s="22">
        <f t="shared" si="602"/>
        <v>523</v>
      </c>
      <c r="E115" s="22">
        <f>E99+E114+E102</f>
        <v>187</v>
      </c>
      <c r="F115" s="22">
        <f t="shared" si="602"/>
        <v>45</v>
      </c>
      <c r="G115" s="22">
        <f t="shared" si="602"/>
        <v>232</v>
      </c>
      <c r="H115" s="22">
        <f t="shared" ref="H115" si="603">H99+H114+H102</f>
        <v>0</v>
      </c>
      <c r="I115" s="22">
        <f t="shared" ref="I115" si="604">I99+I114+I102</f>
        <v>267</v>
      </c>
      <c r="J115" s="22">
        <f t="shared" ref="J115" si="605">J99+J114+J102</f>
        <v>105</v>
      </c>
      <c r="K115" s="22">
        <f t="shared" ref="K115" si="606">K99+K114+K102</f>
        <v>58</v>
      </c>
      <c r="L115" s="22">
        <f t="shared" ref="L115" si="607">L99+L114+L102</f>
        <v>163</v>
      </c>
      <c r="M115" s="22">
        <f t="shared" si="602"/>
        <v>395</v>
      </c>
      <c r="N115" s="22">
        <f t="shared" si="602"/>
        <v>1433</v>
      </c>
      <c r="O115" s="22">
        <f t="shared" si="602"/>
        <v>339</v>
      </c>
      <c r="P115" s="22">
        <f t="shared" si="602"/>
        <v>49</v>
      </c>
      <c r="Q115" s="22">
        <f t="shared" si="602"/>
        <v>388</v>
      </c>
      <c r="R115" s="22">
        <f t="shared" si="602"/>
        <v>220</v>
      </c>
      <c r="S115" s="22">
        <f t="shared" si="602"/>
        <v>368</v>
      </c>
      <c r="T115" s="22">
        <f t="shared" si="602"/>
        <v>119</v>
      </c>
      <c r="U115" s="22">
        <f t="shared" si="602"/>
        <v>59</v>
      </c>
      <c r="V115" s="22">
        <f t="shared" si="602"/>
        <v>178</v>
      </c>
      <c r="W115" s="22">
        <f t="shared" si="602"/>
        <v>128</v>
      </c>
      <c r="X115" s="22">
        <f t="shared" si="602"/>
        <v>235</v>
      </c>
      <c r="Y115" s="22">
        <f t="shared" si="602"/>
        <v>68</v>
      </c>
      <c r="Z115" s="22">
        <f t="shared" si="602"/>
        <v>48</v>
      </c>
      <c r="AA115" s="22">
        <f t="shared" si="602"/>
        <v>116</v>
      </c>
      <c r="AB115" s="22">
        <f t="shared" si="602"/>
        <v>100</v>
      </c>
      <c r="AC115" s="22">
        <f t="shared" si="602"/>
        <v>489</v>
      </c>
      <c r="AD115" s="22">
        <f t="shared" si="602"/>
        <v>58</v>
      </c>
      <c r="AE115" s="22">
        <f t="shared" si="602"/>
        <v>28</v>
      </c>
      <c r="AF115" s="22">
        <f t="shared" si="602"/>
        <v>86</v>
      </c>
      <c r="AG115" s="22">
        <f t="shared" si="602"/>
        <v>2</v>
      </c>
      <c r="AH115" s="22">
        <f t="shared" si="602"/>
        <v>30</v>
      </c>
      <c r="AI115" s="22">
        <f t="shared" si="602"/>
        <v>9</v>
      </c>
      <c r="AJ115" s="22">
        <f t="shared" si="602"/>
        <v>14</v>
      </c>
      <c r="AK115" s="22">
        <f t="shared" si="602"/>
        <v>23</v>
      </c>
      <c r="AL115" s="22">
        <f t="shared" si="602"/>
        <v>0</v>
      </c>
      <c r="AM115" s="22">
        <f t="shared" si="602"/>
        <v>0</v>
      </c>
      <c r="AN115" s="22">
        <f t="shared" ref="AN115:BJ115" si="608">AN99+AN114+AN102</f>
        <v>0</v>
      </c>
      <c r="AO115" s="22">
        <f t="shared" si="608"/>
        <v>0</v>
      </c>
      <c r="AP115" s="22">
        <f t="shared" si="608"/>
        <v>0</v>
      </c>
      <c r="AQ115" s="22">
        <f t="shared" si="608"/>
        <v>0</v>
      </c>
      <c r="AR115" s="22">
        <f t="shared" si="608"/>
        <v>0</v>
      </c>
      <c r="AS115" s="22">
        <f t="shared" si="608"/>
        <v>8</v>
      </c>
      <c r="AT115" s="22">
        <f t="shared" si="608"/>
        <v>1</v>
      </c>
      <c r="AU115" s="22">
        <f t="shared" si="608"/>
        <v>9</v>
      </c>
      <c r="AV115" s="22">
        <f t="shared" si="608"/>
        <v>0</v>
      </c>
      <c r="AW115" s="22">
        <f t="shared" si="608"/>
        <v>34</v>
      </c>
      <c r="AX115" s="22">
        <f t="shared" si="608"/>
        <v>0</v>
      </c>
      <c r="AY115" s="22">
        <f t="shared" si="608"/>
        <v>0</v>
      </c>
      <c r="AZ115" s="22">
        <f t="shared" si="608"/>
        <v>0</v>
      </c>
      <c r="BA115" s="22">
        <f t="shared" ref="BA115:BE115" si="609">BA99+BA114+BA102</f>
        <v>0</v>
      </c>
      <c r="BB115" s="22">
        <f t="shared" si="609"/>
        <v>84</v>
      </c>
      <c r="BC115" s="22">
        <f t="shared" si="609"/>
        <v>66</v>
      </c>
      <c r="BD115" s="22">
        <f t="shared" si="609"/>
        <v>22</v>
      </c>
      <c r="BE115" s="22">
        <f t="shared" si="609"/>
        <v>88</v>
      </c>
      <c r="BF115" s="22">
        <f t="shared" si="608"/>
        <v>0</v>
      </c>
      <c r="BG115" s="22">
        <f t="shared" si="608"/>
        <v>0</v>
      </c>
      <c r="BH115" s="22">
        <f t="shared" si="608"/>
        <v>2</v>
      </c>
      <c r="BI115" s="22">
        <f t="shared" si="608"/>
        <v>0</v>
      </c>
      <c r="BJ115" s="22">
        <f t="shared" si="608"/>
        <v>2</v>
      </c>
      <c r="BK115" s="22">
        <f t="shared" si="556"/>
        <v>1145</v>
      </c>
      <c r="BL115" s="22">
        <f t="shared" si="557"/>
        <v>3463</v>
      </c>
      <c r="BM115" s="22">
        <f t="shared" si="558"/>
        <v>961</v>
      </c>
      <c r="BN115" s="22">
        <f t="shared" si="559"/>
        <v>324</v>
      </c>
      <c r="BO115" s="22">
        <f t="shared" si="560"/>
        <v>1285</v>
      </c>
      <c r="BP115" s="23"/>
      <c r="BQ115" s="22">
        <f t="shared" ref="BQ115:BV115" si="610">BQ99+BQ114+BQ102</f>
        <v>0</v>
      </c>
      <c r="BR115" s="22">
        <f t="shared" si="610"/>
        <v>0</v>
      </c>
      <c r="BS115" s="22">
        <f t="shared" si="610"/>
        <v>0</v>
      </c>
      <c r="BT115" s="22">
        <f>BT99+BT114+BT102</f>
        <v>961</v>
      </c>
      <c r="BU115" s="22">
        <f t="shared" si="610"/>
        <v>324</v>
      </c>
      <c r="BV115" s="22">
        <f t="shared" si="610"/>
        <v>1285</v>
      </c>
      <c r="BW115" s="22">
        <f>BW99+BW114+BW102</f>
        <v>0</v>
      </c>
      <c r="BX115" s="22">
        <f t="shared" ref="BX115:BY115" si="611">BX99+BX114+BX102</f>
        <v>0</v>
      </c>
      <c r="BY115" s="22">
        <f t="shared" si="611"/>
        <v>0</v>
      </c>
    </row>
    <row r="116" spans="1:77" s="2" customFormat="1" ht="23.25" customHeight="1" x14ac:dyDescent="0.5">
      <c r="A116" s="4"/>
      <c r="B116" s="10" t="s">
        <v>100</v>
      </c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  <c r="BF116" s="22"/>
      <c r="BG116" s="22"/>
      <c r="BH116" s="22"/>
      <c r="BI116" s="22"/>
      <c r="BJ116" s="22"/>
      <c r="BK116" s="22"/>
      <c r="BL116" s="22"/>
      <c r="BM116" s="22"/>
      <c r="BN116" s="22"/>
      <c r="BO116" s="22"/>
      <c r="BP116" s="23"/>
      <c r="BQ116" s="22"/>
      <c r="BR116" s="22"/>
      <c r="BS116" s="22"/>
      <c r="BT116" s="22"/>
      <c r="BU116" s="22"/>
      <c r="BV116" s="22"/>
      <c r="BW116" s="22"/>
      <c r="BX116" s="22"/>
      <c r="BY116" s="22"/>
    </row>
    <row r="117" spans="1:77" ht="23.25" customHeight="1" x14ac:dyDescent="0.5">
      <c r="A117" s="18"/>
      <c r="B117" s="5" t="s">
        <v>70</v>
      </c>
      <c r="C117" s="118"/>
      <c r="D117" s="118"/>
      <c r="E117" s="118"/>
      <c r="F117" s="118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118"/>
      <c r="S117" s="118"/>
      <c r="T117" s="57"/>
      <c r="U117" s="57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118"/>
      <c r="AM117" s="118"/>
      <c r="AN117" s="118"/>
      <c r="AO117" s="118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117"/>
      <c r="BQ117" s="20"/>
      <c r="BR117" s="20"/>
      <c r="BS117" s="20"/>
      <c r="BT117" s="20"/>
      <c r="BU117" s="20"/>
      <c r="BV117" s="20"/>
      <c r="BW117" s="20"/>
      <c r="BX117" s="20"/>
      <c r="BY117" s="20"/>
    </row>
    <row r="118" spans="1:77" ht="23.25" customHeight="1" x14ac:dyDescent="0.5">
      <c r="A118" s="18"/>
      <c r="B118" s="19" t="s">
        <v>94</v>
      </c>
      <c r="C118" s="20">
        <v>0</v>
      </c>
      <c r="D118" s="20">
        <v>0</v>
      </c>
      <c r="E118" s="20">
        <v>0</v>
      </c>
      <c r="F118" s="20">
        <v>0</v>
      </c>
      <c r="G118" s="20">
        <f t="shared" ref="G118:G123" si="612">E118+F118</f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f t="shared" ref="L118:L123" si="613">SUM(J118:K118)</f>
        <v>0</v>
      </c>
      <c r="M118" s="20">
        <v>30</v>
      </c>
      <c r="N118" s="20">
        <f>18+77</f>
        <v>95</v>
      </c>
      <c r="O118" s="20">
        <f>16+10</f>
        <v>26</v>
      </c>
      <c r="P118" s="20">
        <v>2</v>
      </c>
      <c r="Q118" s="20">
        <f t="shared" ref="Q118:Q123" si="614">O118+P118</f>
        <v>28</v>
      </c>
      <c r="R118" s="20">
        <v>0</v>
      </c>
      <c r="S118" s="20">
        <v>0</v>
      </c>
      <c r="T118" s="20">
        <v>0</v>
      </c>
      <c r="U118" s="20">
        <v>0</v>
      </c>
      <c r="V118" s="20">
        <f t="shared" ref="V118:V123" si="615">T118+U118</f>
        <v>0</v>
      </c>
      <c r="W118" s="20">
        <v>0</v>
      </c>
      <c r="X118" s="20">
        <v>0</v>
      </c>
      <c r="Y118" s="20">
        <v>0</v>
      </c>
      <c r="Z118" s="20">
        <v>0</v>
      </c>
      <c r="AA118" s="20">
        <f t="shared" ref="AA118:AA123" si="616">Y118+Z118</f>
        <v>0</v>
      </c>
      <c r="AB118" s="20">
        <v>0</v>
      </c>
      <c r="AC118" s="20">
        <v>0</v>
      </c>
      <c r="AD118" s="20">
        <v>0</v>
      </c>
      <c r="AE118" s="20">
        <v>0</v>
      </c>
      <c r="AF118" s="20">
        <f t="shared" ref="AF118:AF123" si="617">AD118+AE118</f>
        <v>0</v>
      </c>
      <c r="AG118" s="20">
        <v>0</v>
      </c>
      <c r="AH118" s="20">
        <v>0</v>
      </c>
      <c r="AI118" s="20">
        <v>0</v>
      </c>
      <c r="AJ118" s="20">
        <v>0</v>
      </c>
      <c r="AK118" s="20">
        <f t="shared" ref="AK118:AK123" si="618">AI118+AJ118</f>
        <v>0</v>
      </c>
      <c r="AL118" s="20">
        <v>0</v>
      </c>
      <c r="AM118" s="20">
        <v>0</v>
      </c>
      <c r="AN118" s="20">
        <v>0</v>
      </c>
      <c r="AO118" s="20">
        <v>0</v>
      </c>
      <c r="AP118" s="20">
        <f t="shared" ref="AP118:AP123" si="619">AN118+AO118</f>
        <v>0</v>
      </c>
      <c r="AQ118" s="20">
        <v>0</v>
      </c>
      <c r="AR118" s="20">
        <v>0</v>
      </c>
      <c r="AS118" s="20">
        <v>2</v>
      </c>
      <c r="AT118" s="20">
        <v>0</v>
      </c>
      <c r="AU118" s="20">
        <f t="shared" ref="AU118:AU123" si="620">AS118+AT118</f>
        <v>2</v>
      </c>
      <c r="AV118" s="20">
        <v>0</v>
      </c>
      <c r="AW118" s="20">
        <v>0</v>
      </c>
      <c r="AX118" s="20">
        <v>0</v>
      </c>
      <c r="AY118" s="20">
        <v>0</v>
      </c>
      <c r="AZ118" s="20">
        <f t="shared" ref="AZ118:AZ123" si="621">AX118+AY118</f>
        <v>0</v>
      </c>
      <c r="BA118" s="20">
        <v>0</v>
      </c>
      <c r="BB118" s="20">
        <v>0</v>
      </c>
      <c r="BC118" s="20">
        <v>0</v>
      </c>
      <c r="BD118" s="20">
        <v>0</v>
      </c>
      <c r="BE118" s="20">
        <f t="shared" ref="BE118:BE123" si="622">BC118+BD118</f>
        <v>0</v>
      </c>
      <c r="BF118" s="20">
        <v>0</v>
      </c>
      <c r="BG118" s="20">
        <v>0</v>
      </c>
      <c r="BH118" s="20">
        <v>0</v>
      </c>
      <c r="BI118" s="20">
        <v>0</v>
      </c>
      <c r="BJ118" s="20">
        <f t="shared" ref="BJ118:BJ123" si="623">BH118+BI118</f>
        <v>0</v>
      </c>
      <c r="BK118" s="22">
        <f>C118+M118+R118+W118+AB118+AG118+AL118+AQ118+AV118+BF118+H118+BA118</f>
        <v>30</v>
      </c>
      <c r="BL118" s="22">
        <f>D118+N118+S118+X118+AC118+AH118+AM118+AR118+AW118+BG118+I118+BB118</f>
        <v>95</v>
      </c>
      <c r="BM118" s="22">
        <f>E118+O118+T118+Y118+AD118+AI118+AN118+AS118+AX118+BH118+J118+BC118</f>
        <v>28</v>
      </c>
      <c r="BN118" s="22">
        <f>F118+P118+U118+Z118+AE118+AJ118+AO118+AT118+AY118+BI118+K118+BD118</f>
        <v>2</v>
      </c>
      <c r="BO118" s="22">
        <f>G118+Q118+V118+AA118+AF118+AK118+AP118+AU118+AZ118+BJ118+L118+BE118</f>
        <v>30</v>
      </c>
      <c r="BP118" s="23">
        <v>2</v>
      </c>
      <c r="BQ118" s="22" t="str">
        <f t="shared" ref="BQ118:BQ123" si="624">IF(BP118=1,BM118,"0")</f>
        <v>0</v>
      </c>
      <c r="BR118" s="22" t="str">
        <f t="shared" ref="BR118:BR123" si="625">IF(BP118=1,BN118,"0")</f>
        <v>0</v>
      </c>
      <c r="BS118" s="22">
        <f t="shared" ref="BS118:BS123" si="626">BQ118+BR118</f>
        <v>0</v>
      </c>
      <c r="BT118" s="22">
        <f t="shared" ref="BT118:BT123" si="627">IF(BP118=2,BM118,"0")</f>
        <v>28</v>
      </c>
      <c r="BU118" s="22">
        <f t="shared" ref="BU118:BU123" si="628">IF(BP118=2,BN118,"0")</f>
        <v>2</v>
      </c>
      <c r="BV118" s="22">
        <f t="shared" ref="BV118:BV123" si="629">BT118+BU118</f>
        <v>30</v>
      </c>
      <c r="BW118" s="22" t="str">
        <f t="shared" ref="BW118:BW123" si="630">IF(BS118=2,BP118,"0")</f>
        <v>0</v>
      </c>
      <c r="BX118" s="22" t="str">
        <f t="shared" ref="BX118:BX123" si="631">IF(BS118=2,BQ118,"0")</f>
        <v>0</v>
      </c>
      <c r="BY118" s="22">
        <f t="shared" ref="BY118:BY123" si="632">BW118+BX118</f>
        <v>0</v>
      </c>
    </row>
    <row r="119" spans="1:77" ht="23.25" customHeight="1" x14ac:dyDescent="0.5">
      <c r="A119" s="18"/>
      <c r="B119" s="19" t="s">
        <v>53</v>
      </c>
      <c r="C119" s="20">
        <v>0</v>
      </c>
      <c r="D119" s="20">
        <v>0</v>
      </c>
      <c r="E119" s="20">
        <v>0</v>
      </c>
      <c r="F119" s="20">
        <v>0</v>
      </c>
      <c r="G119" s="20">
        <f t="shared" si="612"/>
        <v>0</v>
      </c>
      <c r="H119" s="20">
        <v>0</v>
      </c>
      <c r="I119" s="20">
        <v>0</v>
      </c>
      <c r="J119" s="20">
        <v>0</v>
      </c>
      <c r="K119" s="20">
        <v>0</v>
      </c>
      <c r="L119" s="20">
        <f t="shared" si="613"/>
        <v>0</v>
      </c>
      <c r="M119" s="20">
        <v>30</v>
      </c>
      <c r="N119" s="20">
        <v>43</v>
      </c>
      <c r="O119" s="20">
        <v>20</v>
      </c>
      <c r="P119" s="20">
        <v>2</v>
      </c>
      <c r="Q119" s="20">
        <f t="shared" si="614"/>
        <v>22</v>
      </c>
      <c r="R119" s="20">
        <v>0</v>
      </c>
      <c r="S119" s="20">
        <v>0</v>
      </c>
      <c r="T119" s="20">
        <v>0</v>
      </c>
      <c r="U119" s="20">
        <v>0</v>
      </c>
      <c r="V119" s="20">
        <f t="shared" si="615"/>
        <v>0</v>
      </c>
      <c r="W119" s="20">
        <v>0</v>
      </c>
      <c r="X119" s="20">
        <v>0</v>
      </c>
      <c r="Y119" s="20">
        <v>0</v>
      </c>
      <c r="Z119" s="20">
        <v>0</v>
      </c>
      <c r="AA119" s="20">
        <f t="shared" si="616"/>
        <v>0</v>
      </c>
      <c r="AB119" s="20">
        <v>0</v>
      </c>
      <c r="AC119" s="20">
        <v>0</v>
      </c>
      <c r="AD119" s="20">
        <v>0</v>
      </c>
      <c r="AE119" s="20">
        <v>0</v>
      </c>
      <c r="AF119" s="20">
        <f t="shared" si="617"/>
        <v>0</v>
      </c>
      <c r="AG119" s="20">
        <v>0</v>
      </c>
      <c r="AH119" s="20">
        <v>0</v>
      </c>
      <c r="AI119" s="20">
        <v>0</v>
      </c>
      <c r="AJ119" s="20">
        <v>0</v>
      </c>
      <c r="AK119" s="20">
        <f t="shared" si="618"/>
        <v>0</v>
      </c>
      <c r="AL119" s="20">
        <v>0</v>
      </c>
      <c r="AM119" s="20">
        <v>0</v>
      </c>
      <c r="AN119" s="20">
        <v>0</v>
      </c>
      <c r="AO119" s="20">
        <v>0</v>
      </c>
      <c r="AP119" s="20">
        <f t="shared" si="619"/>
        <v>0</v>
      </c>
      <c r="AQ119" s="20">
        <v>0</v>
      </c>
      <c r="AR119" s="20">
        <v>0</v>
      </c>
      <c r="AS119" s="20">
        <v>0</v>
      </c>
      <c r="AT119" s="20">
        <v>0</v>
      </c>
      <c r="AU119" s="20">
        <f t="shared" si="620"/>
        <v>0</v>
      </c>
      <c r="AV119" s="20">
        <v>0</v>
      </c>
      <c r="AW119" s="20">
        <v>0</v>
      </c>
      <c r="AX119" s="20">
        <v>0</v>
      </c>
      <c r="AY119" s="20">
        <v>0</v>
      </c>
      <c r="AZ119" s="20">
        <f t="shared" si="621"/>
        <v>0</v>
      </c>
      <c r="BA119" s="20">
        <v>0</v>
      </c>
      <c r="BB119" s="20">
        <v>3</v>
      </c>
      <c r="BC119" s="20">
        <v>3</v>
      </c>
      <c r="BD119" s="20">
        <v>0</v>
      </c>
      <c r="BE119" s="20">
        <f t="shared" si="622"/>
        <v>3</v>
      </c>
      <c r="BF119" s="20">
        <v>0</v>
      </c>
      <c r="BG119" s="20">
        <v>0</v>
      </c>
      <c r="BH119" s="20">
        <v>0</v>
      </c>
      <c r="BI119" s="20">
        <v>0</v>
      </c>
      <c r="BJ119" s="20">
        <f t="shared" si="623"/>
        <v>0</v>
      </c>
      <c r="BK119" s="22">
        <f t="shared" ref="BK119:BK126" si="633">C119+M119+R119+W119+AB119+AG119+AL119+AQ119+AV119+BF119+H119+BA119</f>
        <v>30</v>
      </c>
      <c r="BL119" s="22">
        <f t="shared" ref="BL119:BL126" si="634">D119+N119+S119+X119+AC119+AH119+AM119+AR119+AW119+BG119+I119+BB119</f>
        <v>46</v>
      </c>
      <c r="BM119" s="22">
        <f t="shared" ref="BM119:BM126" si="635">E119+O119+T119+Y119+AD119+AI119+AN119+AS119+AX119+BH119+J119+BC119</f>
        <v>23</v>
      </c>
      <c r="BN119" s="22">
        <f t="shared" ref="BN119:BN126" si="636">F119+P119+U119+Z119+AE119+AJ119+AO119+AT119+AY119+BI119+K119+BD119</f>
        <v>2</v>
      </c>
      <c r="BO119" s="22">
        <f t="shared" ref="BO119:BO126" si="637">G119+Q119+V119+AA119+AF119+AK119+AP119+AU119+AZ119+BJ119+L119+BE119</f>
        <v>25</v>
      </c>
      <c r="BP119" s="23">
        <v>2</v>
      </c>
      <c r="BQ119" s="22" t="str">
        <f t="shared" si="624"/>
        <v>0</v>
      </c>
      <c r="BR119" s="22" t="str">
        <f t="shared" si="625"/>
        <v>0</v>
      </c>
      <c r="BS119" s="22">
        <f t="shared" si="626"/>
        <v>0</v>
      </c>
      <c r="BT119" s="22">
        <f t="shared" si="627"/>
        <v>23</v>
      </c>
      <c r="BU119" s="22">
        <f t="shared" si="628"/>
        <v>2</v>
      </c>
      <c r="BV119" s="22">
        <f t="shared" si="629"/>
        <v>25</v>
      </c>
      <c r="BW119" s="22" t="str">
        <f t="shared" si="630"/>
        <v>0</v>
      </c>
      <c r="BX119" s="22" t="str">
        <f t="shared" si="631"/>
        <v>0</v>
      </c>
      <c r="BY119" s="22">
        <f t="shared" si="632"/>
        <v>0</v>
      </c>
    </row>
    <row r="120" spans="1:77" ht="23.25" customHeight="1" x14ac:dyDescent="0.5">
      <c r="A120" s="18"/>
      <c r="B120" s="19" t="s">
        <v>9</v>
      </c>
      <c r="C120" s="20">
        <v>0</v>
      </c>
      <c r="D120" s="20">
        <v>0</v>
      </c>
      <c r="E120" s="20">
        <v>0</v>
      </c>
      <c r="F120" s="20">
        <v>0</v>
      </c>
      <c r="G120" s="20">
        <f t="shared" si="612"/>
        <v>0</v>
      </c>
      <c r="H120" s="20">
        <v>0</v>
      </c>
      <c r="I120" s="20">
        <v>0</v>
      </c>
      <c r="J120" s="20">
        <v>0</v>
      </c>
      <c r="K120" s="20">
        <v>0</v>
      </c>
      <c r="L120" s="20">
        <f t="shared" si="613"/>
        <v>0</v>
      </c>
      <c r="M120" s="20">
        <v>30</v>
      </c>
      <c r="N120" s="20">
        <v>85</v>
      </c>
      <c r="O120" s="20">
        <v>27</v>
      </c>
      <c r="P120" s="20">
        <v>5</v>
      </c>
      <c r="Q120" s="20">
        <f t="shared" si="614"/>
        <v>32</v>
      </c>
      <c r="R120" s="20">
        <v>0</v>
      </c>
      <c r="S120" s="20">
        <v>0</v>
      </c>
      <c r="T120" s="20">
        <v>0</v>
      </c>
      <c r="U120" s="20">
        <v>0</v>
      </c>
      <c r="V120" s="20">
        <f t="shared" si="615"/>
        <v>0</v>
      </c>
      <c r="W120" s="20">
        <v>0</v>
      </c>
      <c r="X120" s="20">
        <v>0</v>
      </c>
      <c r="Y120" s="20">
        <v>0</v>
      </c>
      <c r="Z120" s="20">
        <v>0</v>
      </c>
      <c r="AA120" s="20">
        <f t="shared" si="616"/>
        <v>0</v>
      </c>
      <c r="AB120" s="20">
        <v>0</v>
      </c>
      <c r="AC120" s="20">
        <v>0</v>
      </c>
      <c r="AD120" s="20">
        <v>0</v>
      </c>
      <c r="AE120" s="20">
        <v>0</v>
      </c>
      <c r="AF120" s="20">
        <f t="shared" si="617"/>
        <v>0</v>
      </c>
      <c r="AG120" s="20">
        <v>0</v>
      </c>
      <c r="AH120" s="20">
        <v>0</v>
      </c>
      <c r="AI120" s="20">
        <v>0</v>
      </c>
      <c r="AJ120" s="20">
        <v>0</v>
      </c>
      <c r="AK120" s="20">
        <f t="shared" si="618"/>
        <v>0</v>
      </c>
      <c r="AL120" s="20">
        <v>0</v>
      </c>
      <c r="AM120" s="20">
        <v>0</v>
      </c>
      <c r="AN120" s="20">
        <v>0</v>
      </c>
      <c r="AO120" s="20">
        <v>0</v>
      </c>
      <c r="AP120" s="20">
        <f t="shared" si="619"/>
        <v>0</v>
      </c>
      <c r="AQ120" s="20">
        <v>0</v>
      </c>
      <c r="AR120" s="20">
        <v>0</v>
      </c>
      <c r="AS120" s="20">
        <v>1</v>
      </c>
      <c r="AT120" s="20">
        <v>0</v>
      </c>
      <c r="AU120" s="20">
        <f t="shared" si="620"/>
        <v>1</v>
      </c>
      <c r="AV120" s="20">
        <v>0</v>
      </c>
      <c r="AW120" s="20">
        <v>0</v>
      </c>
      <c r="AX120" s="20">
        <v>0</v>
      </c>
      <c r="AY120" s="20">
        <v>0</v>
      </c>
      <c r="AZ120" s="20">
        <f t="shared" si="621"/>
        <v>0</v>
      </c>
      <c r="BA120" s="20">
        <v>0</v>
      </c>
      <c r="BB120" s="20">
        <v>4</v>
      </c>
      <c r="BC120" s="20">
        <v>3</v>
      </c>
      <c r="BD120" s="20">
        <v>1</v>
      </c>
      <c r="BE120" s="20">
        <f t="shared" si="622"/>
        <v>4</v>
      </c>
      <c r="BF120" s="20">
        <v>0</v>
      </c>
      <c r="BG120" s="20">
        <v>0</v>
      </c>
      <c r="BH120" s="20">
        <v>0</v>
      </c>
      <c r="BI120" s="20">
        <v>0</v>
      </c>
      <c r="BJ120" s="20">
        <f t="shared" si="623"/>
        <v>0</v>
      </c>
      <c r="BK120" s="22">
        <f t="shared" si="633"/>
        <v>30</v>
      </c>
      <c r="BL120" s="22">
        <f t="shared" si="634"/>
        <v>89</v>
      </c>
      <c r="BM120" s="22">
        <f t="shared" si="635"/>
        <v>31</v>
      </c>
      <c r="BN120" s="22">
        <f t="shared" si="636"/>
        <v>6</v>
      </c>
      <c r="BO120" s="22">
        <f t="shared" si="637"/>
        <v>37</v>
      </c>
      <c r="BP120" s="23">
        <v>2</v>
      </c>
      <c r="BQ120" s="22" t="str">
        <f t="shared" si="624"/>
        <v>0</v>
      </c>
      <c r="BR120" s="22" t="str">
        <f t="shared" si="625"/>
        <v>0</v>
      </c>
      <c r="BS120" s="22">
        <f t="shared" si="626"/>
        <v>0</v>
      </c>
      <c r="BT120" s="22">
        <f t="shared" si="627"/>
        <v>31</v>
      </c>
      <c r="BU120" s="22">
        <f t="shared" si="628"/>
        <v>6</v>
      </c>
      <c r="BV120" s="22">
        <f t="shared" si="629"/>
        <v>37</v>
      </c>
      <c r="BW120" s="22" t="str">
        <f t="shared" si="630"/>
        <v>0</v>
      </c>
      <c r="BX120" s="22" t="str">
        <f t="shared" si="631"/>
        <v>0</v>
      </c>
      <c r="BY120" s="22">
        <f t="shared" si="632"/>
        <v>0</v>
      </c>
    </row>
    <row r="121" spans="1:77" s="31" customFormat="1" ht="23.25" customHeight="1" x14ac:dyDescent="0.2">
      <c r="A121" s="29"/>
      <c r="B121" s="30" t="s">
        <v>127</v>
      </c>
      <c r="C121" s="20">
        <v>0</v>
      </c>
      <c r="D121" s="20">
        <v>0</v>
      </c>
      <c r="E121" s="20">
        <v>1</v>
      </c>
      <c r="F121" s="20">
        <v>1</v>
      </c>
      <c r="G121" s="20">
        <f t="shared" si="612"/>
        <v>2</v>
      </c>
      <c r="H121" s="20">
        <v>0</v>
      </c>
      <c r="I121" s="20">
        <v>0</v>
      </c>
      <c r="J121" s="20">
        <v>0</v>
      </c>
      <c r="K121" s="20">
        <v>0</v>
      </c>
      <c r="L121" s="20">
        <f t="shared" si="613"/>
        <v>0</v>
      </c>
      <c r="M121" s="20">
        <v>25</v>
      </c>
      <c r="N121" s="20">
        <f>8+33</f>
        <v>41</v>
      </c>
      <c r="O121" s="20">
        <f>17+2</f>
        <v>19</v>
      </c>
      <c r="P121" s="20">
        <f>2+1</f>
        <v>3</v>
      </c>
      <c r="Q121" s="20">
        <f t="shared" si="614"/>
        <v>22</v>
      </c>
      <c r="R121" s="20">
        <v>0</v>
      </c>
      <c r="S121" s="20">
        <v>0</v>
      </c>
      <c r="T121" s="20">
        <v>0</v>
      </c>
      <c r="U121" s="20">
        <v>0</v>
      </c>
      <c r="V121" s="20">
        <f t="shared" si="615"/>
        <v>0</v>
      </c>
      <c r="W121" s="20">
        <v>0</v>
      </c>
      <c r="X121" s="20">
        <v>0</v>
      </c>
      <c r="Y121" s="20">
        <v>0</v>
      </c>
      <c r="Z121" s="20">
        <v>0</v>
      </c>
      <c r="AA121" s="20">
        <f t="shared" si="616"/>
        <v>0</v>
      </c>
      <c r="AB121" s="20">
        <v>0</v>
      </c>
      <c r="AC121" s="20">
        <v>0</v>
      </c>
      <c r="AD121" s="20">
        <v>0</v>
      </c>
      <c r="AE121" s="20">
        <v>0</v>
      </c>
      <c r="AF121" s="20">
        <f t="shared" si="617"/>
        <v>0</v>
      </c>
      <c r="AG121" s="20">
        <v>0</v>
      </c>
      <c r="AH121" s="20">
        <v>0</v>
      </c>
      <c r="AI121" s="20">
        <v>0</v>
      </c>
      <c r="AJ121" s="20">
        <v>0</v>
      </c>
      <c r="AK121" s="20">
        <f t="shared" si="618"/>
        <v>0</v>
      </c>
      <c r="AL121" s="20">
        <v>0</v>
      </c>
      <c r="AM121" s="20">
        <v>0</v>
      </c>
      <c r="AN121" s="20">
        <v>0</v>
      </c>
      <c r="AO121" s="20">
        <v>0</v>
      </c>
      <c r="AP121" s="20">
        <f t="shared" si="619"/>
        <v>0</v>
      </c>
      <c r="AQ121" s="20">
        <v>0</v>
      </c>
      <c r="AR121" s="20">
        <v>0</v>
      </c>
      <c r="AS121" s="20">
        <v>1</v>
      </c>
      <c r="AT121" s="20">
        <v>0</v>
      </c>
      <c r="AU121" s="20">
        <f t="shared" si="620"/>
        <v>1</v>
      </c>
      <c r="AV121" s="20">
        <v>0</v>
      </c>
      <c r="AW121" s="20">
        <v>0</v>
      </c>
      <c r="AX121" s="20">
        <v>0</v>
      </c>
      <c r="AY121" s="20">
        <v>0</v>
      </c>
      <c r="AZ121" s="20">
        <f t="shared" si="621"/>
        <v>0</v>
      </c>
      <c r="BA121" s="20">
        <v>0</v>
      </c>
      <c r="BB121" s="20">
        <v>0</v>
      </c>
      <c r="BC121" s="20">
        <v>6</v>
      </c>
      <c r="BD121" s="20">
        <v>2</v>
      </c>
      <c r="BE121" s="20">
        <f t="shared" si="622"/>
        <v>8</v>
      </c>
      <c r="BF121" s="20">
        <v>0</v>
      </c>
      <c r="BG121" s="20">
        <v>0</v>
      </c>
      <c r="BH121" s="20">
        <v>0</v>
      </c>
      <c r="BI121" s="20">
        <v>0</v>
      </c>
      <c r="BJ121" s="20">
        <f t="shared" si="623"/>
        <v>0</v>
      </c>
      <c r="BK121" s="22">
        <f t="shared" si="633"/>
        <v>25</v>
      </c>
      <c r="BL121" s="22">
        <f t="shared" si="634"/>
        <v>41</v>
      </c>
      <c r="BM121" s="22">
        <f t="shared" si="635"/>
        <v>27</v>
      </c>
      <c r="BN121" s="22">
        <f t="shared" si="636"/>
        <v>6</v>
      </c>
      <c r="BO121" s="22">
        <f t="shared" si="637"/>
        <v>33</v>
      </c>
      <c r="BP121" s="23">
        <v>2</v>
      </c>
      <c r="BQ121" s="22" t="str">
        <f t="shared" si="624"/>
        <v>0</v>
      </c>
      <c r="BR121" s="22" t="str">
        <f t="shared" si="625"/>
        <v>0</v>
      </c>
      <c r="BS121" s="22">
        <f t="shared" si="626"/>
        <v>0</v>
      </c>
      <c r="BT121" s="22">
        <f t="shared" si="627"/>
        <v>27</v>
      </c>
      <c r="BU121" s="22">
        <f t="shared" si="628"/>
        <v>6</v>
      </c>
      <c r="BV121" s="22">
        <f t="shared" si="629"/>
        <v>33</v>
      </c>
      <c r="BW121" s="22" t="str">
        <f t="shared" si="630"/>
        <v>0</v>
      </c>
      <c r="BX121" s="22" t="str">
        <f t="shared" si="631"/>
        <v>0</v>
      </c>
      <c r="BY121" s="22">
        <f t="shared" si="632"/>
        <v>0</v>
      </c>
    </row>
    <row r="122" spans="1:77" s="31" customFormat="1" ht="23.25" customHeight="1" x14ac:dyDescent="0.2">
      <c r="A122" s="29"/>
      <c r="B122" s="30" t="s">
        <v>170</v>
      </c>
      <c r="C122" s="20">
        <v>30</v>
      </c>
      <c r="D122" s="20">
        <v>2</v>
      </c>
      <c r="E122" s="20">
        <v>1</v>
      </c>
      <c r="F122" s="20">
        <v>0</v>
      </c>
      <c r="G122" s="20">
        <f t="shared" ref="G122" si="638">E122+F122</f>
        <v>1</v>
      </c>
      <c r="H122" s="20">
        <v>0</v>
      </c>
      <c r="I122" s="20">
        <v>0</v>
      </c>
      <c r="J122" s="20">
        <v>0</v>
      </c>
      <c r="K122" s="20">
        <v>0</v>
      </c>
      <c r="L122" s="20">
        <f t="shared" ref="L122" si="639">SUM(J122:K122)</f>
        <v>0</v>
      </c>
      <c r="M122" s="20">
        <v>0</v>
      </c>
      <c r="N122" s="20">
        <v>0</v>
      </c>
      <c r="O122" s="20">
        <v>0</v>
      </c>
      <c r="P122" s="20">
        <v>0</v>
      </c>
      <c r="Q122" s="20">
        <f t="shared" ref="Q122" si="640">O122+P122</f>
        <v>0</v>
      </c>
      <c r="R122" s="20">
        <v>0</v>
      </c>
      <c r="S122" s="20">
        <v>0</v>
      </c>
      <c r="T122" s="20">
        <v>0</v>
      </c>
      <c r="U122" s="20">
        <v>0</v>
      </c>
      <c r="V122" s="20">
        <f t="shared" ref="V122" si="641">T122+U122</f>
        <v>0</v>
      </c>
      <c r="W122" s="20">
        <v>0</v>
      </c>
      <c r="X122" s="20">
        <v>0</v>
      </c>
      <c r="Y122" s="20">
        <v>0</v>
      </c>
      <c r="Z122" s="20">
        <v>0</v>
      </c>
      <c r="AA122" s="20">
        <f t="shared" ref="AA122" si="642">Y122+Z122</f>
        <v>0</v>
      </c>
      <c r="AB122" s="20">
        <v>0</v>
      </c>
      <c r="AC122" s="20">
        <v>0</v>
      </c>
      <c r="AD122" s="20">
        <v>0</v>
      </c>
      <c r="AE122" s="20">
        <v>0</v>
      </c>
      <c r="AF122" s="20">
        <f t="shared" ref="AF122" si="643">AD122+AE122</f>
        <v>0</v>
      </c>
      <c r="AG122" s="20">
        <v>0</v>
      </c>
      <c r="AH122" s="20">
        <v>0</v>
      </c>
      <c r="AI122" s="20">
        <v>0</v>
      </c>
      <c r="AJ122" s="20">
        <v>0</v>
      </c>
      <c r="AK122" s="20">
        <f t="shared" ref="AK122" si="644">AI122+AJ122</f>
        <v>0</v>
      </c>
      <c r="AL122" s="20">
        <v>0</v>
      </c>
      <c r="AM122" s="20">
        <v>0</v>
      </c>
      <c r="AN122" s="20">
        <v>0</v>
      </c>
      <c r="AO122" s="20">
        <v>0</v>
      </c>
      <c r="AP122" s="20">
        <f t="shared" ref="AP122" si="645">AN122+AO122</f>
        <v>0</v>
      </c>
      <c r="AQ122" s="20">
        <v>0</v>
      </c>
      <c r="AR122" s="20">
        <v>0</v>
      </c>
      <c r="AS122" s="20">
        <v>0</v>
      </c>
      <c r="AT122" s="20">
        <v>0</v>
      </c>
      <c r="AU122" s="20">
        <f t="shared" ref="AU122" si="646">AS122+AT122</f>
        <v>0</v>
      </c>
      <c r="AV122" s="20">
        <v>0</v>
      </c>
      <c r="AW122" s="20">
        <v>0</v>
      </c>
      <c r="AX122" s="20">
        <v>0</v>
      </c>
      <c r="AY122" s="20">
        <v>0</v>
      </c>
      <c r="AZ122" s="20">
        <f t="shared" ref="AZ122" si="647">AX122+AY122</f>
        <v>0</v>
      </c>
      <c r="BA122" s="20">
        <v>0</v>
      </c>
      <c r="BB122" s="20">
        <v>35</v>
      </c>
      <c r="BC122" s="20">
        <v>33</v>
      </c>
      <c r="BD122" s="20">
        <v>2</v>
      </c>
      <c r="BE122" s="20">
        <f t="shared" si="622"/>
        <v>35</v>
      </c>
      <c r="BF122" s="20">
        <v>0</v>
      </c>
      <c r="BG122" s="20">
        <v>0</v>
      </c>
      <c r="BH122" s="20">
        <v>0</v>
      </c>
      <c r="BI122" s="20">
        <v>0</v>
      </c>
      <c r="BJ122" s="20">
        <f t="shared" ref="BJ122" si="648">BH122+BI122</f>
        <v>0</v>
      </c>
      <c r="BK122" s="22">
        <f t="shared" si="633"/>
        <v>30</v>
      </c>
      <c r="BL122" s="22">
        <f t="shared" si="634"/>
        <v>37</v>
      </c>
      <c r="BM122" s="22">
        <f t="shared" si="635"/>
        <v>34</v>
      </c>
      <c r="BN122" s="22">
        <f t="shared" si="636"/>
        <v>2</v>
      </c>
      <c r="BO122" s="22">
        <f t="shared" si="637"/>
        <v>36</v>
      </c>
      <c r="BP122" s="23">
        <v>2</v>
      </c>
      <c r="BQ122" s="22" t="str">
        <f t="shared" ref="BQ122" si="649">IF(BP122=1,BM122,"0")</f>
        <v>0</v>
      </c>
      <c r="BR122" s="22" t="str">
        <f t="shared" ref="BR122" si="650">IF(BP122=1,BN122,"0")</f>
        <v>0</v>
      </c>
      <c r="BS122" s="22">
        <f t="shared" ref="BS122" si="651">BQ122+BR122</f>
        <v>0</v>
      </c>
      <c r="BT122" s="22">
        <f t="shared" ref="BT122" si="652">IF(BP122=2,BM122,"0")</f>
        <v>34</v>
      </c>
      <c r="BU122" s="22">
        <f t="shared" ref="BU122" si="653">IF(BP122=2,BN122,"0")</f>
        <v>2</v>
      </c>
      <c r="BV122" s="22">
        <f t="shared" ref="BV122" si="654">BT122+BU122</f>
        <v>36</v>
      </c>
      <c r="BW122" s="22" t="str">
        <f t="shared" si="630"/>
        <v>0</v>
      </c>
      <c r="BX122" s="22" t="str">
        <f t="shared" si="631"/>
        <v>0</v>
      </c>
      <c r="BY122" s="22">
        <f t="shared" si="632"/>
        <v>0</v>
      </c>
    </row>
    <row r="123" spans="1:77" s="31" customFormat="1" ht="23.25" customHeight="1" x14ac:dyDescent="0.2">
      <c r="A123" s="29"/>
      <c r="B123" s="12" t="s">
        <v>123</v>
      </c>
      <c r="C123" s="20">
        <v>5</v>
      </c>
      <c r="D123" s="20">
        <v>5</v>
      </c>
      <c r="E123" s="20">
        <v>0</v>
      </c>
      <c r="F123" s="20">
        <v>0</v>
      </c>
      <c r="G123" s="20">
        <f t="shared" si="612"/>
        <v>0</v>
      </c>
      <c r="H123" s="20">
        <v>0</v>
      </c>
      <c r="I123" s="20">
        <v>0</v>
      </c>
      <c r="J123" s="20">
        <v>0</v>
      </c>
      <c r="K123" s="20">
        <v>0</v>
      </c>
      <c r="L123" s="20">
        <f t="shared" si="613"/>
        <v>0</v>
      </c>
      <c r="M123" s="20">
        <v>30</v>
      </c>
      <c r="N123" s="20">
        <f>9+36</f>
        <v>45</v>
      </c>
      <c r="O123" s="20">
        <f>17+4</f>
        <v>21</v>
      </c>
      <c r="P123" s="20">
        <f>2+1</f>
        <v>3</v>
      </c>
      <c r="Q123" s="20">
        <f t="shared" si="614"/>
        <v>24</v>
      </c>
      <c r="R123" s="20">
        <v>0</v>
      </c>
      <c r="S123" s="20">
        <v>0</v>
      </c>
      <c r="T123" s="20">
        <v>0</v>
      </c>
      <c r="U123" s="20">
        <v>0</v>
      </c>
      <c r="V123" s="20">
        <f t="shared" si="615"/>
        <v>0</v>
      </c>
      <c r="W123" s="20">
        <v>0</v>
      </c>
      <c r="X123" s="20">
        <v>0</v>
      </c>
      <c r="Y123" s="20">
        <v>0</v>
      </c>
      <c r="Z123" s="20">
        <v>0</v>
      </c>
      <c r="AA123" s="20">
        <f t="shared" si="616"/>
        <v>0</v>
      </c>
      <c r="AB123" s="20">
        <v>0</v>
      </c>
      <c r="AC123" s="20">
        <v>0</v>
      </c>
      <c r="AD123" s="20">
        <v>0</v>
      </c>
      <c r="AE123" s="20">
        <v>0</v>
      </c>
      <c r="AF123" s="20">
        <f t="shared" si="617"/>
        <v>0</v>
      </c>
      <c r="AG123" s="20">
        <v>0</v>
      </c>
      <c r="AH123" s="20">
        <v>0</v>
      </c>
      <c r="AI123" s="20">
        <v>0</v>
      </c>
      <c r="AJ123" s="20">
        <v>0</v>
      </c>
      <c r="AK123" s="20">
        <f t="shared" si="618"/>
        <v>0</v>
      </c>
      <c r="AL123" s="20">
        <v>0</v>
      </c>
      <c r="AM123" s="20">
        <v>0</v>
      </c>
      <c r="AN123" s="20">
        <v>0</v>
      </c>
      <c r="AO123" s="20">
        <v>0</v>
      </c>
      <c r="AP123" s="20">
        <f t="shared" si="619"/>
        <v>0</v>
      </c>
      <c r="AQ123" s="20">
        <v>0</v>
      </c>
      <c r="AR123" s="20">
        <v>0</v>
      </c>
      <c r="AS123" s="20">
        <v>0</v>
      </c>
      <c r="AT123" s="20">
        <v>0</v>
      </c>
      <c r="AU123" s="20">
        <f t="shared" si="620"/>
        <v>0</v>
      </c>
      <c r="AV123" s="20">
        <v>0</v>
      </c>
      <c r="AW123" s="20">
        <v>0</v>
      </c>
      <c r="AX123" s="20">
        <v>0</v>
      </c>
      <c r="AY123" s="20">
        <v>0</v>
      </c>
      <c r="AZ123" s="20">
        <f t="shared" si="621"/>
        <v>0</v>
      </c>
      <c r="BA123" s="20">
        <v>0</v>
      </c>
      <c r="BB123" s="20">
        <v>8</v>
      </c>
      <c r="BC123" s="20">
        <v>0</v>
      </c>
      <c r="BD123" s="20">
        <v>0</v>
      </c>
      <c r="BE123" s="20">
        <f t="shared" si="622"/>
        <v>0</v>
      </c>
      <c r="BF123" s="20">
        <v>0</v>
      </c>
      <c r="BG123" s="20">
        <v>0</v>
      </c>
      <c r="BH123" s="20">
        <v>0</v>
      </c>
      <c r="BI123" s="20">
        <v>0</v>
      </c>
      <c r="BJ123" s="20">
        <f t="shared" si="623"/>
        <v>0</v>
      </c>
      <c r="BK123" s="22">
        <f t="shared" si="633"/>
        <v>35</v>
      </c>
      <c r="BL123" s="22">
        <f t="shared" si="634"/>
        <v>58</v>
      </c>
      <c r="BM123" s="22">
        <f t="shared" si="635"/>
        <v>21</v>
      </c>
      <c r="BN123" s="22">
        <f t="shared" si="636"/>
        <v>3</v>
      </c>
      <c r="BO123" s="22">
        <f t="shared" si="637"/>
        <v>24</v>
      </c>
      <c r="BP123" s="23">
        <v>2</v>
      </c>
      <c r="BQ123" s="22" t="str">
        <f t="shared" si="624"/>
        <v>0</v>
      </c>
      <c r="BR123" s="22" t="str">
        <f t="shared" si="625"/>
        <v>0</v>
      </c>
      <c r="BS123" s="22">
        <f t="shared" si="626"/>
        <v>0</v>
      </c>
      <c r="BT123" s="22">
        <f t="shared" si="627"/>
        <v>21</v>
      </c>
      <c r="BU123" s="22">
        <f t="shared" si="628"/>
        <v>3</v>
      </c>
      <c r="BV123" s="22">
        <f t="shared" si="629"/>
        <v>24</v>
      </c>
      <c r="BW123" s="22" t="str">
        <f t="shared" si="630"/>
        <v>0</v>
      </c>
      <c r="BX123" s="22" t="str">
        <f t="shared" si="631"/>
        <v>0</v>
      </c>
      <c r="BY123" s="22">
        <f t="shared" si="632"/>
        <v>0</v>
      </c>
    </row>
    <row r="124" spans="1:77" s="2" customFormat="1" ht="23.25" customHeight="1" x14ac:dyDescent="0.5">
      <c r="A124" s="4"/>
      <c r="B124" s="21" t="s">
        <v>42</v>
      </c>
      <c r="C124" s="22">
        <f t="shared" ref="C124:AH124" si="655">SUM(C118:C123)</f>
        <v>35</v>
      </c>
      <c r="D124" s="22">
        <f t="shared" si="655"/>
        <v>7</v>
      </c>
      <c r="E124" s="22">
        <f t="shared" si="655"/>
        <v>2</v>
      </c>
      <c r="F124" s="22">
        <f t="shared" si="655"/>
        <v>1</v>
      </c>
      <c r="G124" s="22">
        <f t="shared" si="655"/>
        <v>3</v>
      </c>
      <c r="H124" s="22">
        <f t="shared" si="655"/>
        <v>0</v>
      </c>
      <c r="I124" s="22">
        <f t="shared" si="655"/>
        <v>0</v>
      </c>
      <c r="J124" s="22">
        <f t="shared" si="655"/>
        <v>0</v>
      </c>
      <c r="K124" s="22">
        <f t="shared" si="655"/>
        <v>0</v>
      </c>
      <c r="L124" s="22">
        <f t="shared" si="655"/>
        <v>0</v>
      </c>
      <c r="M124" s="22">
        <f t="shared" si="655"/>
        <v>145</v>
      </c>
      <c r="N124" s="22">
        <f t="shared" si="655"/>
        <v>309</v>
      </c>
      <c r="O124" s="22">
        <f t="shared" si="655"/>
        <v>113</v>
      </c>
      <c r="P124" s="22">
        <f t="shared" si="655"/>
        <v>15</v>
      </c>
      <c r="Q124" s="22">
        <f t="shared" si="655"/>
        <v>128</v>
      </c>
      <c r="R124" s="22">
        <f t="shared" si="655"/>
        <v>0</v>
      </c>
      <c r="S124" s="22">
        <f t="shared" si="655"/>
        <v>0</v>
      </c>
      <c r="T124" s="22">
        <f t="shared" si="655"/>
        <v>0</v>
      </c>
      <c r="U124" s="22">
        <f t="shared" si="655"/>
        <v>0</v>
      </c>
      <c r="V124" s="22">
        <f t="shared" si="655"/>
        <v>0</v>
      </c>
      <c r="W124" s="22">
        <f t="shared" si="655"/>
        <v>0</v>
      </c>
      <c r="X124" s="22">
        <f t="shared" si="655"/>
        <v>0</v>
      </c>
      <c r="Y124" s="22">
        <f t="shared" si="655"/>
        <v>0</v>
      </c>
      <c r="Z124" s="22">
        <f t="shared" si="655"/>
        <v>0</v>
      </c>
      <c r="AA124" s="22">
        <f t="shared" si="655"/>
        <v>0</v>
      </c>
      <c r="AB124" s="22">
        <f t="shared" si="655"/>
        <v>0</v>
      </c>
      <c r="AC124" s="22">
        <f t="shared" si="655"/>
        <v>0</v>
      </c>
      <c r="AD124" s="22">
        <f t="shared" si="655"/>
        <v>0</v>
      </c>
      <c r="AE124" s="22">
        <f t="shared" si="655"/>
        <v>0</v>
      </c>
      <c r="AF124" s="22">
        <f t="shared" si="655"/>
        <v>0</v>
      </c>
      <c r="AG124" s="22">
        <f t="shared" si="655"/>
        <v>0</v>
      </c>
      <c r="AH124" s="22">
        <f t="shared" si="655"/>
        <v>0</v>
      </c>
      <c r="AI124" s="22">
        <f t="shared" ref="AI124:BJ124" si="656">SUM(AI118:AI123)</f>
        <v>0</v>
      </c>
      <c r="AJ124" s="22">
        <f t="shared" si="656"/>
        <v>0</v>
      </c>
      <c r="AK124" s="22">
        <f t="shared" si="656"/>
        <v>0</v>
      </c>
      <c r="AL124" s="22">
        <f t="shared" si="656"/>
        <v>0</v>
      </c>
      <c r="AM124" s="22">
        <f t="shared" si="656"/>
        <v>0</v>
      </c>
      <c r="AN124" s="22">
        <f t="shared" si="656"/>
        <v>0</v>
      </c>
      <c r="AO124" s="22">
        <f t="shared" si="656"/>
        <v>0</v>
      </c>
      <c r="AP124" s="22">
        <f t="shared" si="656"/>
        <v>0</v>
      </c>
      <c r="AQ124" s="22">
        <f t="shared" si="656"/>
        <v>0</v>
      </c>
      <c r="AR124" s="22">
        <f t="shared" si="656"/>
        <v>0</v>
      </c>
      <c r="AS124" s="22">
        <f t="shared" si="656"/>
        <v>4</v>
      </c>
      <c r="AT124" s="22">
        <f t="shared" si="656"/>
        <v>0</v>
      </c>
      <c r="AU124" s="22">
        <f t="shared" si="656"/>
        <v>4</v>
      </c>
      <c r="AV124" s="22">
        <f t="shared" si="656"/>
        <v>0</v>
      </c>
      <c r="AW124" s="22">
        <f t="shared" si="656"/>
        <v>0</v>
      </c>
      <c r="AX124" s="22">
        <f t="shared" si="656"/>
        <v>0</v>
      </c>
      <c r="AY124" s="22">
        <f t="shared" si="656"/>
        <v>0</v>
      </c>
      <c r="AZ124" s="22">
        <f t="shared" si="656"/>
        <v>0</v>
      </c>
      <c r="BA124" s="22">
        <f t="shared" ref="BA124:BE124" si="657">SUM(BA118:BA123)</f>
        <v>0</v>
      </c>
      <c r="BB124" s="22">
        <f t="shared" si="657"/>
        <v>50</v>
      </c>
      <c r="BC124" s="22">
        <f t="shared" si="657"/>
        <v>45</v>
      </c>
      <c r="BD124" s="22">
        <f t="shared" si="657"/>
        <v>5</v>
      </c>
      <c r="BE124" s="22">
        <f t="shared" si="657"/>
        <v>50</v>
      </c>
      <c r="BF124" s="22">
        <f t="shared" si="656"/>
        <v>0</v>
      </c>
      <c r="BG124" s="22">
        <f t="shared" si="656"/>
        <v>0</v>
      </c>
      <c r="BH124" s="22">
        <f t="shared" si="656"/>
        <v>0</v>
      </c>
      <c r="BI124" s="22">
        <f t="shared" si="656"/>
        <v>0</v>
      </c>
      <c r="BJ124" s="22">
        <f t="shared" si="656"/>
        <v>0</v>
      </c>
      <c r="BK124" s="22">
        <f t="shared" si="633"/>
        <v>180</v>
      </c>
      <c r="BL124" s="22">
        <f t="shared" si="634"/>
        <v>366</v>
      </c>
      <c r="BM124" s="22">
        <f t="shared" si="635"/>
        <v>164</v>
      </c>
      <c r="BN124" s="22">
        <f t="shared" si="636"/>
        <v>21</v>
      </c>
      <c r="BO124" s="22">
        <f t="shared" si="637"/>
        <v>185</v>
      </c>
      <c r="BP124" s="23"/>
      <c r="BQ124" s="22">
        <f t="shared" ref="BQ124:BV124" si="658">SUM(BQ118:BQ123)</f>
        <v>0</v>
      </c>
      <c r="BR124" s="22">
        <f t="shared" si="658"/>
        <v>0</v>
      </c>
      <c r="BS124" s="22">
        <f t="shared" si="658"/>
        <v>0</v>
      </c>
      <c r="BT124" s="22">
        <f t="shared" si="658"/>
        <v>164</v>
      </c>
      <c r="BU124" s="22">
        <f t="shared" si="658"/>
        <v>21</v>
      </c>
      <c r="BV124" s="22">
        <f t="shared" si="658"/>
        <v>185</v>
      </c>
      <c r="BW124" s="22">
        <f t="shared" ref="BW124:BY124" si="659">SUM(BW118:BW123)</f>
        <v>0</v>
      </c>
      <c r="BX124" s="22">
        <f t="shared" si="659"/>
        <v>0</v>
      </c>
      <c r="BY124" s="22">
        <f t="shared" si="659"/>
        <v>0</v>
      </c>
    </row>
    <row r="125" spans="1:77" s="2" customFormat="1" ht="23.25" customHeight="1" x14ac:dyDescent="0.5">
      <c r="A125" s="4"/>
      <c r="B125" s="21" t="s">
        <v>59</v>
      </c>
      <c r="C125" s="22">
        <f>C124</f>
        <v>35</v>
      </c>
      <c r="D125" s="22">
        <f>D124</f>
        <v>7</v>
      </c>
      <c r="E125" s="22">
        <f t="shared" ref="E125:BV125" si="660">E124</f>
        <v>2</v>
      </c>
      <c r="F125" s="22">
        <f t="shared" si="660"/>
        <v>1</v>
      </c>
      <c r="G125" s="22">
        <f t="shared" si="660"/>
        <v>3</v>
      </c>
      <c r="H125" s="22">
        <f>H124</f>
        <v>0</v>
      </c>
      <c r="I125" s="22">
        <f>I124</f>
        <v>0</v>
      </c>
      <c r="J125" s="22">
        <f t="shared" ref="J125:L125" si="661">J124</f>
        <v>0</v>
      </c>
      <c r="K125" s="22">
        <f t="shared" si="661"/>
        <v>0</v>
      </c>
      <c r="L125" s="22">
        <f t="shared" si="661"/>
        <v>0</v>
      </c>
      <c r="M125" s="22">
        <f t="shared" si="660"/>
        <v>145</v>
      </c>
      <c r="N125" s="22">
        <f t="shared" si="660"/>
        <v>309</v>
      </c>
      <c r="O125" s="22">
        <f t="shared" si="660"/>
        <v>113</v>
      </c>
      <c r="P125" s="22">
        <f t="shared" si="660"/>
        <v>15</v>
      </c>
      <c r="Q125" s="22">
        <f t="shared" si="660"/>
        <v>128</v>
      </c>
      <c r="R125" s="22">
        <f t="shared" si="660"/>
        <v>0</v>
      </c>
      <c r="S125" s="22">
        <f t="shared" ref="S125" si="662">S124</f>
        <v>0</v>
      </c>
      <c r="T125" s="22">
        <f t="shared" si="660"/>
        <v>0</v>
      </c>
      <c r="U125" s="22">
        <f t="shared" si="660"/>
        <v>0</v>
      </c>
      <c r="V125" s="22">
        <f t="shared" si="660"/>
        <v>0</v>
      </c>
      <c r="W125" s="22">
        <f t="shared" ref="W125:AK125" si="663">W124</f>
        <v>0</v>
      </c>
      <c r="X125" s="22">
        <f t="shared" ref="X125" si="664">X124</f>
        <v>0</v>
      </c>
      <c r="Y125" s="22">
        <f t="shared" si="663"/>
        <v>0</v>
      </c>
      <c r="Z125" s="22">
        <f t="shared" si="663"/>
        <v>0</v>
      </c>
      <c r="AA125" s="22">
        <f t="shared" si="663"/>
        <v>0</v>
      </c>
      <c r="AB125" s="22">
        <f t="shared" si="663"/>
        <v>0</v>
      </c>
      <c r="AC125" s="22">
        <f t="shared" ref="AC125" si="665">AC124</f>
        <v>0</v>
      </c>
      <c r="AD125" s="22">
        <f t="shared" si="663"/>
        <v>0</v>
      </c>
      <c r="AE125" s="22">
        <f t="shared" si="663"/>
        <v>0</v>
      </c>
      <c r="AF125" s="22">
        <f t="shared" si="663"/>
        <v>0</v>
      </c>
      <c r="AG125" s="22">
        <f t="shared" si="663"/>
        <v>0</v>
      </c>
      <c r="AH125" s="22">
        <f t="shared" si="663"/>
        <v>0</v>
      </c>
      <c r="AI125" s="22">
        <f t="shared" si="663"/>
        <v>0</v>
      </c>
      <c r="AJ125" s="22">
        <f t="shared" si="663"/>
        <v>0</v>
      </c>
      <c r="AK125" s="22">
        <f t="shared" si="663"/>
        <v>0</v>
      </c>
      <c r="AL125" s="22">
        <f t="shared" si="660"/>
        <v>0</v>
      </c>
      <c r="AM125" s="22">
        <f t="shared" ref="AM125" si="666">AM124</f>
        <v>0</v>
      </c>
      <c r="AN125" s="22">
        <f t="shared" si="660"/>
        <v>0</v>
      </c>
      <c r="AO125" s="22">
        <f t="shared" si="660"/>
        <v>0</v>
      </c>
      <c r="AP125" s="22">
        <f t="shared" si="660"/>
        <v>0</v>
      </c>
      <c r="AQ125" s="22">
        <f t="shared" si="660"/>
        <v>0</v>
      </c>
      <c r="AR125" s="22">
        <f t="shared" si="660"/>
        <v>0</v>
      </c>
      <c r="AS125" s="22">
        <f t="shared" si="660"/>
        <v>4</v>
      </c>
      <c r="AT125" s="22">
        <f t="shared" si="660"/>
        <v>0</v>
      </c>
      <c r="AU125" s="22">
        <f t="shared" si="660"/>
        <v>4</v>
      </c>
      <c r="AV125" s="22">
        <f t="shared" si="660"/>
        <v>0</v>
      </c>
      <c r="AW125" s="22">
        <f t="shared" si="660"/>
        <v>0</v>
      </c>
      <c r="AX125" s="22">
        <f t="shared" si="660"/>
        <v>0</v>
      </c>
      <c r="AY125" s="22">
        <f t="shared" si="660"/>
        <v>0</v>
      </c>
      <c r="AZ125" s="22">
        <f t="shared" si="660"/>
        <v>0</v>
      </c>
      <c r="BA125" s="22">
        <f t="shared" si="660"/>
        <v>0</v>
      </c>
      <c r="BB125" s="22">
        <f t="shared" si="660"/>
        <v>50</v>
      </c>
      <c r="BC125" s="22">
        <f t="shared" si="660"/>
        <v>45</v>
      </c>
      <c r="BD125" s="22">
        <f t="shared" si="660"/>
        <v>5</v>
      </c>
      <c r="BE125" s="22">
        <f t="shared" si="660"/>
        <v>50</v>
      </c>
      <c r="BF125" s="22">
        <f t="shared" ref="BF125:BJ125" si="667">BF124</f>
        <v>0</v>
      </c>
      <c r="BG125" s="22">
        <f t="shared" si="667"/>
        <v>0</v>
      </c>
      <c r="BH125" s="22">
        <f t="shared" si="667"/>
        <v>0</v>
      </c>
      <c r="BI125" s="22">
        <f t="shared" si="667"/>
        <v>0</v>
      </c>
      <c r="BJ125" s="22">
        <f t="shared" si="667"/>
        <v>0</v>
      </c>
      <c r="BK125" s="22">
        <f t="shared" si="633"/>
        <v>180</v>
      </c>
      <c r="BL125" s="22">
        <f t="shared" si="634"/>
        <v>366</v>
      </c>
      <c r="BM125" s="22">
        <f t="shared" si="635"/>
        <v>164</v>
      </c>
      <c r="BN125" s="22">
        <f t="shared" si="636"/>
        <v>21</v>
      </c>
      <c r="BO125" s="22">
        <f t="shared" si="637"/>
        <v>185</v>
      </c>
      <c r="BP125" s="23"/>
      <c r="BQ125" s="22">
        <f t="shared" si="660"/>
        <v>0</v>
      </c>
      <c r="BR125" s="22">
        <f t="shared" si="660"/>
        <v>0</v>
      </c>
      <c r="BS125" s="22">
        <f t="shared" si="660"/>
        <v>0</v>
      </c>
      <c r="BT125" s="22">
        <f t="shared" si="660"/>
        <v>164</v>
      </c>
      <c r="BU125" s="22">
        <f t="shared" si="660"/>
        <v>21</v>
      </c>
      <c r="BV125" s="22">
        <f t="shared" si="660"/>
        <v>185</v>
      </c>
      <c r="BW125" s="22">
        <f t="shared" ref="BW125:BY125" si="668">BW124</f>
        <v>0</v>
      </c>
      <c r="BX125" s="22">
        <f t="shared" si="668"/>
        <v>0</v>
      </c>
      <c r="BY125" s="22">
        <f t="shared" si="668"/>
        <v>0</v>
      </c>
    </row>
    <row r="126" spans="1:77" s="2" customFormat="1" ht="23.25" customHeight="1" x14ac:dyDescent="0.5">
      <c r="A126" s="24"/>
      <c r="B126" s="25" t="s">
        <v>29</v>
      </c>
      <c r="C126" s="26">
        <f t="shared" ref="C126:AH126" si="669">C115+C125</f>
        <v>335</v>
      </c>
      <c r="D126" s="26">
        <f t="shared" si="669"/>
        <v>530</v>
      </c>
      <c r="E126" s="26">
        <f t="shared" si="669"/>
        <v>189</v>
      </c>
      <c r="F126" s="26">
        <f t="shared" si="669"/>
        <v>46</v>
      </c>
      <c r="G126" s="26">
        <f t="shared" si="669"/>
        <v>235</v>
      </c>
      <c r="H126" s="26">
        <f t="shared" si="669"/>
        <v>0</v>
      </c>
      <c r="I126" s="26">
        <f t="shared" si="669"/>
        <v>267</v>
      </c>
      <c r="J126" s="26">
        <f t="shared" si="669"/>
        <v>105</v>
      </c>
      <c r="K126" s="26">
        <f t="shared" si="669"/>
        <v>58</v>
      </c>
      <c r="L126" s="26">
        <f t="shared" si="669"/>
        <v>163</v>
      </c>
      <c r="M126" s="26">
        <f t="shared" si="669"/>
        <v>540</v>
      </c>
      <c r="N126" s="26">
        <f t="shared" si="669"/>
        <v>1742</v>
      </c>
      <c r="O126" s="26">
        <f t="shared" si="669"/>
        <v>452</v>
      </c>
      <c r="P126" s="26">
        <f t="shared" si="669"/>
        <v>64</v>
      </c>
      <c r="Q126" s="26">
        <f t="shared" si="669"/>
        <v>516</v>
      </c>
      <c r="R126" s="26">
        <f t="shared" si="669"/>
        <v>220</v>
      </c>
      <c r="S126" s="26">
        <f t="shared" si="669"/>
        <v>368</v>
      </c>
      <c r="T126" s="26">
        <f t="shared" si="669"/>
        <v>119</v>
      </c>
      <c r="U126" s="26">
        <f t="shared" si="669"/>
        <v>59</v>
      </c>
      <c r="V126" s="26">
        <f t="shared" si="669"/>
        <v>178</v>
      </c>
      <c r="W126" s="26">
        <f t="shared" si="669"/>
        <v>128</v>
      </c>
      <c r="X126" s="26">
        <f t="shared" si="669"/>
        <v>235</v>
      </c>
      <c r="Y126" s="26">
        <f t="shared" si="669"/>
        <v>68</v>
      </c>
      <c r="Z126" s="26">
        <f t="shared" si="669"/>
        <v>48</v>
      </c>
      <c r="AA126" s="26">
        <f t="shared" si="669"/>
        <v>116</v>
      </c>
      <c r="AB126" s="26">
        <f t="shared" si="669"/>
        <v>100</v>
      </c>
      <c r="AC126" s="26">
        <f t="shared" si="669"/>
        <v>489</v>
      </c>
      <c r="AD126" s="26">
        <f t="shared" si="669"/>
        <v>58</v>
      </c>
      <c r="AE126" s="26">
        <f t="shared" si="669"/>
        <v>28</v>
      </c>
      <c r="AF126" s="26">
        <f t="shared" si="669"/>
        <v>86</v>
      </c>
      <c r="AG126" s="26">
        <f t="shared" si="669"/>
        <v>2</v>
      </c>
      <c r="AH126" s="26">
        <f t="shared" si="669"/>
        <v>30</v>
      </c>
      <c r="AI126" s="26">
        <f t="shared" ref="AI126:BJ126" si="670">AI115+AI125</f>
        <v>9</v>
      </c>
      <c r="AJ126" s="26">
        <f t="shared" si="670"/>
        <v>14</v>
      </c>
      <c r="AK126" s="26">
        <f t="shared" si="670"/>
        <v>23</v>
      </c>
      <c r="AL126" s="26">
        <f t="shared" si="670"/>
        <v>0</v>
      </c>
      <c r="AM126" s="26">
        <f t="shared" si="670"/>
        <v>0</v>
      </c>
      <c r="AN126" s="26">
        <f t="shared" si="670"/>
        <v>0</v>
      </c>
      <c r="AO126" s="26">
        <f t="shared" si="670"/>
        <v>0</v>
      </c>
      <c r="AP126" s="26">
        <f t="shared" si="670"/>
        <v>0</v>
      </c>
      <c r="AQ126" s="26">
        <f t="shared" si="670"/>
        <v>0</v>
      </c>
      <c r="AR126" s="26">
        <f t="shared" si="670"/>
        <v>0</v>
      </c>
      <c r="AS126" s="26">
        <f t="shared" si="670"/>
        <v>12</v>
      </c>
      <c r="AT126" s="26">
        <f t="shared" si="670"/>
        <v>1</v>
      </c>
      <c r="AU126" s="26">
        <f t="shared" si="670"/>
        <v>13</v>
      </c>
      <c r="AV126" s="26">
        <f t="shared" si="670"/>
        <v>0</v>
      </c>
      <c r="AW126" s="26">
        <f t="shared" si="670"/>
        <v>34</v>
      </c>
      <c r="AX126" s="26">
        <f t="shared" si="670"/>
        <v>0</v>
      </c>
      <c r="AY126" s="26">
        <f t="shared" si="670"/>
        <v>0</v>
      </c>
      <c r="AZ126" s="26">
        <f t="shared" si="670"/>
        <v>0</v>
      </c>
      <c r="BA126" s="26">
        <f t="shared" ref="BA126:BE126" si="671">BA115+BA125</f>
        <v>0</v>
      </c>
      <c r="BB126" s="26">
        <f t="shared" si="671"/>
        <v>134</v>
      </c>
      <c r="BC126" s="26">
        <f t="shared" si="671"/>
        <v>111</v>
      </c>
      <c r="BD126" s="26">
        <f t="shared" si="671"/>
        <v>27</v>
      </c>
      <c r="BE126" s="26">
        <f t="shared" si="671"/>
        <v>138</v>
      </c>
      <c r="BF126" s="26">
        <f t="shared" si="670"/>
        <v>0</v>
      </c>
      <c r="BG126" s="26">
        <f t="shared" si="670"/>
        <v>0</v>
      </c>
      <c r="BH126" s="26">
        <f t="shared" si="670"/>
        <v>2</v>
      </c>
      <c r="BI126" s="26">
        <f t="shared" si="670"/>
        <v>0</v>
      </c>
      <c r="BJ126" s="26">
        <f t="shared" si="670"/>
        <v>2</v>
      </c>
      <c r="BK126" s="26">
        <f t="shared" si="633"/>
        <v>1325</v>
      </c>
      <c r="BL126" s="26">
        <f t="shared" si="634"/>
        <v>3829</v>
      </c>
      <c r="BM126" s="26">
        <f t="shared" si="635"/>
        <v>1125</v>
      </c>
      <c r="BN126" s="26">
        <f t="shared" si="636"/>
        <v>345</v>
      </c>
      <c r="BO126" s="26">
        <f t="shared" si="637"/>
        <v>1470</v>
      </c>
      <c r="BP126" s="27"/>
      <c r="BQ126" s="26">
        <f t="shared" ref="BQ126:BV126" si="672">BQ115+BQ125</f>
        <v>0</v>
      </c>
      <c r="BR126" s="26">
        <f t="shared" si="672"/>
        <v>0</v>
      </c>
      <c r="BS126" s="26">
        <f t="shared" si="672"/>
        <v>0</v>
      </c>
      <c r="BT126" s="26">
        <f t="shared" si="672"/>
        <v>1125</v>
      </c>
      <c r="BU126" s="26">
        <f t="shared" si="672"/>
        <v>345</v>
      </c>
      <c r="BV126" s="26">
        <f t="shared" si="672"/>
        <v>1470</v>
      </c>
      <c r="BW126" s="26">
        <f t="shared" ref="BW126:BY126" si="673">BW115+BW125</f>
        <v>0</v>
      </c>
      <c r="BX126" s="26">
        <f t="shared" si="673"/>
        <v>0</v>
      </c>
      <c r="BY126" s="26">
        <f t="shared" si="673"/>
        <v>0</v>
      </c>
    </row>
    <row r="127" spans="1:77" ht="23.25" customHeight="1" x14ac:dyDescent="0.5">
      <c r="A127" s="4" t="s">
        <v>31</v>
      </c>
      <c r="B127" s="5"/>
      <c r="C127" s="1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  <c r="BL127" s="28"/>
      <c r="BM127" s="28"/>
      <c r="BN127" s="28"/>
      <c r="BO127" s="28"/>
      <c r="BP127" s="53"/>
      <c r="BQ127" s="28"/>
      <c r="BR127" s="28"/>
      <c r="BS127" s="28"/>
      <c r="BT127" s="28"/>
      <c r="BU127" s="28"/>
      <c r="BV127" s="28"/>
      <c r="BW127" s="28"/>
      <c r="BX127" s="28"/>
      <c r="BY127" s="45"/>
    </row>
    <row r="128" spans="1:77" ht="23.25" customHeight="1" x14ac:dyDescent="0.5">
      <c r="A128" s="4"/>
      <c r="B128" s="10" t="s">
        <v>43</v>
      </c>
      <c r="C128" s="1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  <c r="BF128" s="28"/>
      <c r="BG128" s="28"/>
      <c r="BH128" s="28"/>
      <c r="BI128" s="28"/>
      <c r="BJ128" s="28"/>
      <c r="BK128" s="28"/>
      <c r="BL128" s="28"/>
      <c r="BM128" s="28"/>
      <c r="BN128" s="28"/>
      <c r="BO128" s="28"/>
      <c r="BP128" s="53"/>
      <c r="BQ128" s="28"/>
      <c r="BR128" s="28"/>
      <c r="BS128" s="28"/>
      <c r="BT128" s="28"/>
      <c r="BU128" s="28"/>
      <c r="BV128" s="28"/>
      <c r="BW128" s="28"/>
      <c r="BX128" s="28"/>
      <c r="BY128" s="45"/>
    </row>
    <row r="129" spans="1:77" ht="23.25" customHeight="1" x14ac:dyDescent="0.5">
      <c r="A129" s="18"/>
      <c r="B129" s="5" t="s">
        <v>45</v>
      </c>
      <c r="C129" s="129"/>
      <c r="D129" s="85"/>
      <c r="E129" s="85"/>
      <c r="F129" s="85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85"/>
      <c r="S129" s="85"/>
      <c r="T129" s="86"/>
      <c r="U129" s="86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85"/>
      <c r="AM129" s="85"/>
      <c r="AN129" s="85"/>
      <c r="AO129" s="85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  <c r="BL129" s="28"/>
      <c r="BM129" s="28"/>
      <c r="BN129" s="28"/>
      <c r="BO129" s="28"/>
      <c r="BP129" s="53"/>
      <c r="BQ129" s="28"/>
      <c r="BR129" s="28"/>
      <c r="BS129" s="28"/>
      <c r="BT129" s="28"/>
      <c r="BU129" s="28"/>
      <c r="BV129" s="28"/>
      <c r="BW129" s="28"/>
      <c r="BX129" s="28"/>
      <c r="BY129" s="45"/>
    </row>
    <row r="130" spans="1:77" ht="23.25" customHeight="1" x14ac:dyDescent="0.5">
      <c r="A130" s="18"/>
      <c r="B130" s="19" t="s">
        <v>17</v>
      </c>
      <c r="C130" s="20">
        <v>5</v>
      </c>
      <c r="D130" s="20">
        <v>4</v>
      </c>
      <c r="E130" s="20">
        <v>0</v>
      </c>
      <c r="F130" s="20">
        <v>5</v>
      </c>
      <c r="G130" s="20">
        <f t="shared" ref="G130:G138" si="674">E130+F130</f>
        <v>5</v>
      </c>
      <c r="H130" s="20">
        <v>0</v>
      </c>
      <c r="I130" s="128">
        <v>8</v>
      </c>
      <c r="J130" s="20">
        <v>2</v>
      </c>
      <c r="K130" s="20">
        <v>5</v>
      </c>
      <c r="L130" s="20">
        <f>SUM(J130:K130)</f>
        <v>7</v>
      </c>
      <c r="M130" s="20">
        <v>10</v>
      </c>
      <c r="N130" s="20">
        <v>8</v>
      </c>
      <c r="O130" s="20">
        <v>1</v>
      </c>
      <c r="P130" s="20">
        <v>1</v>
      </c>
      <c r="Q130" s="20">
        <f t="shared" ref="Q130:Q138" si="675">O130+P130</f>
        <v>2</v>
      </c>
      <c r="R130" s="20">
        <v>30</v>
      </c>
      <c r="S130" s="20">
        <v>81</v>
      </c>
      <c r="T130" s="20">
        <v>7</v>
      </c>
      <c r="U130" s="20">
        <v>23</v>
      </c>
      <c r="V130" s="20">
        <f t="shared" ref="V130:V138" si="676">T130+U130</f>
        <v>30</v>
      </c>
      <c r="W130" s="20">
        <v>35</v>
      </c>
      <c r="X130" s="20">
        <f>12+24</f>
        <v>36</v>
      </c>
      <c r="Y130" s="20">
        <v>2</v>
      </c>
      <c r="Z130" s="20">
        <v>6</v>
      </c>
      <c r="AA130" s="20">
        <f t="shared" ref="AA130:AA138" si="677">Y130+Z130</f>
        <v>8</v>
      </c>
      <c r="AB130" s="20">
        <v>35</v>
      </c>
      <c r="AC130" s="20">
        <v>127</v>
      </c>
      <c r="AD130" s="20">
        <v>23</v>
      </c>
      <c r="AE130" s="20">
        <v>32</v>
      </c>
      <c r="AF130" s="20">
        <f t="shared" ref="AF130:AF138" si="678">AD130+AE130</f>
        <v>55</v>
      </c>
      <c r="AG130" s="20">
        <v>5</v>
      </c>
      <c r="AH130" s="20">
        <f>8+11</f>
        <v>19</v>
      </c>
      <c r="AI130" s="20">
        <v>6</v>
      </c>
      <c r="AJ130" s="20">
        <v>7</v>
      </c>
      <c r="AK130" s="20">
        <f t="shared" ref="AK130:AK138" si="679">AI130+AJ130</f>
        <v>13</v>
      </c>
      <c r="AL130" s="20">
        <v>0</v>
      </c>
      <c r="AM130" s="20">
        <v>0</v>
      </c>
      <c r="AN130" s="20">
        <v>0</v>
      </c>
      <c r="AO130" s="20">
        <v>0</v>
      </c>
      <c r="AP130" s="20">
        <f t="shared" ref="AP130:AP138" si="680">AN130+AO130</f>
        <v>0</v>
      </c>
      <c r="AQ130" s="20">
        <v>0</v>
      </c>
      <c r="AR130" s="20">
        <v>0</v>
      </c>
      <c r="AS130" s="20">
        <v>1</v>
      </c>
      <c r="AT130" s="20">
        <v>0</v>
      </c>
      <c r="AU130" s="20">
        <f t="shared" ref="AU130:AU138" si="681">AS130+AT130</f>
        <v>1</v>
      </c>
      <c r="AV130" s="20">
        <v>0</v>
      </c>
      <c r="AW130" s="20">
        <v>0</v>
      </c>
      <c r="AX130" s="20">
        <v>0</v>
      </c>
      <c r="AY130" s="20">
        <v>0</v>
      </c>
      <c r="AZ130" s="20">
        <f t="shared" ref="AZ130:AZ138" si="682">AX130+AY130</f>
        <v>0</v>
      </c>
      <c r="BA130" s="20">
        <v>0</v>
      </c>
      <c r="BB130" s="20">
        <v>0</v>
      </c>
      <c r="BC130" s="20">
        <v>0</v>
      </c>
      <c r="BD130" s="20">
        <v>0</v>
      </c>
      <c r="BE130" s="20">
        <f t="shared" ref="BE130:BE138" si="683">BC130+BD130</f>
        <v>0</v>
      </c>
      <c r="BF130" s="20">
        <v>0</v>
      </c>
      <c r="BG130" s="20">
        <v>0</v>
      </c>
      <c r="BH130" s="20">
        <v>0</v>
      </c>
      <c r="BI130" s="20">
        <v>0</v>
      </c>
      <c r="BJ130" s="20">
        <f t="shared" ref="BJ130:BJ138" si="684">BH130+BI130</f>
        <v>0</v>
      </c>
      <c r="BK130" s="22">
        <f>C130+M130+R130+W130+AB130+AG130+AL130+AQ130+AV130+BF130+H130+BA130</f>
        <v>120</v>
      </c>
      <c r="BL130" s="22">
        <f>D130+N130+S130+X130+AC130+AH130+AM130+AR130+AW130+BG130+I130+BB130</f>
        <v>283</v>
      </c>
      <c r="BM130" s="22">
        <f>E130+O130+T130+Y130+AD130+AI130+AN130+AS130+AX130+BH130+J130+BC130</f>
        <v>42</v>
      </c>
      <c r="BN130" s="22">
        <f>F130+P130+U130+Z130+AE130+AJ130+AO130+AT130+AY130+BI130+K130+BD130</f>
        <v>79</v>
      </c>
      <c r="BO130" s="22">
        <f>G130+Q130+V130+AA130+AF130+AK130+AP130+AU130+AZ130+BJ130+L130+BE130</f>
        <v>121</v>
      </c>
      <c r="BP130" s="23">
        <v>2</v>
      </c>
      <c r="BQ130" s="22" t="str">
        <f t="shared" ref="BQ130:BQ138" si="685">IF(BP130=1,BM130,"0")</f>
        <v>0</v>
      </c>
      <c r="BR130" s="22" t="str">
        <f t="shared" ref="BR130:BR138" si="686">IF(BP130=1,BN130,"0")</f>
        <v>0</v>
      </c>
      <c r="BS130" s="22">
        <f t="shared" ref="BS130:BS138" si="687">BQ130+BR130</f>
        <v>0</v>
      </c>
      <c r="BT130" s="22">
        <f t="shared" ref="BT130:BT138" si="688">IF(BP130=2,BM130,"0")</f>
        <v>42</v>
      </c>
      <c r="BU130" s="22">
        <f t="shared" ref="BU130:BU138" si="689">IF(BP130=2,BN130,"0")</f>
        <v>79</v>
      </c>
      <c r="BV130" s="22">
        <f t="shared" ref="BV130:BV138" si="690">BT130+BU130</f>
        <v>121</v>
      </c>
      <c r="BW130" s="22" t="str">
        <f t="shared" ref="BW130:BW138" si="691">IF(BS130=2,BP130,"0")</f>
        <v>0</v>
      </c>
      <c r="BX130" s="22" t="str">
        <f t="shared" ref="BX130:BX138" si="692">IF(BS130=2,BQ130,"0")</f>
        <v>0</v>
      </c>
      <c r="BY130" s="22">
        <f t="shared" ref="BY130:BY138" si="693">BW130+BX130</f>
        <v>0</v>
      </c>
    </row>
    <row r="131" spans="1:77" ht="23.25" customHeight="1" x14ac:dyDescent="0.5">
      <c r="A131" s="18"/>
      <c r="B131" s="19" t="s">
        <v>32</v>
      </c>
      <c r="C131" s="20">
        <v>10</v>
      </c>
      <c r="D131" s="20">
        <v>19</v>
      </c>
      <c r="E131" s="20">
        <v>2</v>
      </c>
      <c r="F131" s="20">
        <v>9</v>
      </c>
      <c r="G131" s="20">
        <f t="shared" si="674"/>
        <v>11</v>
      </c>
      <c r="H131" s="20">
        <v>0</v>
      </c>
      <c r="I131" s="128">
        <v>12</v>
      </c>
      <c r="J131" s="20">
        <v>1</v>
      </c>
      <c r="K131" s="20">
        <v>6</v>
      </c>
      <c r="L131" s="20">
        <f t="shared" ref="L131:L138" si="694">SUM(J131:K131)</f>
        <v>7</v>
      </c>
      <c r="M131" s="20">
        <v>20</v>
      </c>
      <c r="N131" s="20">
        <f>21+16</f>
        <v>37</v>
      </c>
      <c r="O131" s="20">
        <f>4+2</f>
        <v>6</v>
      </c>
      <c r="P131" s="20">
        <f>6+10</f>
        <v>16</v>
      </c>
      <c r="Q131" s="20">
        <f t="shared" si="675"/>
        <v>22</v>
      </c>
      <c r="R131" s="20">
        <v>30</v>
      </c>
      <c r="S131" s="20">
        <v>28</v>
      </c>
      <c r="T131" s="20">
        <v>4</v>
      </c>
      <c r="U131" s="20">
        <v>19</v>
      </c>
      <c r="V131" s="20">
        <f t="shared" si="676"/>
        <v>23</v>
      </c>
      <c r="W131" s="20">
        <v>10</v>
      </c>
      <c r="X131" s="20">
        <v>13</v>
      </c>
      <c r="Y131" s="20">
        <v>1</v>
      </c>
      <c r="Z131" s="20">
        <v>7</v>
      </c>
      <c r="AA131" s="20">
        <f t="shared" si="677"/>
        <v>8</v>
      </c>
      <c r="AB131" s="20">
        <v>10</v>
      </c>
      <c r="AC131" s="20">
        <v>43</v>
      </c>
      <c r="AD131" s="20">
        <v>2</v>
      </c>
      <c r="AE131" s="20">
        <v>6</v>
      </c>
      <c r="AF131" s="20">
        <f t="shared" si="678"/>
        <v>8</v>
      </c>
      <c r="AG131" s="20">
        <v>0</v>
      </c>
      <c r="AH131" s="20">
        <f>14+5</f>
        <v>19</v>
      </c>
      <c r="AI131" s="20">
        <v>3</v>
      </c>
      <c r="AJ131" s="20">
        <v>7</v>
      </c>
      <c r="AK131" s="20">
        <f t="shared" si="679"/>
        <v>10</v>
      </c>
      <c r="AL131" s="20">
        <v>0</v>
      </c>
      <c r="AM131" s="20">
        <v>0</v>
      </c>
      <c r="AN131" s="20">
        <v>0</v>
      </c>
      <c r="AO131" s="20">
        <v>0</v>
      </c>
      <c r="AP131" s="20">
        <f t="shared" si="680"/>
        <v>0</v>
      </c>
      <c r="AQ131" s="20">
        <v>0</v>
      </c>
      <c r="AR131" s="20">
        <v>0</v>
      </c>
      <c r="AS131" s="20">
        <v>3</v>
      </c>
      <c r="AT131" s="20">
        <v>0</v>
      </c>
      <c r="AU131" s="20">
        <f t="shared" si="681"/>
        <v>3</v>
      </c>
      <c r="AV131" s="20">
        <v>0</v>
      </c>
      <c r="AW131" s="20">
        <v>2</v>
      </c>
      <c r="AX131" s="20">
        <v>1</v>
      </c>
      <c r="AY131" s="20">
        <v>0</v>
      </c>
      <c r="AZ131" s="20">
        <f t="shared" si="682"/>
        <v>1</v>
      </c>
      <c r="BA131" s="20">
        <v>0</v>
      </c>
      <c r="BB131" s="20">
        <v>0</v>
      </c>
      <c r="BC131" s="20">
        <v>0</v>
      </c>
      <c r="BD131" s="20">
        <v>0</v>
      </c>
      <c r="BE131" s="20">
        <f t="shared" si="683"/>
        <v>0</v>
      </c>
      <c r="BF131" s="20">
        <v>0</v>
      </c>
      <c r="BG131" s="20">
        <v>0</v>
      </c>
      <c r="BH131" s="20">
        <v>0</v>
      </c>
      <c r="BI131" s="20">
        <v>0</v>
      </c>
      <c r="BJ131" s="20">
        <f t="shared" si="684"/>
        <v>0</v>
      </c>
      <c r="BK131" s="22">
        <f t="shared" ref="BK131:BK139" si="695">C131+M131+R131+W131+AB131+AG131+AL131+AQ131+AV131+BF131+H131+BA131</f>
        <v>80</v>
      </c>
      <c r="BL131" s="22">
        <f t="shared" ref="BL131:BL139" si="696">D131+N131+S131+X131+AC131+AH131+AM131+AR131+AW131+BG131+I131+BB131</f>
        <v>173</v>
      </c>
      <c r="BM131" s="22">
        <f t="shared" ref="BM131:BM139" si="697">E131+O131+T131+Y131+AD131+AI131+AN131+AS131+AX131+BH131+J131+BC131</f>
        <v>23</v>
      </c>
      <c r="BN131" s="22">
        <f t="shared" ref="BN131:BN139" si="698">F131+P131+U131+Z131+AE131+AJ131+AO131+AT131+AY131+BI131+K131+BD131</f>
        <v>70</v>
      </c>
      <c r="BO131" s="22">
        <f t="shared" ref="BO131:BO139" si="699">G131+Q131+V131+AA131+AF131+AK131+AP131+AU131+AZ131+BJ131+L131+BE131</f>
        <v>93</v>
      </c>
      <c r="BP131" s="23">
        <v>1</v>
      </c>
      <c r="BQ131" s="22">
        <f t="shared" si="685"/>
        <v>23</v>
      </c>
      <c r="BR131" s="22">
        <f t="shared" si="686"/>
        <v>70</v>
      </c>
      <c r="BS131" s="22">
        <f t="shared" si="687"/>
        <v>93</v>
      </c>
      <c r="BT131" s="22" t="str">
        <f t="shared" si="688"/>
        <v>0</v>
      </c>
      <c r="BU131" s="22" t="str">
        <f t="shared" si="689"/>
        <v>0</v>
      </c>
      <c r="BV131" s="22">
        <f t="shared" si="690"/>
        <v>0</v>
      </c>
      <c r="BW131" s="22" t="str">
        <f t="shared" si="691"/>
        <v>0</v>
      </c>
      <c r="BX131" s="22" t="str">
        <f t="shared" si="692"/>
        <v>0</v>
      </c>
      <c r="BY131" s="22">
        <f t="shared" si="693"/>
        <v>0</v>
      </c>
    </row>
    <row r="132" spans="1:77" ht="23.25" customHeight="1" x14ac:dyDescent="0.5">
      <c r="A132" s="18"/>
      <c r="B132" s="12" t="s">
        <v>113</v>
      </c>
      <c r="C132" s="20">
        <v>10</v>
      </c>
      <c r="D132" s="20">
        <v>21</v>
      </c>
      <c r="E132" s="20">
        <v>0</v>
      </c>
      <c r="F132" s="20">
        <v>6</v>
      </c>
      <c r="G132" s="20">
        <f t="shared" si="674"/>
        <v>6</v>
      </c>
      <c r="H132" s="20">
        <v>0</v>
      </c>
      <c r="I132" s="128">
        <v>11</v>
      </c>
      <c r="J132" s="20">
        <v>5</v>
      </c>
      <c r="K132" s="20">
        <v>6</v>
      </c>
      <c r="L132" s="20">
        <f t="shared" si="694"/>
        <v>11</v>
      </c>
      <c r="M132" s="20">
        <v>20</v>
      </c>
      <c r="N132" s="20">
        <f>15+19</f>
        <v>34</v>
      </c>
      <c r="O132" s="20">
        <v>3</v>
      </c>
      <c r="P132" s="20">
        <f>13+9</f>
        <v>22</v>
      </c>
      <c r="Q132" s="20">
        <f t="shared" si="675"/>
        <v>25</v>
      </c>
      <c r="R132" s="20">
        <v>40</v>
      </c>
      <c r="S132" s="20">
        <v>30</v>
      </c>
      <c r="T132" s="20">
        <v>7</v>
      </c>
      <c r="U132" s="20">
        <v>12</v>
      </c>
      <c r="V132" s="20">
        <f t="shared" si="676"/>
        <v>19</v>
      </c>
      <c r="W132" s="20">
        <v>5</v>
      </c>
      <c r="X132" s="20">
        <v>6</v>
      </c>
      <c r="Y132" s="20">
        <v>1</v>
      </c>
      <c r="Z132" s="20">
        <v>4</v>
      </c>
      <c r="AA132" s="20">
        <f t="shared" si="677"/>
        <v>5</v>
      </c>
      <c r="AB132" s="20">
        <v>5</v>
      </c>
      <c r="AC132" s="20">
        <v>64</v>
      </c>
      <c r="AD132" s="20">
        <v>2</v>
      </c>
      <c r="AE132" s="20">
        <v>3</v>
      </c>
      <c r="AF132" s="20">
        <f t="shared" si="678"/>
        <v>5</v>
      </c>
      <c r="AG132" s="20">
        <v>0</v>
      </c>
      <c r="AH132" s="20">
        <v>9</v>
      </c>
      <c r="AI132" s="20">
        <v>3</v>
      </c>
      <c r="AJ132" s="20">
        <v>6</v>
      </c>
      <c r="AK132" s="20">
        <f t="shared" si="679"/>
        <v>9</v>
      </c>
      <c r="AL132" s="20">
        <v>0</v>
      </c>
      <c r="AM132" s="20">
        <v>0</v>
      </c>
      <c r="AN132" s="20">
        <v>0</v>
      </c>
      <c r="AO132" s="20">
        <v>0</v>
      </c>
      <c r="AP132" s="20">
        <f t="shared" si="680"/>
        <v>0</v>
      </c>
      <c r="AQ132" s="20">
        <v>0</v>
      </c>
      <c r="AR132" s="20">
        <v>0</v>
      </c>
      <c r="AS132" s="20">
        <v>1</v>
      </c>
      <c r="AT132" s="20">
        <v>3</v>
      </c>
      <c r="AU132" s="20">
        <f t="shared" si="681"/>
        <v>4</v>
      </c>
      <c r="AV132" s="20">
        <v>0</v>
      </c>
      <c r="AW132" s="20">
        <v>2</v>
      </c>
      <c r="AX132" s="20">
        <v>0</v>
      </c>
      <c r="AY132" s="20">
        <v>0</v>
      </c>
      <c r="AZ132" s="20">
        <f t="shared" si="682"/>
        <v>0</v>
      </c>
      <c r="BA132" s="20">
        <v>0</v>
      </c>
      <c r="BB132" s="20">
        <v>0</v>
      </c>
      <c r="BC132" s="20">
        <v>0</v>
      </c>
      <c r="BD132" s="20">
        <v>0</v>
      </c>
      <c r="BE132" s="20">
        <f t="shared" si="683"/>
        <v>0</v>
      </c>
      <c r="BF132" s="20">
        <v>0</v>
      </c>
      <c r="BG132" s="20">
        <v>0</v>
      </c>
      <c r="BH132" s="20">
        <v>0</v>
      </c>
      <c r="BI132" s="20">
        <v>0</v>
      </c>
      <c r="BJ132" s="20">
        <f t="shared" si="684"/>
        <v>0</v>
      </c>
      <c r="BK132" s="22">
        <f t="shared" si="695"/>
        <v>80</v>
      </c>
      <c r="BL132" s="22">
        <f t="shared" si="696"/>
        <v>177</v>
      </c>
      <c r="BM132" s="22">
        <f t="shared" si="697"/>
        <v>22</v>
      </c>
      <c r="BN132" s="22">
        <f t="shared" si="698"/>
        <v>62</v>
      </c>
      <c r="BO132" s="22">
        <f t="shared" si="699"/>
        <v>84</v>
      </c>
      <c r="BP132" s="23">
        <v>1</v>
      </c>
      <c r="BQ132" s="22">
        <f t="shared" si="685"/>
        <v>22</v>
      </c>
      <c r="BR132" s="22">
        <f t="shared" si="686"/>
        <v>62</v>
      </c>
      <c r="BS132" s="22">
        <f t="shared" si="687"/>
        <v>84</v>
      </c>
      <c r="BT132" s="22" t="str">
        <f t="shared" si="688"/>
        <v>0</v>
      </c>
      <c r="BU132" s="22" t="str">
        <f t="shared" si="689"/>
        <v>0</v>
      </c>
      <c r="BV132" s="22">
        <f t="shared" si="690"/>
        <v>0</v>
      </c>
      <c r="BW132" s="22" t="str">
        <f t="shared" si="691"/>
        <v>0</v>
      </c>
      <c r="BX132" s="22" t="str">
        <f t="shared" si="692"/>
        <v>0</v>
      </c>
      <c r="BY132" s="22">
        <f t="shared" si="693"/>
        <v>0</v>
      </c>
    </row>
    <row r="133" spans="1:77" ht="23.25" customHeight="1" x14ac:dyDescent="0.5">
      <c r="A133" s="18"/>
      <c r="B133" s="12" t="s">
        <v>92</v>
      </c>
      <c r="C133" s="20">
        <v>0</v>
      </c>
      <c r="D133" s="20">
        <v>0</v>
      </c>
      <c r="E133" s="20">
        <v>0</v>
      </c>
      <c r="F133" s="20">
        <v>0</v>
      </c>
      <c r="G133" s="20">
        <f t="shared" si="674"/>
        <v>0</v>
      </c>
      <c r="H133" s="20">
        <v>0</v>
      </c>
      <c r="I133" s="128">
        <v>16</v>
      </c>
      <c r="J133" s="20">
        <v>1</v>
      </c>
      <c r="K133" s="20">
        <v>10</v>
      </c>
      <c r="L133" s="20">
        <f t="shared" si="694"/>
        <v>11</v>
      </c>
      <c r="M133" s="20">
        <v>0</v>
      </c>
      <c r="N133" s="20">
        <v>0</v>
      </c>
      <c r="O133" s="20">
        <v>0</v>
      </c>
      <c r="P133" s="20">
        <v>0</v>
      </c>
      <c r="Q133" s="20">
        <f t="shared" si="675"/>
        <v>0</v>
      </c>
      <c r="R133" s="20">
        <v>40</v>
      </c>
      <c r="S133" s="20">
        <v>78</v>
      </c>
      <c r="T133" s="20">
        <v>8</v>
      </c>
      <c r="U133" s="20">
        <v>26</v>
      </c>
      <c r="V133" s="20">
        <f t="shared" si="676"/>
        <v>34</v>
      </c>
      <c r="W133" s="20">
        <v>40</v>
      </c>
      <c r="X133" s="20">
        <f>37+5</f>
        <v>42</v>
      </c>
      <c r="Y133" s="20">
        <v>6</v>
      </c>
      <c r="Z133" s="20">
        <v>24</v>
      </c>
      <c r="AA133" s="20">
        <f t="shared" si="677"/>
        <v>30</v>
      </c>
      <c r="AB133" s="20">
        <v>25</v>
      </c>
      <c r="AC133" s="20">
        <v>205</v>
      </c>
      <c r="AD133" s="20">
        <v>5</v>
      </c>
      <c r="AE133" s="20">
        <v>20</v>
      </c>
      <c r="AF133" s="20">
        <f t="shared" si="678"/>
        <v>25</v>
      </c>
      <c r="AG133" s="20">
        <v>0</v>
      </c>
      <c r="AH133" s="20">
        <v>97</v>
      </c>
      <c r="AI133" s="20">
        <v>6</v>
      </c>
      <c r="AJ133" s="20">
        <v>22</v>
      </c>
      <c r="AK133" s="20">
        <f t="shared" si="679"/>
        <v>28</v>
      </c>
      <c r="AL133" s="20">
        <v>0</v>
      </c>
      <c r="AM133" s="20">
        <v>0</v>
      </c>
      <c r="AN133" s="20">
        <v>0</v>
      </c>
      <c r="AO133" s="20">
        <v>0</v>
      </c>
      <c r="AP133" s="20">
        <f t="shared" si="680"/>
        <v>0</v>
      </c>
      <c r="AQ133" s="20">
        <v>0</v>
      </c>
      <c r="AR133" s="20">
        <v>0</v>
      </c>
      <c r="AS133" s="20">
        <v>0</v>
      </c>
      <c r="AT133" s="20">
        <v>0</v>
      </c>
      <c r="AU133" s="20">
        <f t="shared" si="681"/>
        <v>0</v>
      </c>
      <c r="AV133" s="20">
        <v>0</v>
      </c>
      <c r="AW133" s="20">
        <v>1</v>
      </c>
      <c r="AX133" s="20">
        <v>0</v>
      </c>
      <c r="AY133" s="20">
        <v>0</v>
      </c>
      <c r="AZ133" s="20">
        <f t="shared" si="682"/>
        <v>0</v>
      </c>
      <c r="BA133" s="20">
        <v>0</v>
      </c>
      <c r="BB133" s="20">
        <v>0</v>
      </c>
      <c r="BC133" s="20">
        <v>0</v>
      </c>
      <c r="BD133" s="20">
        <v>0</v>
      </c>
      <c r="BE133" s="20">
        <f t="shared" si="683"/>
        <v>0</v>
      </c>
      <c r="BF133" s="20">
        <v>0</v>
      </c>
      <c r="BG133" s="20">
        <v>0</v>
      </c>
      <c r="BH133" s="20">
        <v>0</v>
      </c>
      <c r="BI133" s="20">
        <v>0</v>
      </c>
      <c r="BJ133" s="20">
        <f t="shared" si="684"/>
        <v>0</v>
      </c>
      <c r="BK133" s="22">
        <f t="shared" si="695"/>
        <v>105</v>
      </c>
      <c r="BL133" s="22">
        <f t="shared" si="696"/>
        <v>439</v>
      </c>
      <c r="BM133" s="22">
        <f t="shared" si="697"/>
        <v>26</v>
      </c>
      <c r="BN133" s="22">
        <f t="shared" si="698"/>
        <v>102</v>
      </c>
      <c r="BO133" s="22">
        <f t="shared" si="699"/>
        <v>128</v>
      </c>
      <c r="BP133" s="23">
        <v>2</v>
      </c>
      <c r="BQ133" s="22" t="str">
        <f t="shared" si="685"/>
        <v>0</v>
      </c>
      <c r="BR133" s="22" t="str">
        <f t="shared" si="686"/>
        <v>0</v>
      </c>
      <c r="BS133" s="22">
        <f t="shared" si="687"/>
        <v>0</v>
      </c>
      <c r="BT133" s="22">
        <f t="shared" si="688"/>
        <v>26</v>
      </c>
      <c r="BU133" s="22">
        <f t="shared" si="689"/>
        <v>102</v>
      </c>
      <c r="BV133" s="22">
        <f t="shared" si="690"/>
        <v>128</v>
      </c>
      <c r="BW133" s="22" t="str">
        <f t="shared" si="691"/>
        <v>0</v>
      </c>
      <c r="BX133" s="22" t="str">
        <f t="shared" si="692"/>
        <v>0</v>
      </c>
      <c r="BY133" s="22">
        <f t="shared" si="693"/>
        <v>0</v>
      </c>
    </row>
    <row r="134" spans="1:77" ht="23.25" customHeight="1" x14ac:dyDescent="0.5">
      <c r="A134" s="18"/>
      <c r="B134" s="12" t="s">
        <v>128</v>
      </c>
      <c r="C134" s="20">
        <v>5</v>
      </c>
      <c r="D134" s="20">
        <v>4</v>
      </c>
      <c r="E134" s="20">
        <v>1</v>
      </c>
      <c r="F134" s="20">
        <v>0</v>
      </c>
      <c r="G134" s="20">
        <f t="shared" si="674"/>
        <v>1</v>
      </c>
      <c r="H134" s="20">
        <v>0</v>
      </c>
      <c r="I134" s="128">
        <v>1</v>
      </c>
      <c r="J134" s="20">
        <v>0</v>
      </c>
      <c r="K134" s="20">
        <v>1</v>
      </c>
      <c r="L134" s="20">
        <f t="shared" si="694"/>
        <v>1</v>
      </c>
      <c r="M134" s="20">
        <v>0</v>
      </c>
      <c r="N134" s="20">
        <v>0</v>
      </c>
      <c r="O134" s="20">
        <v>1</v>
      </c>
      <c r="P134" s="20">
        <v>3</v>
      </c>
      <c r="Q134" s="20">
        <f t="shared" si="675"/>
        <v>4</v>
      </c>
      <c r="R134" s="20">
        <v>20</v>
      </c>
      <c r="S134" s="20">
        <v>7</v>
      </c>
      <c r="T134" s="20">
        <v>0</v>
      </c>
      <c r="U134" s="20">
        <v>5</v>
      </c>
      <c r="V134" s="20">
        <f t="shared" si="676"/>
        <v>5</v>
      </c>
      <c r="W134" s="20">
        <v>10</v>
      </c>
      <c r="X134" s="20">
        <v>10</v>
      </c>
      <c r="Y134" s="20">
        <v>3</v>
      </c>
      <c r="Z134" s="20">
        <v>1</v>
      </c>
      <c r="AA134" s="20">
        <f t="shared" ref="AA134:AA135" si="700">Y134+Z134</f>
        <v>4</v>
      </c>
      <c r="AB134" s="20">
        <v>5</v>
      </c>
      <c r="AC134" s="20">
        <v>44</v>
      </c>
      <c r="AD134" s="20">
        <v>0</v>
      </c>
      <c r="AE134" s="20">
        <v>5</v>
      </c>
      <c r="AF134" s="20">
        <f t="shared" si="678"/>
        <v>5</v>
      </c>
      <c r="AG134" s="20">
        <v>0</v>
      </c>
      <c r="AH134" s="20">
        <f>7+15</f>
        <v>22</v>
      </c>
      <c r="AI134" s="20">
        <v>11</v>
      </c>
      <c r="AJ134" s="20">
        <v>13</v>
      </c>
      <c r="AK134" s="20">
        <f t="shared" si="679"/>
        <v>24</v>
      </c>
      <c r="AL134" s="20">
        <v>0</v>
      </c>
      <c r="AM134" s="20">
        <v>0</v>
      </c>
      <c r="AN134" s="20">
        <v>0</v>
      </c>
      <c r="AO134" s="20">
        <v>0</v>
      </c>
      <c r="AP134" s="20">
        <f t="shared" si="680"/>
        <v>0</v>
      </c>
      <c r="AQ134" s="20">
        <v>0</v>
      </c>
      <c r="AR134" s="20">
        <v>0</v>
      </c>
      <c r="AS134" s="20">
        <v>0</v>
      </c>
      <c r="AT134" s="20">
        <v>0</v>
      </c>
      <c r="AU134" s="20">
        <f t="shared" si="681"/>
        <v>0</v>
      </c>
      <c r="AV134" s="20">
        <v>0</v>
      </c>
      <c r="AW134" s="20">
        <v>0</v>
      </c>
      <c r="AX134" s="20">
        <v>0</v>
      </c>
      <c r="AY134" s="20">
        <v>0</v>
      </c>
      <c r="AZ134" s="20">
        <f t="shared" si="682"/>
        <v>0</v>
      </c>
      <c r="BA134" s="20">
        <v>0</v>
      </c>
      <c r="BB134" s="20">
        <v>2</v>
      </c>
      <c r="BC134" s="20">
        <v>2</v>
      </c>
      <c r="BD134" s="20">
        <v>0</v>
      </c>
      <c r="BE134" s="20">
        <f t="shared" si="683"/>
        <v>2</v>
      </c>
      <c r="BF134" s="20">
        <v>0</v>
      </c>
      <c r="BG134" s="20">
        <v>0</v>
      </c>
      <c r="BH134" s="20">
        <v>0</v>
      </c>
      <c r="BI134" s="20">
        <v>0</v>
      </c>
      <c r="BJ134" s="20">
        <f t="shared" si="684"/>
        <v>0</v>
      </c>
      <c r="BK134" s="22">
        <f t="shared" si="695"/>
        <v>40</v>
      </c>
      <c r="BL134" s="22">
        <f t="shared" si="696"/>
        <v>90</v>
      </c>
      <c r="BM134" s="22">
        <f t="shared" si="697"/>
        <v>18</v>
      </c>
      <c r="BN134" s="22">
        <f t="shared" si="698"/>
        <v>28</v>
      </c>
      <c r="BO134" s="22">
        <f t="shared" si="699"/>
        <v>46</v>
      </c>
      <c r="BP134" s="23">
        <v>1</v>
      </c>
      <c r="BQ134" s="22">
        <f t="shared" si="685"/>
        <v>18</v>
      </c>
      <c r="BR134" s="22">
        <f t="shared" si="686"/>
        <v>28</v>
      </c>
      <c r="BS134" s="22">
        <f t="shared" si="687"/>
        <v>46</v>
      </c>
      <c r="BT134" s="22" t="str">
        <f t="shared" si="688"/>
        <v>0</v>
      </c>
      <c r="BU134" s="22" t="str">
        <f t="shared" si="689"/>
        <v>0</v>
      </c>
      <c r="BV134" s="22">
        <f t="shared" si="690"/>
        <v>0</v>
      </c>
      <c r="BW134" s="22" t="str">
        <f t="shared" si="691"/>
        <v>0</v>
      </c>
      <c r="BX134" s="22" t="str">
        <f t="shared" si="692"/>
        <v>0</v>
      </c>
      <c r="BY134" s="22">
        <f t="shared" si="693"/>
        <v>0</v>
      </c>
    </row>
    <row r="135" spans="1:77" ht="23.25" customHeight="1" x14ac:dyDescent="0.5">
      <c r="A135" s="18"/>
      <c r="B135" s="12" t="s">
        <v>116</v>
      </c>
      <c r="C135" s="20">
        <v>5</v>
      </c>
      <c r="D135" s="20">
        <v>3</v>
      </c>
      <c r="E135" s="20">
        <v>0</v>
      </c>
      <c r="F135" s="20">
        <v>1</v>
      </c>
      <c r="G135" s="20">
        <f t="shared" si="674"/>
        <v>1</v>
      </c>
      <c r="H135" s="20">
        <v>0</v>
      </c>
      <c r="I135" s="128">
        <v>4</v>
      </c>
      <c r="J135" s="20">
        <v>0</v>
      </c>
      <c r="K135" s="20">
        <v>2</v>
      </c>
      <c r="L135" s="20">
        <f t="shared" ref="L135" si="701">SUM(J135:K135)</f>
        <v>2</v>
      </c>
      <c r="M135" s="20">
        <v>0</v>
      </c>
      <c r="N135" s="20">
        <v>9</v>
      </c>
      <c r="O135" s="20">
        <v>2</v>
      </c>
      <c r="P135" s="20">
        <v>5</v>
      </c>
      <c r="Q135" s="20">
        <f t="shared" si="675"/>
        <v>7</v>
      </c>
      <c r="R135" s="20">
        <v>20</v>
      </c>
      <c r="S135" s="20">
        <v>11</v>
      </c>
      <c r="T135" s="20">
        <v>4</v>
      </c>
      <c r="U135" s="20">
        <v>6</v>
      </c>
      <c r="V135" s="20">
        <f t="shared" si="676"/>
        <v>10</v>
      </c>
      <c r="W135" s="20">
        <v>10</v>
      </c>
      <c r="X135" s="20">
        <v>11</v>
      </c>
      <c r="Y135" s="20">
        <v>0</v>
      </c>
      <c r="Z135" s="20">
        <v>5</v>
      </c>
      <c r="AA135" s="20">
        <f t="shared" si="700"/>
        <v>5</v>
      </c>
      <c r="AB135" s="20">
        <v>4</v>
      </c>
      <c r="AC135" s="20">
        <v>49</v>
      </c>
      <c r="AD135" s="20">
        <v>0</v>
      </c>
      <c r="AE135" s="20">
        <v>4</v>
      </c>
      <c r="AF135" s="20">
        <f t="shared" si="678"/>
        <v>4</v>
      </c>
      <c r="AG135" s="20">
        <v>1</v>
      </c>
      <c r="AH135" s="20">
        <f>19+18</f>
        <v>37</v>
      </c>
      <c r="AI135" s="20">
        <v>13</v>
      </c>
      <c r="AJ135" s="20">
        <v>16</v>
      </c>
      <c r="AK135" s="20">
        <f t="shared" si="679"/>
        <v>29</v>
      </c>
      <c r="AL135" s="20">
        <v>0</v>
      </c>
      <c r="AM135" s="20">
        <v>0</v>
      </c>
      <c r="AN135" s="20">
        <v>0</v>
      </c>
      <c r="AO135" s="20">
        <v>0</v>
      </c>
      <c r="AP135" s="20">
        <f t="shared" si="680"/>
        <v>0</v>
      </c>
      <c r="AQ135" s="20">
        <v>0</v>
      </c>
      <c r="AR135" s="20">
        <v>0</v>
      </c>
      <c r="AS135" s="20">
        <v>0</v>
      </c>
      <c r="AT135" s="20">
        <v>1</v>
      </c>
      <c r="AU135" s="20">
        <f t="shared" si="681"/>
        <v>1</v>
      </c>
      <c r="AV135" s="20">
        <v>0</v>
      </c>
      <c r="AW135" s="20">
        <v>0</v>
      </c>
      <c r="AX135" s="20">
        <v>0</v>
      </c>
      <c r="AY135" s="20">
        <v>0</v>
      </c>
      <c r="AZ135" s="20">
        <f t="shared" si="682"/>
        <v>0</v>
      </c>
      <c r="BA135" s="20">
        <v>0</v>
      </c>
      <c r="BB135" s="20">
        <v>0</v>
      </c>
      <c r="BC135" s="20">
        <v>0</v>
      </c>
      <c r="BD135" s="20">
        <v>0</v>
      </c>
      <c r="BE135" s="20">
        <f t="shared" si="683"/>
        <v>0</v>
      </c>
      <c r="BF135" s="20">
        <v>0</v>
      </c>
      <c r="BG135" s="20">
        <v>0</v>
      </c>
      <c r="BH135" s="20">
        <v>0</v>
      </c>
      <c r="BI135" s="20">
        <v>0</v>
      </c>
      <c r="BJ135" s="20">
        <f t="shared" si="684"/>
        <v>0</v>
      </c>
      <c r="BK135" s="22">
        <f t="shared" si="695"/>
        <v>40</v>
      </c>
      <c r="BL135" s="22">
        <f t="shared" si="696"/>
        <v>124</v>
      </c>
      <c r="BM135" s="22">
        <f t="shared" si="697"/>
        <v>19</v>
      </c>
      <c r="BN135" s="22">
        <f t="shared" si="698"/>
        <v>40</v>
      </c>
      <c r="BO135" s="22">
        <f t="shared" si="699"/>
        <v>59</v>
      </c>
      <c r="BP135" s="23">
        <v>1</v>
      </c>
      <c r="BQ135" s="22">
        <f t="shared" ref="BQ135" si="702">IF(BP135=1,BM135,"0")</f>
        <v>19</v>
      </c>
      <c r="BR135" s="22">
        <f t="shared" ref="BR135" si="703">IF(BP135=1,BN135,"0")</f>
        <v>40</v>
      </c>
      <c r="BS135" s="22">
        <f t="shared" ref="BS135" si="704">BQ135+BR135</f>
        <v>59</v>
      </c>
      <c r="BT135" s="22" t="str">
        <f t="shared" ref="BT135" si="705">IF(BP135=2,BM135,"0")</f>
        <v>0</v>
      </c>
      <c r="BU135" s="22" t="str">
        <f t="shared" ref="BU135" si="706">IF(BP135=2,BN135,"0")</f>
        <v>0</v>
      </c>
      <c r="BV135" s="22">
        <f t="shared" ref="BV135" si="707">BT135+BU135</f>
        <v>0</v>
      </c>
      <c r="BW135" s="22" t="str">
        <f t="shared" ref="BW135" si="708">IF(BS135=2,BP135,"0")</f>
        <v>0</v>
      </c>
      <c r="BX135" s="22" t="str">
        <f t="shared" ref="BX135" si="709">IF(BS135=2,BQ135,"0")</f>
        <v>0</v>
      </c>
      <c r="BY135" s="22">
        <f t="shared" ref="BY135" si="710">BW135+BX135</f>
        <v>0</v>
      </c>
    </row>
    <row r="136" spans="1:77" ht="23.25" customHeight="1" x14ac:dyDescent="0.5">
      <c r="A136" s="18"/>
      <c r="B136" s="12" t="s">
        <v>114</v>
      </c>
      <c r="C136" s="20">
        <v>20</v>
      </c>
      <c r="D136" s="20">
        <v>20</v>
      </c>
      <c r="E136" s="20">
        <v>1</v>
      </c>
      <c r="F136" s="20">
        <v>9</v>
      </c>
      <c r="G136" s="20">
        <f t="shared" ref="G136" si="711">E136+F136</f>
        <v>10</v>
      </c>
      <c r="H136" s="20">
        <v>0</v>
      </c>
      <c r="I136" s="128">
        <v>16</v>
      </c>
      <c r="J136" s="20">
        <v>0</v>
      </c>
      <c r="K136" s="20">
        <v>14</v>
      </c>
      <c r="L136" s="20">
        <f t="shared" si="694"/>
        <v>14</v>
      </c>
      <c r="M136" s="20">
        <v>20</v>
      </c>
      <c r="N136" s="20">
        <v>26</v>
      </c>
      <c r="O136" s="20">
        <v>5</v>
      </c>
      <c r="P136" s="20">
        <v>10</v>
      </c>
      <c r="Q136" s="20">
        <f t="shared" ref="Q136" si="712">O136+P136</f>
        <v>15</v>
      </c>
      <c r="R136" s="20">
        <v>40</v>
      </c>
      <c r="S136" s="20">
        <v>63</v>
      </c>
      <c r="T136" s="20">
        <v>11</v>
      </c>
      <c r="U136" s="20">
        <v>33</v>
      </c>
      <c r="V136" s="20">
        <f t="shared" ref="V136" si="713">T136+U136</f>
        <v>44</v>
      </c>
      <c r="W136" s="20">
        <v>35</v>
      </c>
      <c r="X136" s="20">
        <v>133</v>
      </c>
      <c r="Y136" s="20">
        <v>24</v>
      </c>
      <c r="Z136" s="20">
        <v>28</v>
      </c>
      <c r="AA136" s="20">
        <f t="shared" ref="AA136" si="714">Y136+Z136</f>
        <v>52</v>
      </c>
      <c r="AB136" s="20">
        <v>5</v>
      </c>
      <c r="AC136" s="20">
        <v>182</v>
      </c>
      <c r="AD136" s="20">
        <v>2</v>
      </c>
      <c r="AE136" s="20">
        <v>3</v>
      </c>
      <c r="AF136" s="20">
        <f t="shared" ref="AF136" si="715">AD136+AE136</f>
        <v>5</v>
      </c>
      <c r="AG136" s="20">
        <v>0</v>
      </c>
      <c r="AH136" s="20">
        <v>27</v>
      </c>
      <c r="AI136" s="20">
        <v>2</v>
      </c>
      <c r="AJ136" s="20">
        <v>3</v>
      </c>
      <c r="AK136" s="20">
        <f t="shared" ref="AK136" si="716">AI136+AJ136</f>
        <v>5</v>
      </c>
      <c r="AL136" s="20">
        <v>0</v>
      </c>
      <c r="AM136" s="20">
        <v>0</v>
      </c>
      <c r="AN136" s="20">
        <v>0</v>
      </c>
      <c r="AO136" s="20">
        <v>0</v>
      </c>
      <c r="AP136" s="20">
        <f t="shared" ref="AP136" si="717">AN136+AO136</f>
        <v>0</v>
      </c>
      <c r="AQ136" s="20">
        <v>0</v>
      </c>
      <c r="AR136" s="20">
        <v>0</v>
      </c>
      <c r="AS136" s="20">
        <v>3</v>
      </c>
      <c r="AT136" s="20">
        <v>3</v>
      </c>
      <c r="AU136" s="20">
        <f t="shared" ref="AU136" si="718">AS136+AT136</f>
        <v>6</v>
      </c>
      <c r="AV136" s="20">
        <v>0</v>
      </c>
      <c r="AW136" s="20">
        <v>0</v>
      </c>
      <c r="AX136" s="20">
        <v>0</v>
      </c>
      <c r="AY136" s="20">
        <v>0</v>
      </c>
      <c r="AZ136" s="20">
        <f t="shared" ref="AZ136" si="719">AX136+AY136</f>
        <v>0</v>
      </c>
      <c r="BA136" s="20">
        <v>0</v>
      </c>
      <c r="BB136" s="20">
        <v>1</v>
      </c>
      <c r="BC136" s="20">
        <v>1</v>
      </c>
      <c r="BD136" s="20">
        <v>0</v>
      </c>
      <c r="BE136" s="20">
        <f t="shared" si="683"/>
        <v>1</v>
      </c>
      <c r="BF136" s="20">
        <v>0</v>
      </c>
      <c r="BG136" s="20">
        <v>0</v>
      </c>
      <c r="BH136" s="20">
        <v>0</v>
      </c>
      <c r="BI136" s="20">
        <v>0</v>
      </c>
      <c r="BJ136" s="20">
        <f t="shared" ref="BJ136" si="720">BH136+BI136</f>
        <v>0</v>
      </c>
      <c r="BK136" s="22">
        <f t="shared" si="695"/>
        <v>120</v>
      </c>
      <c r="BL136" s="22">
        <f t="shared" si="696"/>
        <v>468</v>
      </c>
      <c r="BM136" s="22">
        <f t="shared" si="697"/>
        <v>49</v>
      </c>
      <c r="BN136" s="22">
        <f t="shared" si="698"/>
        <v>103</v>
      </c>
      <c r="BO136" s="22">
        <f t="shared" si="699"/>
        <v>152</v>
      </c>
      <c r="BP136" s="23">
        <v>1</v>
      </c>
      <c r="BQ136" s="22">
        <f t="shared" si="685"/>
        <v>49</v>
      </c>
      <c r="BR136" s="22">
        <f t="shared" si="686"/>
        <v>103</v>
      </c>
      <c r="BS136" s="22">
        <f t="shared" si="687"/>
        <v>152</v>
      </c>
      <c r="BT136" s="22" t="str">
        <f t="shared" si="688"/>
        <v>0</v>
      </c>
      <c r="BU136" s="22" t="str">
        <f t="shared" si="689"/>
        <v>0</v>
      </c>
      <c r="BV136" s="22">
        <f t="shared" si="690"/>
        <v>0</v>
      </c>
      <c r="BW136" s="22" t="str">
        <f t="shared" si="691"/>
        <v>0</v>
      </c>
      <c r="BX136" s="22" t="str">
        <f t="shared" si="692"/>
        <v>0</v>
      </c>
      <c r="BY136" s="22">
        <f t="shared" si="693"/>
        <v>0</v>
      </c>
    </row>
    <row r="137" spans="1:77" ht="23.25" customHeight="1" x14ac:dyDescent="0.5">
      <c r="A137" s="18"/>
      <c r="B137" s="12" t="s">
        <v>18</v>
      </c>
      <c r="C137" s="20">
        <v>0</v>
      </c>
      <c r="D137" s="20">
        <v>0</v>
      </c>
      <c r="E137" s="20">
        <v>0</v>
      </c>
      <c r="F137" s="20">
        <v>0</v>
      </c>
      <c r="G137" s="20">
        <f t="shared" si="674"/>
        <v>0</v>
      </c>
      <c r="H137" s="20">
        <v>0</v>
      </c>
      <c r="I137" s="128">
        <v>11</v>
      </c>
      <c r="J137" s="20">
        <v>1</v>
      </c>
      <c r="K137" s="20">
        <v>6</v>
      </c>
      <c r="L137" s="20">
        <f t="shared" si="694"/>
        <v>7</v>
      </c>
      <c r="M137" s="20">
        <v>0</v>
      </c>
      <c r="N137" s="20">
        <v>0</v>
      </c>
      <c r="O137" s="20">
        <v>0</v>
      </c>
      <c r="P137" s="20">
        <v>0</v>
      </c>
      <c r="Q137" s="20">
        <f t="shared" si="675"/>
        <v>0</v>
      </c>
      <c r="R137" s="20">
        <v>45</v>
      </c>
      <c r="S137" s="20">
        <v>52</v>
      </c>
      <c r="T137" s="20">
        <v>8</v>
      </c>
      <c r="U137" s="20">
        <v>23</v>
      </c>
      <c r="V137" s="20">
        <f t="shared" si="676"/>
        <v>31</v>
      </c>
      <c r="W137" s="20">
        <v>45</v>
      </c>
      <c r="X137" s="20">
        <f>27+19</f>
        <v>46</v>
      </c>
      <c r="Y137" s="20">
        <v>5</v>
      </c>
      <c r="Z137" s="20">
        <v>21</v>
      </c>
      <c r="AA137" s="20">
        <f t="shared" si="677"/>
        <v>26</v>
      </c>
      <c r="AB137" s="20">
        <v>15</v>
      </c>
      <c r="AC137" s="20">
        <v>101</v>
      </c>
      <c r="AD137" s="20">
        <v>3</v>
      </c>
      <c r="AE137" s="20">
        <v>9</v>
      </c>
      <c r="AF137" s="20">
        <f t="shared" si="678"/>
        <v>12</v>
      </c>
      <c r="AG137" s="20">
        <v>0</v>
      </c>
      <c r="AH137" s="20">
        <v>66</v>
      </c>
      <c r="AI137" s="20">
        <v>8</v>
      </c>
      <c r="AJ137" s="20">
        <v>27</v>
      </c>
      <c r="AK137" s="20">
        <f t="shared" si="679"/>
        <v>35</v>
      </c>
      <c r="AL137" s="20">
        <v>0</v>
      </c>
      <c r="AM137" s="20">
        <v>0</v>
      </c>
      <c r="AN137" s="20">
        <v>0</v>
      </c>
      <c r="AO137" s="20">
        <v>0</v>
      </c>
      <c r="AP137" s="20">
        <f t="shared" si="680"/>
        <v>0</v>
      </c>
      <c r="AQ137" s="20">
        <v>0</v>
      </c>
      <c r="AR137" s="20">
        <v>0</v>
      </c>
      <c r="AS137" s="20">
        <v>0</v>
      </c>
      <c r="AT137" s="20">
        <v>0</v>
      </c>
      <c r="AU137" s="20">
        <f t="shared" si="681"/>
        <v>0</v>
      </c>
      <c r="AV137" s="20">
        <v>0</v>
      </c>
      <c r="AW137" s="20">
        <v>1</v>
      </c>
      <c r="AX137" s="20">
        <v>0</v>
      </c>
      <c r="AY137" s="20">
        <v>1</v>
      </c>
      <c r="AZ137" s="20">
        <f t="shared" si="682"/>
        <v>1</v>
      </c>
      <c r="BA137" s="20">
        <v>0</v>
      </c>
      <c r="BB137" s="20">
        <v>0</v>
      </c>
      <c r="BC137" s="20">
        <v>0</v>
      </c>
      <c r="BD137" s="20">
        <v>0</v>
      </c>
      <c r="BE137" s="20">
        <f t="shared" si="683"/>
        <v>0</v>
      </c>
      <c r="BF137" s="20">
        <v>0</v>
      </c>
      <c r="BG137" s="20">
        <v>0</v>
      </c>
      <c r="BH137" s="20">
        <v>0</v>
      </c>
      <c r="BI137" s="20">
        <v>0</v>
      </c>
      <c r="BJ137" s="20">
        <f t="shared" si="684"/>
        <v>0</v>
      </c>
      <c r="BK137" s="22">
        <f t="shared" si="695"/>
        <v>105</v>
      </c>
      <c r="BL137" s="22">
        <f t="shared" si="696"/>
        <v>277</v>
      </c>
      <c r="BM137" s="22">
        <f t="shared" si="697"/>
        <v>25</v>
      </c>
      <c r="BN137" s="22">
        <f t="shared" si="698"/>
        <v>87</v>
      </c>
      <c r="BO137" s="22">
        <f t="shared" si="699"/>
        <v>112</v>
      </c>
      <c r="BP137" s="23">
        <v>2</v>
      </c>
      <c r="BQ137" s="22" t="str">
        <f t="shared" si="685"/>
        <v>0</v>
      </c>
      <c r="BR137" s="22" t="str">
        <f t="shared" si="686"/>
        <v>0</v>
      </c>
      <c r="BS137" s="22">
        <f t="shared" si="687"/>
        <v>0</v>
      </c>
      <c r="BT137" s="22">
        <f t="shared" si="688"/>
        <v>25</v>
      </c>
      <c r="BU137" s="22">
        <f t="shared" si="689"/>
        <v>87</v>
      </c>
      <c r="BV137" s="22">
        <f t="shared" si="690"/>
        <v>112</v>
      </c>
      <c r="BW137" s="22" t="str">
        <f t="shared" si="691"/>
        <v>0</v>
      </c>
      <c r="BX137" s="22" t="str">
        <f t="shared" si="692"/>
        <v>0</v>
      </c>
      <c r="BY137" s="22">
        <f t="shared" si="693"/>
        <v>0</v>
      </c>
    </row>
    <row r="138" spans="1:77" ht="23.25" customHeight="1" x14ac:dyDescent="0.5">
      <c r="A138" s="18"/>
      <c r="B138" s="12" t="s">
        <v>55</v>
      </c>
      <c r="C138" s="20">
        <v>10</v>
      </c>
      <c r="D138" s="20">
        <v>29</v>
      </c>
      <c r="E138" s="20">
        <v>4</v>
      </c>
      <c r="F138" s="20">
        <v>16</v>
      </c>
      <c r="G138" s="20">
        <f t="shared" si="674"/>
        <v>20</v>
      </c>
      <c r="H138" s="20">
        <v>0</v>
      </c>
      <c r="I138" s="128">
        <v>11</v>
      </c>
      <c r="J138" s="20">
        <v>3</v>
      </c>
      <c r="K138" s="20">
        <v>6</v>
      </c>
      <c r="L138" s="20">
        <f t="shared" si="694"/>
        <v>9</v>
      </c>
      <c r="M138" s="20">
        <v>15</v>
      </c>
      <c r="N138" s="20">
        <v>42</v>
      </c>
      <c r="O138" s="20">
        <f>11+6</f>
        <v>17</v>
      </c>
      <c r="P138" s="20">
        <f>4+11</f>
        <v>15</v>
      </c>
      <c r="Q138" s="20">
        <f t="shared" si="675"/>
        <v>32</v>
      </c>
      <c r="R138" s="20">
        <v>40</v>
      </c>
      <c r="S138" s="20">
        <v>18</v>
      </c>
      <c r="T138" s="20">
        <v>6</v>
      </c>
      <c r="U138" s="20">
        <v>8</v>
      </c>
      <c r="V138" s="20">
        <f t="shared" si="676"/>
        <v>14</v>
      </c>
      <c r="W138" s="20">
        <v>20</v>
      </c>
      <c r="X138" s="20">
        <f>10+10</f>
        <v>20</v>
      </c>
      <c r="Y138" s="20">
        <v>9</v>
      </c>
      <c r="Z138" s="20">
        <v>1</v>
      </c>
      <c r="AA138" s="20">
        <f t="shared" si="677"/>
        <v>10</v>
      </c>
      <c r="AB138" s="20">
        <v>20</v>
      </c>
      <c r="AC138" s="20">
        <v>90</v>
      </c>
      <c r="AD138" s="20">
        <v>12</v>
      </c>
      <c r="AE138" s="20">
        <v>5</v>
      </c>
      <c r="AF138" s="20">
        <f t="shared" si="678"/>
        <v>17</v>
      </c>
      <c r="AG138" s="20">
        <v>0</v>
      </c>
      <c r="AH138" s="20">
        <f>17+13</f>
        <v>30</v>
      </c>
      <c r="AI138" s="20">
        <v>14</v>
      </c>
      <c r="AJ138" s="20">
        <v>3</v>
      </c>
      <c r="AK138" s="20">
        <f t="shared" si="679"/>
        <v>17</v>
      </c>
      <c r="AL138" s="20">
        <v>0</v>
      </c>
      <c r="AM138" s="20">
        <v>0</v>
      </c>
      <c r="AN138" s="20">
        <v>0</v>
      </c>
      <c r="AO138" s="20">
        <v>0</v>
      </c>
      <c r="AP138" s="20">
        <f t="shared" si="680"/>
        <v>0</v>
      </c>
      <c r="AQ138" s="20">
        <v>0</v>
      </c>
      <c r="AR138" s="20">
        <v>0</v>
      </c>
      <c r="AS138" s="20">
        <v>2</v>
      </c>
      <c r="AT138" s="20">
        <v>0</v>
      </c>
      <c r="AU138" s="20">
        <f t="shared" si="681"/>
        <v>2</v>
      </c>
      <c r="AV138" s="20">
        <v>0</v>
      </c>
      <c r="AW138" s="20">
        <v>0</v>
      </c>
      <c r="AX138" s="20">
        <v>0</v>
      </c>
      <c r="AY138" s="20">
        <v>0</v>
      </c>
      <c r="AZ138" s="20">
        <f t="shared" si="682"/>
        <v>0</v>
      </c>
      <c r="BA138" s="20">
        <v>0</v>
      </c>
      <c r="BB138" s="20">
        <v>0</v>
      </c>
      <c r="BC138" s="20">
        <v>0</v>
      </c>
      <c r="BD138" s="20">
        <v>0</v>
      </c>
      <c r="BE138" s="20">
        <f t="shared" si="683"/>
        <v>0</v>
      </c>
      <c r="BF138" s="20">
        <v>0</v>
      </c>
      <c r="BG138" s="20">
        <v>0</v>
      </c>
      <c r="BH138" s="20">
        <v>0</v>
      </c>
      <c r="BI138" s="20">
        <v>0</v>
      </c>
      <c r="BJ138" s="20">
        <f t="shared" si="684"/>
        <v>0</v>
      </c>
      <c r="BK138" s="22">
        <f t="shared" si="695"/>
        <v>105</v>
      </c>
      <c r="BL138" s="22">
        <f t="shared" si="696"/>
        <v>240</v>
      </c>
      <c r="BM138" s="22">
        <f t="shared" si="697"/>
        <v>67</v>
      </c>
      <c r="BN138" s="22">
        <f t="shared" si="698"/>
        <v>54</v>
      </c>
      <c r="BO138" s="22">
        <f t="shared" si="699"/>
        <v>121</v>
      </c>
      <c r="BP138" s="23">
        <v>2</v>
      </c>
      <c r="BQ138" s="22" t="str">
        <f t="shared" si="685"/>
        <v>0</v>
      </c>
      <c r="BR138" s="22" t="str">
        <f t="shared" si="686"/>
        <v>0</v>
      </c>
      <c r="BS138" s="22">
        <f t="shared" si="687"/>
        <v>0</v>
      </c>
      <c r="BT138" s="22">
        <f t="shared" si="688"/>
        <v>67</v>
      </c>
      <c r="BU138" s="22">
        <f t="shared" si="689"/>
        <v>54</v>
      </c>
      <c r="BV138" s="22">
        <f t="shared" si="690"/>
        <v>121</v>
      </c>
      <c r="BW138" s="22" t="str">
        <f t="shared" si="691"/>
        <v>0</v>
      </c>
      <c r="BX138" s="22" t="str">
        <f t="shared" si="692"/>
        <v>0</v>
      </c>
      <c r="BY138" s="22">
        <f t="shared" si="693"/>
        <v>0</v>
      </c>
    </row>
    <row r="139" spans="1:77" s="2" customFormat="1" ht="23.25" customHeight="1" x14ac:dyDescent="0.5">
      <c r="A139" s="48"/>
      <c r="B139" s="49" t="s">
        <v>42</v>
      </c>
      <c r="C139" s="38">
        <f>SUM(C130:C138)</f>
        <v>65</v>
      </c>
      <c r="D139" s="38">
        <f t="shared" ref="D139:BE139" si="721">SUM(D130:D138)</f>
        <v>100</v>
      </c>
      <c r="E139" s="38">
        <f t="shared" si="721"/>
        <v>8</v>
      </c>
      <c r="F139" s="38">
        <f t="shared" si="721"/>
        <v>46</v>
      </c>
      <c r="G139" s="38">
        <f t="shared" si="721"/>
        <v>54</v>
      </c>
      <c r="H139" s="38">
        <f>SUM(H130:H138)</f>
        <v>0</v>
      </c>
      <c r="I139" s="132">
        <f t="shared" si="721"/>
        <v>90</v>
      </c>
      <c r="J139" s="22">
        <f t="shared" si="721"/>
        <v>13</v>
      </c>
      <c r="K139" s="22">
        <f t="shared" si="721"/>
        <v>56</v>
      </c>
      <c r="L139" s="22">
        <f t="shared" si="721"/>
        <v>69</v>
      </c>
      <c r="M139" s="22">
        <f t="shared" si="721"/>
        <v>85</v>
      </c>
      <c r="N139" s="22">
        <f t="shared" si="721"/>
        <v>156</v>
      </c>
      <c r="O139" s="22">
        <f t="shared" si="721"/>
        <v>35</v>
      </c>
      <c r="P139" s="22">
        <f t="shared" si="721"/>
        <v>72</v>
      </c>
      <c r="Q139" s="22">
        <f t="shared" si="721"/>
        <v>107</v>
      </c>
      <c r="R139" s="22">
        <f t="shared" si="721"/>
        <v>305</v>
      </c>
      <c r="S139" s="22">
        <f t="shared" si="721"/>
        <v>368</v>
      </c>
      <c r="T139" s="22">
        <f t="shared" si="721"/>
        <v>55</v>
      </c>
      <c r="U139" s="22">
        <f t="shared" si="721"/>
        <v>155</v>
      </c>
      <c r="V139" s="22">
        <f t="shared" si="721"/>
        <v>210</v>
      </c>
      <c r="W139" s="22">
        <f t="shared" ref="W139:AK139" si="722">SUM(W130:W138)</f>
        <v>210</v>
      </c>
      <c r="X139" s="22">
        <f t="shared" si="722"/>
        <v>317</v>
      </c>
      <c r="Y139" s="22">
        <f t="shared" si="722"/>
        <v>51</v>
      </c>
      <c r="Z139" s="22">
        <f t="shared" si="722"/>
        <v>97</v>
      </c>
      <c r="AA139" s="22">
        <f t="shared" si="722"/>
        <v>148</v>
      </c>
      <c r="AB139" s="22">
        <f t="shared" si="722"/>
        <v>124</v>
      </c>
      <c r="AC139" s="22">
        <f t="shared" si="722"/>
        <v>905</v>
      </c>
      <c r="AD139" s="22">
        <f t="shared" si="722"/>
        <v>49</v>
      </c>
      <c r="AE139" s="22">
        <f t="shared" si="722"/>
        <v>87</v>
      </c>
      <c r="AF139" s="22">
        <f t="shared" si="722"/>
        <v>136</v>
      </c>
      <c r="AG139" s="22">
        <f t="shared" si="722"/>
        <v>6</v>
      </c>
      <c r="AH139" s="22">
        <f t="shared" si="722"/>
        <v>326</v>
      </c>
      <c r="AI139" s="22">
        <f t="shared" si="722"/>
        <v>66</v>
      </c>
      <c r="AJ139" s="22">
        <f t="shared" si="722"/>
        <v>104</v>
      </c>
      <c r="AK139" s="22">
        <f t="shared" si="722"/>
        <v>170</v>
      </c>
      <c r="AL139" s="22">
        <f t="shared" si="721"/>
        <v>0</v>
      </c>
      <c r="AM139" s="22">
        <f t="shared" si="721"/>
        <v>0</v>
      </c>
      <c r="AN139" s="22">
        <f t="shared" si="721"/>
        <v>0</v>
      </c>
      <c r="AO139" s="22">
        <f t="shared" si="721"/>
        <v>0</v>
      </c>
      <c r="AP139" s="22">
        <f t="shared" si="721"/>
        <v>0</v>
      </c>
      <c r="AQ139" s="22">
        <f t="shared" si="721"/>
        <v>0</v>
      </c>
      <c r="AR139" s="22">
        <f t="shared" si="721"/>
        <v>0</v>
      </c>
      <c r="AS139" s="22">
        <f t="shared" si="721"/>
        <v>10</v>
      </c>
      <c r="AT139" s="22">
        <f t="shared" si="721"/>
        <v>7</v>
      </c>
      <c r="AU139" s="22">
        <f t="shared" si="721"/>
        <v>17</v>
      </c>
      <c r="AV139" s="22">
        <f t="shared" si="721"/>
        <v>0</v>
      </c>
      <c r="AW139" s="22">
        <f t="shared" si="721"/>
        <v>6</v>
      </c>
      <c r="AX139" s="22">
        <f t="shared" si="721"/>
        <v>1</v>
      </c>
      <c r="AY139" s="22">
        <f t="shared" si="721"/>
        <v>1</v>
      </c>
      <c r="AZ139" s="22">
        <f t="shared" si="721"/>
        <v>2</v>
      </c>
      <c r="BA139" s="22">
        <f t="shared" si="721"/>
        <v>0</v>
      </c>
      <c r="BB139" s="22">
        <f t="shared" si="721"/>
        <v>3</v>
      </c>
      <c r="BC139" s="22">
        <f t="shared" si="721"/>
        <v>3</v>
      </c>
      <c r="BD139" s="22">
        <f t="shared" si="721"/>
        <v>0</v>
      </c>
      <c r="BE139" s="22">
        <f t="shared" si="721"/>
        <v>3</v>
      </c>
      <c r="BF139" s="22">
        <f t="shared" ref="BF139:BJ139" si="723">SUM(BF130:BF138)</f>
        <v>0</v>
      </c>
      <c r="BG139" s="22">
        <f t="shared" si="723"/>
        <v>0</v>
      </c>
      <c r="BH139" s="22">
        <f t="shared" si="723"/>
        <v>0</v>
      </c>
      <c r="BI139" s="22">
        <f t="shared" si="723"/>
        <v>0</v>
      </c>
      <c r="BJ139" s="22">
        <f t="shared" si="723"/>
        <v>0</v>
      </c>
      <c r="BK139" s="22">
        <f t="shared" si="695"/>
        <v>795</v>
      </c>
      <c r="BL139" s="22">
        <f t="shared" si="696"/>
        <v>2271</v>
      </c>
      <c r="BM139" s="22">
        <f t="shared" si="697"/>
        <v>291</v>
      </c>
      <c r="BN139" s="22">
        <f t="shared" si="698"/>
        <v>625</v>
      </c>
      <c r="BO139" s="22">
        <f t="shared" si="699"/>
        <v>916</v>
      </c>
      <c r="BP139" s="23"/>
      <c r="BQ139" s="22">
        <f t="shared" ref="BQ139:BV139" si="724">SUM(BQ130:BQ138)</f>
        <v>131</v>
      </c>
      <c r="BR139" s="22">
        <f t="shared" si="724"/>
        <v>303</v>
      </c>
      <c r="BS139" s="22">
        <f t="shared" si="724"/>
        <v>434</v>
      </c>
      <c r="BT139" s="22">
        <f t="shared" si="724"/>
        <v>160</v>
      </c>
      <c r="BU139" s="22">
        <f t="shared" si="724"/>
        <v>322</v>
      </c>
      <c r="BV139" s="22">
        <f t="shared" si="724"/>
        <v>482</v>
      </c>
      <c r="BW139" s="22">
        <f t="shared" ref="BW139:BY139" si="725">SUM(BW130:BW138)</f>
        <v>0</v>
      </c>
      <c r="BX139" s="22">
        <f t="shared" si="725"/>
        <v>0</v>
      </c>
      <c r="BY139" s="22">
        <f t="shared" si="725"/>
        <v>0</v>
      </c>
    </row>
    <row r="140" spans="1:77" s="2" customFormat="1" ht="23.25" customHeight="1" x14ac:dyDescent="0.5">
      <c r="A140" s="48"/>
      <c r="B140" s="5" t="s">
        <v>60</v>
      </c>
      <c r="C140" s="118"/>
      <c r="D140" s="118"/>
      <c r="E140" s="118"/>
      <c r="F140" s="118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118"/>
      <c r="S140" s="118"/>
      <c r="T140" s="57"/>
      <c r="U140" s="57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118"/>
      <c r="AM140" s="118"/>
      <c r="AN140" s="118"/>
      <c r="AO140" s="118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117"/>
      <c r="BQ140" s="20"/>
      <c r="BR140" s="20"/>
      <c r="BS140" s="20"/>
      <c r="BT140" s="20"/>
      <c r="BU140" s="20"/>
      <c r="BV140" s="20"/>
      <c r="BW140" s="20"/>
      <c r="BX140" s="20"/>
      <c r="BY140" s="20"/>
    </row>
    <row r="141" spans="1:77" s="2" customFormat="1" ht="23.25" customHeight="1" x14ac:dyDescent="0.5">
      <c r="A141" s="48"/>
      <c r="B141" s="19" t="s">
        <v>62</v>
      </c>
      <c r="C141" s="20">
        <v>15</v>
      </c>
      <c r="D141" s="20">
        <v>27</v>
      </c>
      <c r="E141" s="20">
        <v>1</v>
      </c>
      <c r="F141" s="20">
        <v>10</v>
      </c>
      <c r="G141" s="20">
        <f t="shared" ref="G141" si="726">E141+F141</f>
        <v>11</v>
      </c>
      <c r="H141" s="20">
        <v>0</v>
      </c>
      <c r="I141" s="128">
        <v>21</v>
      </c>
      <c r="J141" s="20">
        <v>0</v>
      </c>
      <c r="K141" s="20">
        <v>16</v>
      </c>
      <c r="L141" s="20">
        <f>SUM(J141:K141)</f>
        <v>16</v>
      </c>
      <c r="M141" s="20">
        <v>15</v>
      </c>
      <c r="N141" s="20">
        <v>19</v>
      </c>
      <c r="O141" s="20">
        <f>3+2</f>
        <v>5</v>
      </c>
      <c r="P141" s="20">
        <f>2+7</f>
        <v>9</v>
      </c>
      <c r="Q141" s="20">
        <f t="shared" ref="Q141" si="727">O141+P141</f>
        <v>14</v>
      </c>
      <c r="R141" s="20">
        <v>28</v>
      </c>
      <c r="S141" s="20">
        <v>99</v>
      </c>
      <c r="T141" s="20">
        <v>5</v>
      </c>
      <c r="U141" s="20">
        <v>18</v>
      </c>
      <c r="V141" s="20">
        <f t="shared" ref="V141" si="728">T141+U141</f>
        <v>23</v>
      </c>
      <c r="W141" s="20">
        <v>28</v>
      </c>
      <c r="X141" s="20">
        <v>64</v>
      </c>
      <c r="Y141" s="20">
        <v>2</v>
      </c>
      <c r="Z141" s="20">
        <v>13</v>
      </c>
      <c r="AA141" s="20">
        <f t="shared" ref="AA141" si="729">Y141+Z141</f>
        <v>15</v>
      </c>
      <c r="AB141" s="20">
        <v>34</v>
      </c>
      <c r="AC141" s="20">
        <v>222</v>
      </c>
      <c r="AD141" s="20">
        <v>7</v>
      </c>
      <c r="AE141" s="20">
        <v>20</v>
      </c>
      <c r="AF141" s="20">
        <f t="shared" ref="AF141" si="730">AD141+AE141</f>
        <v>27</v>
      </c>
      <c r="AG141" s="20">
        <v>0</v>
      </c>
      <c r="AH141" s="20">
        <v>35</v>
      </c>
      <c r="AI141" s="20">
        <v>1</v>
      </c>
      <c r="AJ141" s="20">
        <v>9</v>
      </c>
      <c r="AK141" s="20">
        <f t="shared" ref="AK141" si="731">AI141+AJ141</f>
        <v>10</v>
      </c>
      <c r="AL141" s="20">
        <v>0</v>
      </c>
      <c r="AM141" s="20">
        <v>0</v>
      </c>
      <c r="AN141" s="20">
        <v>0</v>
      </c>
      <c r="AO141" s="20">
        <v>0</v>
      </c>
      <c r="AP141" s="20">
        <f t="shared" ref="AP141" si="732">AN141+AO141</f>
        <v>0</v>
      </c>
      <c r="AQ141" s="20">
        <v>0</v>
      </c>
      <c r="AR141" s="20">
        <v>0</v>
      </c>
      <c r="AS141" s="20">
        <v>0</v>
      </c>
      <c r="AT141" s="20">
        <v>0</v>
      </c>
      <c r="AU141" s="20">
        <f t="shared" ref="AU141" si="733">AS141+AT141</f>
        <v>0</v>
      </c>
      <c r="AV141" s="20">
        <v>0</v>
      </c>
      <c r="AW141" s="20">
        <v>0</v>
      </c>
      <c r="AX141" s="20">
        <v>0</v>
      </c>
      <c r="AY141" s="20">
        <v>0</v>
      </c>
      <c r="AZ141" s="20">
        <f t="shared" ref="AZ141" si="734">AX141+AY141</f>
        <v>0</v>
      </c>
      <c r="BA141" s="20">
        <v>0</v>
      </c>
      <c r="BB141" s="20">
        <v>0</v>
      </c>
      <c r="BC141" s="20">
        <v>0</v>
      </c>
      <c r="BD141" s="20">
        <v>0</v>
      </c>
      <c r="BE141" s="20">
        <f t="shared" ref="BE141" si="735">BC141+BD141</f>
        <v>0</v>
      </c>
      <c r="BF141" s="20">
        <v>0</v>
      </c>
      <c r="BG141" s="20">
        <v>0</v>
      </c>
      <c r="BH141" s="20">
        <v>0</v>
      </c>
      <c r="BI141" s="20">
        <v>0</v>
      </c>
      <c r="BJ141" s="20">
        <f t="shared" ref="BJ141" si="736">BH141+BI141</f>
        <v>0</v>
      </c>
      <c r="BK141" s="22">
        <f t="shared" ref="BK141:BO142" si="737">C141+M141+R141+W141+AB141+AG141+AL141+AQ141+AV141+BF141+H141+BA141</f>
        <v>120</v>
      </c>
      <c r="BL141" s="22">
        <f t="shared" si="737"/>
        <v>487</v>
      </c>
      <c r="BM141" s="22">
        <f t="shared" si="737"/>
        <v>21</v>
      </c>
      <c r="BN141" s="22">
        <f t="shared" si="737"/>
        <v>95</v>
      </c>
      <c r="BO141" s="22">
        <f t="shared" si="737"/>
        <v>116</v>
      </c>
      <c r="BP141" s="23">
        <v>2</v>
      </c>
      <c r="BQ141" s="22" t="str">
        <f>IF(BP141=1,BM141,"0")</f>
        <v>0</v>
      </c>
      <c r="BR141" s="22" t="str">
        <f>IF(BP141=1,BN141,"0")</f>
        <v>0</v>
      </c>
      <c r="BS141" s="22">
        <f>BQ141+BR141</f>
        <v>0</v>
      </c>
      <c r="BT141" s="22">
        <f>IF(BP141=2,BM141,"0")</f>
        <v>21</v>
      </c>
      <c r="BU141" s="22">
        <f>IF(BP141=2,BN141,"0")</f>
        <v>95</v>
      </c>
      <c r="BV141" s="22">
        <f>BT141+BU141</f>
        <v>116</v>
      </c>
      <c r="BW141" s="22" t="str">
        <f>IF(BS141=2,BP141,"0")</f>
        <v>0</v>
      </c>
      <c r="BX141" s="22" t="str">
        <f>IF(BS141=2,BQ141,"0")</f>
        <v>0</v>
      </c>
      <c r="BY141" s="22">
        <f>BW141+BX141</f>
        <v>0</v>
      </c>
    </row>
    <row r="142" spans="1:77" s="2" customFormat="1" ht="23.25" customHeight="1" x14ac:dyDescent="0.5">
      <c r="A142" s="48"/>
      <c r="B142" s="21" t="s">
        <v>42</v>
      </c>
      <c r="C142" s="22">
        <f>SUM(C141)</f>
        <v>15</v>
      </c>
      <c r="D142" s="22">
        <f>SUM(D141)</f>
        <v>27</v>
      </c>
      <c r="E142" s="22">
        <f t="shared" ref="E142:BV142" si="738">SUM(E141)</f>
        <v>1</v>
      </c>
      <c r="F142" s="22">
        <f t="shared" si="738"/>
        <v>10</v>
      </c>
      <c r="G142" s="22">
        <f t="shared" si="738"/>
        <v>11</v>
      </c>
      <c r="H142" s="22">
        <f>SUM(H141)</f>
        <v>0</v>
      </c>
      <c r="I142" s="32">
        <f t="shared" ref="I142:L142" si="739">SUM(I141)</f>
        <v>21</v>
      </c>
      <c r="J142" s="22">
        <f t="shared" si="739"/>
        <v>0</v>
      </c>
      <c r="K142" s="22">
        <f t="shared" si="739"/>
        <v>16</v>
      </c>
      <c r="L142" s="22">
        <f t="shared" si="739"/>
        <v>16</v>
      </c>
      <c r="M142" s="22">
        <f t="shared" si="738"/>
        <v>15</v>
      </c>
      <c r="N142" s="22">
        <f t="shared" si="738"/>
        <v>19</v>
      </c>
      <c r="O142" s="22">
        <f t="shared" si="738"/>
        <v>5</v>
      </c>
      <c r="P142" s="22">
        <f t="shared" si="738"/>
        <v>9</v>
      </c>
      <c r="Q142" s="22">
        <f t="shared" si="738"/>
        <v>14</v>
      </c>
      <c r="R142" s="22">
        <f t="shared" si="738"/>
        <v>28</v>
      </c>
      <c r="S142" s="22">
        <f t="shared" si="738"/>
        <v>99</v>
      </c>
      <c r="T142" s="22">
        <f t="shared" si="738"/>
        <v>5</v>
      </c>
      <c r="U142" s="22">
        <f t="shared" si="738"/>
        <v>18</v>
      </c>
      <c r="V142" s="22">
        <f t="shared" si="738"/>
        <v>23</v>
      </c>
      <c r="W142" s="22">
        <f t="shared" ref="W142:AK142" si="740">SUM(W141)</f>
        <v>28</v>
      </c>
      <c r="X142" s="22">
        <f t="shared" si="740"/>
        <v>64</v>
      </c>
      <c r="Y142" s="22">
        <f t="shared" si="740"/>
        <v>2</v>
      </c>
      <c r="Z142" s="22">
        <f t="shared" si="740"/>
        <v>13</v>
      </c>
      <c r="AA142" s="22">
        <f t="shared" si="740"/>
        <v>15</v>
      </c>
      <c r="AB142" s="22">
        <f t="shared" si="740"/>
        <v>34</v>
      </c>
      <c r="AC142" s="22">
        <f t="shared" si="740"/>
        <v>222</v>
      </c>
      <c r="AD142" s="22">
        <f t="shared" si="740"/>
        <v>7</v>
      </c>
      <c r="AE142" s="22">
        <f t="shared" si="740"/>
        <v>20</v>
      </c>
      <c r="AF142" s="22">
        <f t="shared" si="740"/>
        <v>27</v>
      </c>
      <c r="AG142" s="22">
        <f t="shared" si="740"/>
        <v>0</v>
      </c>
      <c r="AH142" s="22">
        <f t="shared" si="740"/>
        <v>35</v>
      </c>
      <c r="AI142" s="22">
        <f t="shared" si="740"/>
        <v>1</v>
      </c>
      <c r="AJ142" s="22">
        <f t="shared" si="740"/>
        <v>9</v>
      </c>
      <c r="AK142" s="22">
        <f t="shared" si="740"/>
        <v>10</v>
      </c>
      <c r="AL142" s="22">
        <f t="shared" si="738"/>
        <v>0</v>
      </c>
      <c r="AM142" s="22">
        <f t="shared" si="738"/>
        <v>0</v>
      </c>
      <c r="AN142" s="22">
        <f t="shared" si="738"/>
        <v>0</v>
      </c>
      <c r="AO142" s="22">
        <f t="shared" si="738"/>
        <v>0</v>
      </c>
      <c r="AP142" s="22">
        <f t="shared" si="738"/>
        <v>0</v>
      </c>
      <c r="AQ142" s="22">
        <f t="shared" si="738"/>
        <v>0</v>
      </c>
      <c r="AR142" s="22">
        <f t="shared" si="738"/>
        <v>0</v>
      </c>
      <c r="AS142" s="22">
        <f t="shared" si="738"/>
        <v>0</v>
      </c>
      <c r="AT142" s="22">
        <f t="shared" si="738"/>
        <v>0</v>
      </c>
      <c r="AU142" s="22">
        <f t="shared" si="738"/>
        <v>0</v>
      </c>
      <c r="AV142" s="22">
        <f t="shared" si="738"/>
        <v>0</v>
      </c>
      <c r="AW142" s="22">
        <f t="shared" si="738"/>
        <v>0</v>
      </c>
      <c r="AX142" s="22">
        <f t="shared" si="738"/>
        <v>0</v>
      </c>
      <c r="AY142" s="22">
        <f t="shared" si="738"/>
        <v>0</v>
      </c>
      <c r="AZ142" s="22">
        <f t="shared" si="738"/>
        <v>0</v>
      </c>
      <c r="BA142" s="22">
        <f>SUM(BA141)</f>
        <v>0</v>
      </c>
      <c r="BB142" s="22">
        <f t="shared" ref="BB142:BE142" si="741">SUM(BB141)</f>
        <v>0</v>
      </c>
      <c r="BC142" s="22">
        <f t="shared" si="741"/>
        <v>0</v>
      </c>
      <c r="BD142" s="22">
        <f t="shared" si="741"/>
        <v>0</v>
      </c>
      <c r="BE142" s="22">
        <f t="shared" si="741"/>
        <v>0</v>
      </c>
      <c r="BF142" s="22">
        <f>SUM(BF141)</f>
        <v>0</v>
      </c>
      <c r="BG142" s="22">
        <f t="shared" ref="BG142:BJ142" si="742">SUM(BG141)</f>
        <v>0</v>
      </c>
      <c r="BH142" s="22">
        <f t="shared" si="742"/>
        <v>0</v>
      </c>
      <c r="BI142" s="22">
        <f t="shared" si="742"/>
        <v>0</v>
      </c>
      <c r="BJ142" s="22">
        <f t="shared" si="742"/>
        <v>0</v>
      </c>
      <c r="BK142" s="22">
        <f t="shared" si="737"/>
        <v>120</v>
      </c>
      <c r="BL142" s="22">
        <f t="shared" si="737"/>
        <v>487</v>
      </c>
      <c r="BM142" s="22">
        <f t="shared" si="737"/>
        <v>21</v>
      </c>
      <c r="BN142" s="22">
        <f t="shared" si="737"/>
        <v>95</v>
      </c>
      <c r="BO142" s="22">
        <f t="shared" si="737"/>
        <v>116</v>
      </c>
      <c r="BP142" s="23">
        <f t="shared" si="738"/>
        <v>2</v>
      </c>
      <c r="BQ142" s="22">
        <f t="shared" si="738"/>
        <v>0</v>
      </c>
      <c r="BR142" s="22">
        <f t="shared" si="738"/>
        <v>0</v>
      </c>
      <c r="BS142" s="22">
        <f t="shared" si="738"/>
        <v>0</v>
      </c>
      <c r="BT142" s="22">
        <f t="shared" si="738"/>
        <v>21</v>
      </c>
      <c r="BU142" s="22">
        <f t="shared" si="738"/>
        <v>95</v>
      </c>
      <c r="BV142" s="22">
        <f t="shared" si="738"/>
        <v>116</v>
      </c>
      <c r="BW142" s="22">
        <f t="shared" ref="BW142:BY142" si="743">SUM(BW141)</f>
        <v>0</v>
      </c>
      <c r="BX142" s="22">
        <f t="shared" si="743"/>
        <v>0</v>
      </c>
      <c r="BY142" s="22">
        <f t="shared" si="743"/>
        <v>0</v>
      </c>
    </row>
    <row r="143" spans="1:77" s="2" customFormat="1" ht="23.25" customHeight="1" x14ac:dyDescent="0.5">
      <c r="A143" s="48"/>
      <c r="B143" s="5" t="s">
        <v>46</v>
      </c>
      <c r="C143" s="57"/>
      <c r="D143" s="57"/>
      <c r="E143" s="57"/>
      <c r="F143" s="57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57"/>
      <c r="S143" s="57"/>
      <c r="T143" s="57"/>
      <c r="U143" s="57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57"/>
      <c r="AM143" s="57"/>
      <c r="AN143" s="57"/>
      <c r="AO143" s="57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O143" s="20"/>
      <c r="BP143" s="117"/>
      <c r="BQ143" s="20"/>
      <c r="BR143" s="20"/>
      <c r="BS143" s="20"/>
      <c r="BT143" s="20"/>
      <c r="BU143" s="20"/>
      <c r="BV143" s="20"/>
      <c r="BW143" s="20"/>
      <c r="BX143" s="20"/>
      <c r="BY143" s="20"/>
    </row>
    <row r="144" spans="1:77" s="2" customFormat="1" ht="23.25" customHeight="1" x14ac:dyDescent="0.5">
      <c r="A144" s="48"/>
      <c r="B144" s="19" t="s">
        <v>33</v>
      </c>
      <c r="C144" s="57">
        <v>0</v>
      </c>
      <c r="D144" s="57">
        <v>0</v>
      </c>
      <c r="E144" s="57">
        <v>0</v>
      </c>
      <c r="F144" s="57">
        <v>0</v>
      </c>
      <c r="G144" s="20">
        <f t="shared" ref="G144" si="744">E144+F144</f>
        <v>0</v>
      </c>
      <c r="H144" s="20">
        <v>0</v>
      </c>
      <c r="I144" s="20">
        <v>2</v>
      </c>
      <c r="J144" s="20">
        <v>1</v>
      </c>
      <c r="K144" s="20">
        <v>1</v>
      </c>
      <c r="L144" s="20">
        <f>SUM(J144:K144)</f>
        <v>2</v>
      </c>
      <c r="M144" s="20">
        <v>0</v>
      </c>
      <c r="N144" s="20">
        <v>0</v>
      </c>
      <c r="O144" s="20">
        <v>1</v>
      </c>
      <c r="P144" s="20">
        <v>1</v>
      </c>
      <c r="Q144" s="20">
        <f t="shared" ref="Q144" si="745">O144+P144</f>
        <v>2</v>
      </c>
      <c r="R144" s="57">
        <v>25</v>
      </c>
      <c r="S144" s="57">
        <v>26</v>
      </c>
      <c r="T144" s="57">
        <v>9</v>
      </c>
      <c r="U144" s="57">
        <v>6</v>
      </c>
      <c r="V144" s="20">
        <f t="shared" ref="V144" si="746">T144+U144</f>
        <v>15</v>
      </c>
      <c r="W144" s="20">
        <v>20</v>
      </c>
      <c r="X144" s="20">
        <f>9+11</f>
        <v>20</v>
      </c>
      <c r="Y144" s="20">
        <v>2</v>
      </c>
      <c r="Z144" s="20">
        <v>3</v>
      </c>
      <c r="AA144" s="20">
        <f t="shared" ref="AA144" si="747">Y144+Z144</f>
        <v>5</v>
      </c>
      <c r="AB144" s="20">
        <v>20</v>
      </c>
      <c r="AC144" s="20">
        <v>110</v>
      </c>
      <c r="AD144" s="20">
        <v>3</v>
      </c>
      <c r="AE144" s="20">
        <v>9</v>
      </c>
      <c r="AF144" s="20">
        <f t="shared" ref="AF144" si="748">AD144+AE144</f>
        <v>12</v>
      </c>
      <c r="AG144" s="20">
        <v>5</v>
      </c>
      <c r="AH144" s="20">
        <f>18+12</f>
        <v>30</v>
      </c>
      <c r="AI144" s="20">
        <v>13</v>
      </c>
      <c r="AJ144" s="20">
        <v>7</v>
      </c>
      <c r="AK144" s="20">
        <f t="shared" ref="AK144" si="749">AI144+AJ144</f>
        <v>20</v>
      </c>
      <c r="AL144" s="57">
        <v>0</v>
      </c>
      <c r="AM144" s="57">
        <v>0</v>
      </c>
      <c r="AN144" s="57">
        <v>0</v>
      </c>
      <c r="AO144" s="57">
        <v>0</v>
      </c>
      <c r="AP144" s="20">
        <f t="shared" ref="AP144" si="750">AN144+AO144</f>
        <v>0</v>
      </c>
      <c r="AQ144" s="20">
        <v>0</v>
      </c>
      <c r="AR144" s="20">
        <v>0</v>
      </c>
      <c r="AS144" s="20">
        <v>1</v>
      </c>
      <c r="AT144" s="20">
        <v>0</v>
      </c>
      <c r="AU144" s="20">
        <f t="shared" ref="AU144" si="751">AS144+AT144</f>
        <v>1</v>
      </c>
      <c r="AV144" s="20">
        <v>0</v>
      </c>
      <c r="AW144" s="20">
        <v>0</v>
      </c>
      <c r="AX144" s="20">
        <v>0</v>
      </c>
      <c r="AY144" s="20">
        <v>0</v>
      </c>
      <c r="AZ144" s="20">
        <f t="shared" ref="AZ144" si="752">AX144+AY144</f>
        <v>0</v>
      </c>
      <c r="BA144" s="20">
        <v>0</v>
      </c>
      <c r="BB144" s="20">
        <v>0</v>
      </c>
      <c r="BC144" s="20">
        <v>0</v>
      </c>
      <c r="BD144" s="20">
        <v>0</v>
      </c>
      <c r="BE144" s="20">
        <f t="shared" ref="BE144:BE145" si="753">BC144+BD144</f>
        <v>0</v>
      </c>
      <c r="BF144" s="20">
        <v>0</v>
      </c>
      <c r="BG144" s="20">
        <v>0</v>
      </c>
      <c r="BH144" s="20">
        <v>0</v>
      </c>
      <c r="BI144" s="20">
        <v>0</v>
      </c>
      <c r="BJ144" s="20">
        <f t="shared" ref="BJ144" si="754">BH144+BI144</f>
        <v>0</v>
      </c>
      <c r="BK144" s="22">
        <f>C144+M144+R144+W144+AB144+AG144+AL144+AQ144+AV144+BF144+H144+BA144</f>
        <v>70</v>
      </c>
      <c r="BL144" s="22">
        <f>D144+N144+S144+X144+AC144+AH144+AM144+AR144+AW144+BG144+I144+BB144</f>
        <v>188</v>
      </c>
      <c r="BM144" s="22">
        <f>E144+O144+T144+Y144+AD144+AI144+AN144+AS144+AX144+BH144+J144+BC144</f>
        <v>30</v>
      </c>
      <c r="BN144" s="22">
        <f>F144+P144+U144+Z144+AE144+AJ144+AO144+AT144+AY144+BI144+K144+BD144</f>
        <v>27</v>
      </c>
      <c r="BO144" s="22">
        <f>G144+Q144+V144+AA144+AF144+AK144+AP144+AU144+AZ144+BJ144+L144+BE144</f>
        <v>57</v>
      </c>
      <c r="BP144" s="113">
        <v>2</v>
      </c>
      <c r="BQ144" s="22" t="str">
        <f t="shared" ref="BQ144:BQ145" si="755">IF(BP144=1,BM144,"0")</f>
        <v>0</v>
      </c>
      <c r="BR144" s="22" t="str">
        <f t="shared" ref="BR144:BR145" si="756">IF(BP144=1,BN144,"0")</f>
        <v>0</v>
      </c>
      <c r="BS144" s="22">
        <f t="shared" ref="BS144:BS145" si="757">BQ144+BR144</f>
        <v>0</v>
      </c>
      <c r="BT144" s="22">
        <f t="shared" ref="BT144:BT145" si="758">IF(BP144=2,BM144,"0")</f>
        <v>30</v>
      </c>
      <c r="BU144" s="22">
        <f t="shared" ref="BU144:BU145" si="759">IF(BP144=2,BN144,"0")</f>
        <v>27</v>
      </c>
      <c r="BV144" s="22">
        <f t="shared" ref="BV144:BV145" si="760">BT144+BU144</f>
        <v>57</v>
      </c>
      <c r="BW144" s="22" t="str">
        <f t="shared" ref="BW144:BW145" si="761">IF(BS144=2,BP144,"0")</f>
        <v>0</v>
      </c>
      <c r="BX144" s="22" t="str">
        <f t="shared" ref="BX144:BX145" si="762">IF(BS144=2,BQ144,"0")</f>
        <v>0</v>
      </c>
      <c r="BY144" s="22">
        <f t="shared" ref="BY144:BY145" si="763">BW144+BX144</f>
        <v>0</v>
      </c>
    </row>
    <row r="145" spans="1:77" s="2" customFormat="1" ht="23.25" hidden="1" customHeight="1" x14ac:dyDescent="0.5">
      <c r="A145" s="48"/>
      <c r="B145" s="34" t="s">
        <v>139</v>
      </c>
      <c r="C145" s="20">
        <v>0</v>
      </c>
      <c r="D145" s="20">
        <v>0</v>
      </c>
      <c r="E145" s="20">
        <v>0</v>
      </c>
      <c r="F145" s="20">
        <v>0</v>
      </c>
      <c r="G145" s="20">
        <f t="shared" ref="G145" si="764">E145+F145</f>
        <v>0</v>
      </c>
      <c r="H145" s="20">
        <v>0</v>
      </c>
      <c r="I145" s="20">
        <v>0</v>
      </c>
      <c r="J145" s="20">
        <v>0</v>
      </c>
      <c r="K145" s="20">
        <v>0</v>
      </c>
      <c r="L145" s="20">
        <f>SUM(J145:K145)</f>
        <v>0</v>
      </c>
      <c r="M145" s="20">
        <v>0</v>
      </c>
      <c r="N145" s="20">
        <v>0</v>
      </c>
      <c r="O145" s="20">
        <v>0</v>
      </c>
      <c r="P145" s="20">
        <v>0</v>
      </c>
      <c r="Q145" s="20">
        <f t="shared" ref="Q145" si="765">O145+P145</f>
        <v>0</v>
      </c>
      <c r="R145" s="20">
        <v>0</v>
      </c>
      <c r="S145" s="20">
        <v>0</v>
      </c>
      <c r="T145" s="20">
        <v>0</v>
      </c>
      <c r="U145" s="20">
        <v>0</v>
      </c>
      <c r="V145" s="20">
        <f t="shared" ref="V145" si="766">T145+U145</f>
        <v>0</v>
      </c>
      <c r="W145" s="20">
        <v>0</v>
      </c>
      <c r="X145" s="20">
        <v>0</v>
      </c>
      <c r="Y145" s="20">
        <v>0</v>
      </c>
      <c r="Z145" s="20">
        <v>0</v>
      </c>
      <c r="AA145" s="20">
        <f t="shared" ref="AA145" si="767">Y145+Z145</f>
        <v>0</v>
      </c>
      <c r="AB145" s="20">
        <v>0</v>
      </c>
      <c r="AC145" s="20">
        <v>0</v>
      </c>
      <c r="AD145" s="20">
        <v>0</v>
      </c>
      <c r="AE145" s="20">
        <v>0</v>
      </c>
      <c r="AF145" s="20">
        <f t="shared" ref="AF145" si="768">AD145+AE145</f>
        <v>0</v>
      </c>
      <c r="AG145" s="20">
        <v>0</v>
      </c>
      <c r="AH145" s="20">
        <v>0</v>
      </c>
      <c r="AI145" s="20">
        <v>0</v>
      </c>
      <c r="AJ145" s="20">
        <v>0</v>
      </c>
      <c r="AK145" s="20">
        <f t="shared" ref="AK145" si="769">AI145+AJ145</f>
        <v>0</v>
      </c>
      <c r="AL145" s="20">
        <v>0</v>
      </c>
      <c r="AM145" s="20">
        <v>0</v>
      </c>
      <c r="AN145" s="20">
        <v>0</v>
      </c>
      <c r="AO145" s="20">
        <v>0</v>
      </c>
      <c r="AP145" s="20">
        <f t="shared" ref="AP145" si="770">AN145+AO145</f>
        <v>0</v>
      </c>
      <c r="AQ145" s="20">
        <v>0</v>
      </c>
      <c r="AR145" s="20">
        <v>0</v>
      </c>
      <c r="AS145" s="20">
        <v>0</v>
      </c>
      <c r="AT145" s="20">
        <v>0</v>
      </c>
      <c r="AU145" s="20">
        <f t="shared" ref="AU145" si="771">AS145+AT145</f>
        <v>0</v>
      </c>
      <c r="AV145" s="20">
        <v>0</v>
      </c>
      <c r="AW145" s="20">
        <v>0</v>
      </c>
      <c r="AX145" s="20">
        <v>0</v>
      </c>
      <c r="AY145" s="20">
        <v>0</v>
      </c>
      <c r="AZ145" s="20">
        <f t="shared" ref="AZ145" si="772">AX145+AY145</f>
        <v>0</v>
      </c>
      <c r="BA145" s="20">
        <v>0</v>
      </c>
      <c r="BB145" s="20">
        <v>0</v>
      </c>
      <c r="BC145" s="20">
        <v>0</v>
      </c>
      <c r="BD145" s="20">
        <v>0</v>
      </c>
      <c r="BE145" s="20">
        <f t="shared" si="753"/>
        <v>0</v>
      </c>
      <c r="BF145" s="20">
        <v>0</v>
      </c>
      <c r="BG145" s="20">
        <v>0</v>
      </c>
      <c r="BH145" s="20">
        <v>0</v>
      </c>
      <c r="BI145" s="20">
        <v>0</v>
      </c>
      <c r="BJ145" s="20">
        <f t="shared" ref="BJ145" si="773">BH145+BI145</f>
        <v>0</v>
      </c>
      <c r="BK145" s="22">
        <f t="shared" ref="BK145:BK146" si="774">C145+M145+R145+W145+AB145+AG145+AL145+AQ145+AV145+BF145+H145+BA145</f>
        <v>0</v>
      </c>
      <c r="BL145" s="22">
        <f t="shared" ref="BL145:BL146" si="775">D145+N145+S145+X145+AC145+AH145+AM145+AR145+AW145+BG145+I145+BB145</f>
        <v>0</v>
      </c>
      <c r="BM145" s="22">
        <f t="shared" ref="BM145:BM146" si="776">E145+O145+T145+Y145+AD145+AI145+AN145+AS145+AX145+BH145+J145+BC145</f>
        <v>0</v>
      </c>
      <c r="BN145" s="22">
        <f t="shared" ref="BN145:BN146" si="777">F145+P145+U145+Z145+AE145+AJ145+AO145+AT145+AY145+BI145+K145+BD145</f>
        <v>0</v>
      </c>
      <c r="BO145" s="22">
        <f t="shared" ref="BO145:BO146" si="778">G145+Q145+V145+AA145+AF145+AK145+AP145+AU145+AZ145+BJ145+L145+BE145</f>
        <v>0</v>
      </c>
      <c r="BP145" s="23">
        <v>2</v>
      </c>
      <c r="BQ145" s="22" t="str">
        <f t="shared" si="755"/>
        <v>0</v>
      </c>
      <c r="BR145" s="22" t="str">
        <f t="shared" si="756"/>
        <v>0</v>
      </c>
      <c r="BS145" s="22">
        <f t="shared" si="757"/>
        <v>0</v>
      </c>
      <c r="BT145" s="22">
        <f t="shared" si="758"/>
        <v>0</v>
      </c>
      <c r="BU145" s="22">
        <f t="shared" si="759"/>
        <v>0</v>
      </c>
      <c r="BV145" s="22">
        <f t="shared" si="760"/>
        <v>0</v>
      </c>
      <c r="BW145" s="22" t="str">
        <f t="shared" si="761"/>
        <v>0</v>
      </c>
      <c r="BX145" s="22" t="str">
        <f t="shared" si="762"/>
        <v>0</v>
      </c>
      <c r="BY145" s="22">
        <f t="shared" si="763"/>
        <v>0</v>
      </c>
    </row>
    <row r="146" spans="1:77" s="2" customFormat="1" ht="23.25" customHeight="1" x14ac:dyDescent="0.5">
      <c r="A146" s="48"/>
      <c r="B146" s="21" t="s">
        <v>42</v>
      </c>
      <c r="C146" s="22">
        <f>SUM(C144:C145)</f>
        <v>0</v>
      </c>
      <c r="D146" s="22">
        <f t="shared" ref="D146:BV146" si="779">SUM(D144:D145)</f>
        <v>0</v>
      </c>
      <c r="E146" s="22">
        <f t="shared" si="779"/>
        <v>0</v>
      </c>
      <c r="F146" s="22">
        <f t="shared" si="779"/>
        <v>0</v>
      </c>
      <c r="G146" s="22">
        <f t="shared" si="779"/>
        <v>0</v>
      </c>
      <c r="H146" s="22">
        <f>SUM(H144:H145)</f>
        <v>0</v>
      </c>
      <c r="I146" s="22">
        <f t="shared" ref="I146:L146" si="780">SUM(I144:I145)</f>
        <v>2</v>
      </c>
      <c r="J146" s="22">
        <f t="shared" si="780"/>
        <v>1</v>
      </c>
      <c r="K146" s="22">
        <f t="shared" si="780"/>
        <v>1</v>
      </c>
      <c r="L146" s="22">
        <f t="shared" si="780"/>
        <v>2</v>
      </c>
      <c r="M146" s="22">
        <f t="shared" si="779"/>
        <v>0</v>
      </c>
      <c r="N146" s="22">
        <f t="shared" si="779"/>
        <v>0</v>
      </c>
      <c r="O146" s="22">
        <f t="shared" si="779"/>
        <v>1</v>
      </c>
      <c r="P146" s="22">
        <f t="shared" si="779"/>
        <v>1</v>
      </c>
      <c r="Q146" s="22">
        <f t="shared" si="779"/>
        <v>2</v>
      </c>
      <c r="R146" s="22">
        <f t="shared" si="779"/>
        <v>25</v>
      </c>
      <c r="S146" s="22">
        <f t="shared" si="779"/>
        <v>26</v>
      </c>
      <c r="T146" s="22">
        <f t="shared" si="779"/>
        <v>9</v>
      </c>
      <c r="U146" s="22">
        <f t="shared" si="779"/>
        <v>6</v>
      </c>
      <c r="V146" s="22">
        <f t="shared" si="779"/>
        <v>15</v>
      </c>
      <c r="W146" s="22">
        <f t="shared" si="779"/>
        <v>20</v>
      </c>
      <c r="X146" s="22">
        <f t="shared" si="779"/>
        <v>20</v>
      </c>
      <c r="Y146" s="22">
        <f t="shared" si="779"/>
        <v>2</v>
      </c>
      <c r="Z146" s="22">
        <f t="shared" si="779"/>
        <v>3</v>
      </c>
      <c r="AA146" s="22">
        <f t="shared" si="779"/>
        <v>5</v>
      </c>
      <c r="AB146" s="22">
        <f t="shared" si="779"/>
        <v>20</v>
      </c>
      <c r="AC146" s="22">
        <f t="shared" si="779"/>
        <v>110</v>
      </c>
      <c r="AD146" s="22">
        <f t="shared" si="779"/>
        <v>3</v>
      </c>
      <c r="AE146" s="22">
        <f t="shared" si="779"/>
        <v>9</v>
      </c>
      <c r="AF146" s="22">
        <f t="shared" si="779"/>
        <v>12</v>
      </c>
      <c r="AG146" s="22">
        <f t="shared" si="779"/>
        <v>5</v>
      </c>
      <c r="AH146" s="22">
        <f t="shared" si="779"/>
        <v>30</v>
      </c>
      <c r="AI146" s="22">
        <f t="shared" si="779"/>
        <v>13</v>
      </c>
      <c r="AJ146" s="22">
        <f t="shared" si="779"/>
        <v>7</v>
      </c>
      <c r="AK146" s="22">
        <f t="shared" si="779"/>
        <v>20</v>
      </c>
      <c r="AL146" s="22">
        <f t="shared" si="779"/>
        <v>0</v>
      </c>
      <c r="AM146" s="22">
        <f t="shared" si="779"/>
        <v>0</v>
      </c>
      <c r="AN146" s="22">
        <f t="shared" si="779"/>
        <v>0</v>
      </c>
      <c r="AO146" s="22">
        <f t="shared" si="779"/>
        <v>0</v>
      </c>
      <c r="AP146" s="22">
        <f t="shared" si="779"/>
        <v>0</v>
      </c>
      <c r="AQ146" s="22">
        <f t="shared" si="779"/>
        <v>0</v>
      </c>
      <c r="AR146" s="22">
        <f t="shared" si="779"/>
        <v>0</v>
      </c>
      <c r="AS146" s="22">
        <f t="shared" si="779"/>
        <v>1</v>
      </c>
      <c r="AT146" s="22">
        <f t="shared" si="779"/>
        <v>0</v>
      </c>
      <c r="AU146" s="22">
        <f t="shared" si="779"/>
        <v>1</v>
      </c>
      <c r="AV146" s="22">
        <f t="shared" si="779"/>
        <v>0</v>
      </c>
      <c r="AW146" s="22">
        <f t="shared" si="779"/>
        <v>0</v>
      </c>
      <c r="AX146" s="22">
        <f t="shared" si="779"/>
        <v>0</v>
      </c>
      <c r="AY146" s="22">
        <f t="shared" si="779"/>
        <v>0</v>
      </c>
      <c r="AZ146" s="22">
        <f t="shared" si="779"/>
        <v>0</v>
      </c>
      <c r="BA146" s="22">
        <f t="shared" ref="BA146:BE146" si="781">SUM(BA144:BA145)</f>
        <v>0</v>
      </c>
      <c r="BB146" s="22">
        <f t="shared" si="781"/>
        <v>0</v>
      </c>
      <c r="BC146" s="22">
        <f t="shared" si="781"/>
        <v>0</v>
      </c>
      <c r="BD146" s="22">
        <f t="shared" si="781"/>
        <v>0</v>
      </c>
      <c r="BE146" s="22">
        <f t="shared" si="781"/>
        <v>0</v>
      </c>
      <c r="BF146" s="22">
        <f t="shared" si="779"/>
        <v>0</v>
      </c>
      <c r="BG146" s="22">
        <f t="shared" si="779"/>
        <v>0</v>
      </c>
      <c r="BH146" s="22">
        <f t="shared" si="779"/>
        <v>0</v>
      </c>
      <c r="BI146" s="22">
        <f t="shared" si="779"/>
        <v>0</v>
      </c>
      <c r="BJ146" s="22">
        <f t="shared" si="779"/>
        <v>0</v>
      </c>
      <c r="BK146" s="22">
        <f t="shared" si="774"/>
        <v>70</v>
      </c>
      <c r="BL146" s="22">
        <f t="shared" si="775"/>
        <v>188</v>
      </c>
      <c r="BM146" s="22">
        <f t="shared" si="776"/>
        <v>30</v>
      </c>
      <c r="BN146" s="22">
        <f t="shared" si="777"/>
        <v>27</v>
      </c>
      <c r="BO146" s="22">
        <f t="shared" si="778"/>
        <v>57</v>
      </c>
      <c r="BP146" s="23">
        <f t="shared" si="779"/>
        <v>4</v>
      </c>
      <c r="BQ146" s="22">
        <f t="shared" si="779"/>
        <v>0</v>
      </c>
      <c r="BR146" s="22">
        <f t="shared" si="779"/>
        <v>0</v>
      </c>
      <c r="BS146" s="22">
        <f t="shared" si="779"/>
        <v>0</v>
      </c>
      <c r="BT146" s="22">
        <f t="shared" si="779"/>
        <v>30</v>
      </c>
      <c r="BU146" s="22">
        <f t="shared" si="779"/>
        <v>27</v>
      </c>
      <c r="BV146" s="22">
        <f t="shared" si="779"/>
        <v>57</v>
      </c>
      <c r="BW146" s="22">
        <f t="shared" ref="BW146:BY146" si="782">SUM(BW144:BW145)</f>
        <v>0</v>
      </c>
      <c r="BX146" s="22">
        <f t="shared" si="782"/>
        <v>0</v>
      </c>
      <c r="BY146" s="22">
        <f t="shared" si="782"/>
        <v>0</v>
      </c>
    </row>
    <row r="147" spans="1:77" s="2" customFormat="1" ht="23.25" customHeight="1" x14ac:dyDescent="0.5">
      <c r="A147" s="48"/>
      <c r="B147" s="5" t="s">
        <v>47</v>
      </c>
      <c r="C147" s="57"/>
      <c r="D147" s="57"/>
      <c r="E147" s="57"/>
      <c r="F147" s="57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57"/>
      <c r="S147" s="57"/>
      <c r="T147" s="57"/>
      <c r="U147" s="57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57"/>
      <c r="AM147" s="57"/>
      <c r="AN147" s="57"/>
      <c r="AO147" s="57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117"/>
      <c r="BQ147" s="20"/>
      <c r="BR147" s="20"/>
      <c r="BS147" s="20"/>
      <c r="BT147" s="20"/>
      <c r="BU147" s="20"/>
      <c r="BV147" s="20"/>
      <c r="BW147" s="20"/>
      <c r="BX147" s="20"/>
      <c r="BY147" s="20"/>
    </row>
    <row r="148" spans="1:77" s="2" customFormat="1" ht="23.25" hidden="1" customHeight="1" x14ac:dyDescent="0.5">
      <c r="A148" s="48"/>
      <c r="B148" s="97" t="s">
        <v>138</v>
      </c>
      <c r="C148" s="20">
        <v>0</v>
      </c>
      <c r="D148" s="20">
        <v>0</v>
      </c>
      <c r="E148" s="20">
        <v>0</v>
      </c>
      <c r="F148" s="20">
        <v>0</v>
      </c>
      <c r="G148" s="20">
        <f t="shared" ref="G148:G150" si="783">E148+F148</f>
        <v>0</v>
      </c>
      <c r="H148" s="20">
        <v>0</v>
      </c>
      <c r="I148" s="20">
        <v>0</v>
      </c>
      <c r="J148" s="20">
        <v>0</v>
      </c>
      <c r="K148" s="20">
        <v>0</v>
      </c>
      <c r="L148" s="20">
        <f>SUM(J148:K148)</f>
        <v>0</v>
      </c>
      <c r="M148" s="20">
        <v>0</v>
      </c>
      <c r="N148" s="20">
        <v>0</v>
      </c>
      <c r="O148" s="20">
        <v>0</v>
      </c>
      <c r="P148" s="20">
        <v>0</v>
      </c>
      <c r="Q148" s="20">
        <f t="shared" ref="Q148:Q150" si="784">O148+P148</f>
        <v>0</v>
      </c>
      <c r="R148" s="20">
        <v>0</v>
      </c>
      <c r="S148" s="20">
        <v>0</v>
      </c>
      <c r="T148" s="20">
        <v>0</v>
      </c>
      <c r="U148" s="20">
        <v>0</v>
      </c>
      <c r="V148" s="20">
        <f t="shared" ref="V148:V150" si="785">T148+U148</f>
        <v>0</v>
      </c>
      <c r="W148" s="20">
        <v>0</v>
      </c>
      <c r="X148" s="20">
        <v>0</v>
      </c>
      <c r="Y148" s="20">
        <v>0</v>
      </c>
      <c r="Z148" s="20">
        <v>0</v>
      </c>
      <c r="AA148" s="20">
        <f t="shared" ref="AA148:AA150" si="786">Y148+Z148</f>
        <v>0</v>
      </c>
      <c r="AB148" s="20">
        <v>0</v>
      </c>
      <c r="AC148" s="20">
        <v>0</v>
      </c>
      <c r="AD148" s="20">
        <v>0</v>
      </c>
      <c r="AE148" s="20">
        <v>0</v>
      </c>
      <c r="AF148" s="20">
        <f t="shared" ref="AF148:AF150" si="787">AD148+AE148</f>
        <v>0</v>
      </c>
      <c r="AG148" s="20">
        <v>0</v>
      </c>
      <c r="AH148" s="20">
        <v>0</v>
      </c>
      <c r="AI148" s="20">
        <v>0</v>
      </c>
      <c r="AJ148" s="20">
        <v>0</v>
      </c>
      <c r="AK148" s="20">
        <f t="shared" ref="AK148:AK150" si="788">AI148+AJ148</f>
        <v>0</v>
      </c>
      <c r="AL148" s="20">
        <v>0</v>
      </c>
      <c r="AM148" s="20">
        <v>0</v>
      </c>
      <c r="AN148" s="20">
        <v>0</v>
      </c>
      <c r="AO148" s="20">
        <v>0</v>
      </c>
      <c r="AP148" s="20">
        <f t="shared" ref="AP148:AP150" si="789">AN148+AO148</f>
        <v>0</v>
      </c>
      <c r="AQ148" s="20">
        <v>0</v>
      </c>
      <c r="AR148" s="20">
        <v>0</v>
      </c>
      <c r="AS148" s="20">
        <v>0</v>
      </c>
      <c r="AT148" s="20">
        <v>0</v>
      </c>
      <c r="AU148" s="20">
        <f t="shared" ref="AU148:AU150" si="790">AS148+AT148</f>
        <v>0</v>
      </c>
      <c r="AV148" s="20">
        <v>0</v>
      </c>
      <c r="AW148" s="20">
        <v>0</v>
      </c>
      <c r="AX148" s="20">
        <v>0</v>
      </c>
      <c r="AY148" s="20">
        <v>0</v>
      </c>
      <c r="AZ148" s="20">
        <f t="shared" ref="AZ148:AZ150" si="791">AX148+AY148</f>
        <v>0</v>
      </c>
      <c r="BA148" s="20">
        <v>0</v>
      </c>
      <c r="BB148" s="20">
        <v>0</v>
      </c>
      <c r="BC148" s="20">
        <v>0</v>
      </c>
      <c r="BD148" s="20">
        <v>0</v>
      </c>
      <c r="BE148" s="20">
        <f t="shared" ref="BE148:BE150" si="792">BC148+BD148</f>
        <v>0</v>
      </c>
      <c r="BF148" s="20">
        <v>0</v>
      </c>
      <c r="BG148" s="20">
        <v>0</v>
      </c>
      <c r="BH148" s="20">
        <v>0</v>
      </c>
      <c r="BI148" s="20">
        <v>0</v>
      </c>
      <c r="BJ148" s="20">
        <f t="shared" ref="BJ148:BJ150" si="793">BH148+BI148</f>
        <v>0</v>
      </c>
      <c r="BK148" s="22">
        <f t="shared" ref="BK148" si="794">C148+M148+R148+W148+AB148+AG148+AL148+AQ148+AV148+BF148+H148</f>
        <v>0</v>
      </c>
      <c r="BL148" s="22">
        <f t="shared" ref="BL148" si="795">D148+N148+S148+X148+AC148+AH148+AM148+AR148+AW148+BG148+I148</f>
        <v>0</v>
      </c>
      <c r="BM148" s="22">
        <f t="shared" ref="BM148" si="796">E148+O148+T148+Y148+AD148+AI148+AN148+AS148+AX148+BH148+J148</f>
        <v>0</v>
      </c>
      <c r="BN148" s="22">
        <f t="shared" ref="BN148" si="797">F148+P148+U148+Z148+AE148+AJ148+AO148+AT148+AY148+BI148+K148</f>
        <v>0</v>
      </c>
      <c r="BO148" s="22">
        <f t="shared" ref="BO148" si="798">G148+Q148+V148+AA148+AF148+AK148+AP148+AU148+AZ148+BJ148+L148</f>
        <v>0</v>
      </c>
      <c r="BP148" s="23">
        <v>1</v>
      </c>
      <c r="BQ148" s="22">
        <f t="shared" ref="BQ148:BQ150" si="799">IF(BP148=1,BM148,"0")</f>
        <v>0</v>
      </c>
      <c r="BR148" s="22">
        <f t="shared" ref="BR148:BR150" si="800">IF(BP148=1,BN148,"0")</f>
        <v>0</v>
      </c>
      <c r="BS148" s="22">
        <f t="shared" ref="BS148:BS150" si="801">BQ148+BR148</f>
        <v>0</v>
      </c>
      <c r="BT148" s="22" t="str">
        <f t="shared" ref="BT148:BT150" si="802">IF(BP148=2,BM148,"0")</f>
        <v>0</v>
      </c>
      <c r="BU148" s="22" t="str">
        <f t="shared" ref="BU148:BU150" si="803">IF(BP148=2,BN148,"0")</f>
        <v>0</v>
      </c>
      <c r="BV148" s="22">
        <f t="shared" ref="BV148:BV150" si="804">BT148+BU148</f>
        <v>0</v>
      </c>
      <c r="BW148" s="22" t="str">
        <f t="shared" ref="BW148:BW150" si="805">IF(BS148=2,BP148,"0")</f>
        <v>0</v>
      </c>
      <c r="BX148" s="22" t="str">
        <f t="shared" ref="BX148:BX150" si="806">IF(BS148=2,BQ148,"0")</f>
        <v>0</v>
      </c>
      <c r="BY148" s="22">
        <f t="shared" ref="BY148:BY150" si="807">BW148+BX148</f>
        <v>0</v>
      </c>
    </row>
    <row r="149" spans="1:77" s="2" customFormat="1" ht="23.25" customHeight="1" x14ac:dyDescent="0.5">
      <c r="A149" s="48"/>
      <c r="B149" s="97" t="s">
        <v>167</v>
      </c>
      <c r="C149" s="20">
        <v>0</v>
      </c>
      <c r="D149" s="20">
        <v>0</v>
      </c>
      <c r="E149" s="20">
        <v>0</v>
      </c>
      <c r="F149" s="20">
        <v>0</v>
      </c>
      <c r="G149" s="20">
        <f t="shared" ref="G149" si="808">E149+F149</f>
        <v>0</v>
      </c>
      <c r="H149" s="20">
        <v>0</v>
      </c>
      <c r="I149" s="20">
        <v>5</v>
      </c>
      <c r="J149" s="20">
        <v>2</v>
      </c>
      <c r="K149" s="20">
        <v>3</v>
      </c>
      <c r="L149" s="20">
        <f t="shared" ref="L149:L150" si="809">SUM(J149:K149)</f>
        <v>5</v>
      </c>
      <c r="M149" s="20">
        <v>0</v>
      </c>
      <c r="N149" s="20">
        <v>0</v>
      </c>
      <c r="O149" s="20">
        <v>0</v>
      </c>
      <c r="P149" s="20">
        <v>0</v>
      </c>
      <c r="Q149" s="20">
        <f t="shared" ref="Q149" si="810">O149+P149</f>
        <v>0</v>
      </c>
      <c r="R149" s="20">
        <v>10</v>
      </c>
      <c r="S149" s="20">
        <v>4</v>
      </c>
      <c r="T149" s="20">
        <v>0</v>
      </c>
      <c r="U149" s="20">
        <v>0</v>
      </c>
      <c r="V149" s="20">
        <f t="shared" ref="V149" si="811">T149+U149</f>
        <v>0</v>
      </c>
      <c r="W149" s="20">
        <v>10</v>
      </c>
      <c r="X149" s="20">
        <f>2+8</f>
        <v>10</v>
      </c>
      <c r="Y149" s="20">
        <v>0</v>
      </c>
      <c r="Z149" s="20">
        <v>0</v>
      </c>
      <c r="AA149" s="20">
        <f t="shared" ref="AA149" si="812">Y149+Z149</f>
        <v>0</v>
      </c>
      <c r="AB149" s="20">
        <v>5</v>
      </c>
      <c r="AC149" s="20">
        <v>12</v>
      </c>
      <c r="AD149" s="20">
        <v>3</v>
      </c>
      <c r="AE149" s="20">
        <v>2</v>
      </c>
      <c r="AF149" s="20">
        <f t="shared" ref="AF149" si="813">AD149+AE149</f>
        <v>5</v>
      </c>
      <c r="AG149" s="20">
        <v>5</v>
      </c>
      <c r="AH149" s="20">
        <v>1</v>
      </c>
      <c r="AI149" s="20">
        <v>0</v>
      </c>
      <c r="AJ149" s="20">
        <v>5</v>
      </c>
      <c r="AK149" s="20">
        <f t="shared" ref="AK149" si="814">AI149+AJ149</f>
        <v>5</v>
      </c>
      <c r="AL149" s="20">
        <v>0</v>
      </c>
      <c r="AM149" s="20">
        <v>0</v>
      </c>
      <c r="AN149" s="20">
        <v>0</v>
      </c>
      <c r="AO149" s="20">
        <v>0</v>
      </c>
      <c r="AP149" s="20">
        <f t="shared" ref="AP149" si="815">AN149+AO149</f>
        <v>0</v>
      </c>
      <c r="AQ149" s="20">
        <v>0</v>
      </c>
      <c r="AR149" s="20">
        <v>0</v>
      </c>
      <c r="AS149" s="20">
        <v>0</v>
      </c>
      <c r="AT149" s="20">
        <v>0</v>
      </c>
      <c r="AU149" s="20">
        <f t="shared" ref="AU149" si="816">AS149+AT149</f>
        <v>0</v>
      </c>
      <c r="AV149" s="20">
        <v>0</v>
      </c>
      <c r="AW149" s="20">
        <v>0</v>
      </c>
      <c r="AX149" s="20">
        <v>0</v>
      </c>
      <c r="AY149" s="20">
        <v>0</v>
      </c>
      <c r="AZ149" s="20">
        <f t="shared" ref="AZ149" si="817">AX149+AY149</f>
        <v>0</v>
      </c>
      <c r="BA149" s="20">
        <v>0</v>
      </c>
      <c r="BB149" s="20">
        <v>0</v>
      </c>
      <c r="BC149" s="20">
        <v>0</v>
      </c>
      <c r="BD149" s="20">
        <v>2</v>
      </c>
      <c r="BE149" s="20">
        <f t="shared" si="792"/>
        <v>2</v>
      </c>
      <c r="BF149" s="20">
        <v>0</v>
      </c>
      <c r="BG149" s="20">
        <v>0</v>
      </c>
      <c r="BH149" s="20">
        <v>0</v>
      </c>
      <c r="BI149" s="20">
        <v>0</v>
      </c>
      <c r="BJ149" s="20">
        <f t="shared" ref="BJ149" si="818">BH149+BI149</f>
        <v>0</v>
      </c>
      <c r="BK149" s="22">
        <f>C149+M149+R149+W149+AB149+AG149+AL149+AQ149+AV149+BF149+H149+BA149</f>
        <v>30</v>
      </c>
      <c r="BL149" s="22">
        <f>D149+N149+S149+X149+AC149+AH149+AM149+AR149+AW149+BG149+I149+BB149</f>
        <v>32</v>
      </c>
      <c r="BM149" s="22">
        <f>E149+O149+T149+Y149+AD149+AI149+AN149+AS149+AX149+BH149+J149+BC149</f>
        <v>5</v>
      </c>
      <c r="BN149" s="22">
        <f>F149+P149+U149+Z149+AE149+AJ149+AO149+AT149+AY149+BI149+K149+BD149</f>
        <v>12</v>
      </c>
      <c r="BO149" s="22">
        <f>G149+Q149+V149+AA149+AF149+AK149+AP149+AU149+AZ149+BJ149+L149+BE149</f>
        <v>17</v>
      </c>
      <c r="BP149" s="23">
        <v>2</v>
      </c>
      <c r="BQ149" s="22" t="str">
        <f t="shared" si="799"/>
        <v>0</v>
      </c>
      <c r="BR149" s="22" t="str">
        <f t="shared" si="800"/>
        <v>0</v>
      </c>
      <c r="BS149" s="22">
        <f t="shared" si="801"/>
        <v>0</v>
      </c>
      <c r="BT149" s="22">
        <f t="shared" si="802"/>
        <v>5</v>
      </c>
      <c r="BU149" s="22">
        <f t="shared" si="803"/>
        <v>12</v>
      </c>
      <c r="BV149" s="22">
        <f t="shared" si="804"/>
        <v>17</v>
      </c>
      <c r="BW149" s="22" t="str">
        <f t="shared" si="805"/>
        <v>0</v>
      </c>
      <c r="BX149" s="22" t="str">
        <f t="shared" si="806"/>
        <v>0</v>
      </c>
      <c r="BY149" s="22">
        <f t="shared" si="807"/>
        <v>0</v>
      </c>
    </row>
    <row r="150" spans="1:77" s="2" customFormat="1" ht="23.25" hidden="1" customHeight="1" x14ac:dyDescent="0.5">
      <c r="A150" s="48"/>
      <c r="B150" s="97" t="s">
        <v>112</v>
      </c>
      <c r="C150" s="20">
        <v>0</v>
      </c>
      <c r="D150" s="20">
        <v>0</v>
      </c>
      <c r="E150" s="20">
        <v>0</v>
      </c>
      <c r="F150" s="20">
        <v>0</v>
      </c>
      <c r="G150" s="20">
        <f t="shared" si="783"/>
        <v>0</v>
      </c>
      <c r="H150" s="20">
        <v>0</v>
      </c>
      <c r="I150" s="20">
        <v>4</v>
      </c>
      <c r="J150" s="20"/>
      <c r="K150" s="20"/>
      <c r="L150" s="20">
        <f t="shared" si="809"/>
        <v>0</v>
      </c>
      <c r="M150" s="20">
        <v>0</v>
      </c>
      <c r="N150" s="20">
        <v>0</v>
      </c>
      <c r="O150" s="20">
        <v>0</v>
      </c>
      <c r="P150" s="20">
        <v>0</v>
      </c>
      <c r="Q150" s="20">
        <f t="shared" si="784"/>
        <v>0</v>
      </c>
      <c r="R150" s="20">
        <v>10</v>
      </c>
      <c r="S150" s="20">
        <v>4</v>
      </c>
      <c r="T150" s="20"/>
      <c r="U150" s="20"/>
      <c r="V150" s="20">
        <f t="shared" si="785"/>
        <v>0</v>
      </c>
      <c r="W150" s="20">
        <v>10</v>
      </c>
      <c r="X150" s="20">
        <v>12</v>
      </c>
      <c r="Y150" s="20"/>
      <c r="Z150" s="20"/>
      <c r="AA150" s="20">
        <f t="shared" si="786"/>
        <v>0</v>
      </c>
      <c r="AB150" s="20">
        <v>5</v>
      </c>
      <c r="AC150" s="20">
        <v>9</v>
      </c>
      <c r="AD150" s="20"/>
      <c r="AE150" s="20"/>
      <c r="AF150" s="20">
        <f t="shared" si="787"/>
        <v>0</v>
      </c>
      <c r="AG150" s="20">
        <v>5</v>
      </c>
      <c r="AH150" s="20">
        <v>2</v>
      </c>
      <c r="AI150" s="20"/>
      <c r="AJ150" s="20"/>
      <c r="AK150" s="20">
        <f t="shared" si="788"/>
        <v>0</v>
      </c>
      <c r="AL150" s="20">
        <v>0</v>
      </c>
      <c r="AM150" s="20">
        <v>0</v>
      </c>
      <c r="AN150" s="20">
        <v>0</v>
      </c>
      <c r="AO150" s="20">
        <v>0</v>
      </c>
      <c r="AP150" s="20">
        <f t="shared" si="789"/>
        <v>0</v>
      </c>
      <c r="AQ150" s="20">
        <v>0</v>
      </c>
      <c r="AR150" s="20">
        <v>0</v>
      </c>
      <c r="AS150" s="20">
        <v>0</v>
      </c>
      <c r="AT150" s="20">
        <v>0</v>
      </c>
      <c r="AU150" s="20">
        <f t="shared" si="790"/>
        <v>0</v>
      </c>
      <c r="AV150" s="20">
        <v>0</v>
      </c>
      <c r="AW150" s="20">
        <v>0</v>
      </c>
      <c r="AX150" s="20">
        <v>0</v>
      </c>
      <c r="AY150" s="20">
        <v>0</v>
      </c>
      <c r="AZ150" s="20">
        <f t="shared" si="791"/>
        <v>0</v>
      </c>
      <c r="BA150" s="20">
        <v>0</v>
      </c>
      <c r="BB150" s="20">
        <v>0</v>
      </c>
      <c r="BC150" s="20">
        <v>0</v>
      </c>
      <c r="BD150" s="20">
        <v>0</v>
      </c>
      <c r="BE150" s="20">
        <f t="shared" si="792"/>
        <v>0</v>
      </c>
      <c r="BF150" s="20">
        <v>0</v>
      </c>
      <c r="BG150" s="20">
        <v>0</v>
      </c>
      <c r="BH150" s="20">
        <v>0</v>
      </c>
      <c r="BI150" s="20">
        <v>0</v>
      </c>
      <c r="BJ150" s="20">
        <f t="shared" si="793"/>
        <v>0</v>
      </c>
      <c r="BK150" s="22">
        <f t="shared" ref="BK150:BK151" si="819">C150+M150+R150+W150+AB150+AG150+AL150+AQ150+AV150+BF150+H150+BA150</f>
        <v>30</v>
      </c>
      <c r="BL150" s="22">
        <f t="shared" ref="BL150:BL151" si="820">D150+N150+S150+X150+AC150+AH150+AM150+AR150+AW150+BG150+I150+BB150</f>
        <v>31</v>
      </c>
      <c r="BM150" s="22">
        <f t="shared" ref="BM150:BM151" si="821">E150+O150+T150+Y150+AD150+AI150+AN150+AS150+AX150+BH150+J150+BC150</f>
        <v>0</v>
      </c>
      <c r="BN150" s="22">
        <f t="shared" ref="BN150:BN151" si="822">F150+P150+U150+Z150+AE150+AJ150+AO150+AT150+AY150+BI150+K150+BD150</f>
        <v>0</v>
      </c>
      <c r="BO150" s="22">
        <f t="shared" ref="BO150:BO151" si="823">G150+Q150+V150+AA150+AF150+AK150+AP150+AU150+AZ150+BJ150+L150+BE150</f>
        <v>0</v>
      </c>
      <c r="BP150" s="23">
        <v>2</v>
      </c>
      <c r="BQ150" s="22" t="str">
        <f t="shared" si="799"/>
        <v>0</v>
      </c>
      <c r="BR150" s="22" t="str">
        <f t="shared" si="800"/>
        <v>0</v>
      </c>
      <c r="BS150" s="22">
        <f t="shared" si="801"/>
        <v>0</v>
      </c>
      <c r="BT150" s="22">
        <f t="shared" si="802"/>
        <v>0</v>
      </c>
      <c r="BU150" s="22">
        <f t="shared" si="803"/>
        <v>0</v>
      </c>
      <c r="BV150" s="22">
        <f t="shared" si="804"/>
        <v>0</v>
      </c>
      <c r="BW150" s="22" t="str">
        <f t="shared" si="805"/>
        <v>0</v>
      </c>
      <c r="BX150" s="22" t="str">
        <f t="shared" si="806"/>
        <v>0</v>
      </c>
      <c r="BY150" s="22">
        <f t="shared" si="807"/>
        <v>0</v>
      </c>
    </row>
    <row r="151" spans="1:77" s="2" customFormat="1" ht="23.25" customHeight="1" x14ac:dyDescent="0.5">
      <c r="A151" s="48"/>
      <c r="B151" s="21" t="s">
        <v>42</v>
      </c>
      <c r="C151" s="22">
        <f>SUM(C148:C150)</f>
        <v>0</v>
      </c>
      <c r="D151" s="22">
        <f t="shared" ref="D151:AP151" si="824">SUM(D148:D150)</f>
        <v>0</v>
      </c>
      <c r="E151" s="22">
        <f t="shared" si="824"/>
        <v>0</v>
      </c>
      <c r="F151" s="22">
        <f t="shared" si="824"/>
        <v>0</v>
      </c>
      <c r="G151" s="22">
        <f t="shared" si="824"/>
        <v>0</v>
      </c>
      <c r="H151" s="22">
        <f>SUM(H148:H150)</f>
        <v>0</v>
      </c>
      <c r="I151" s="22">
        <f t="shared" ref="I151:L151" si="825">SUM(I148:I150)</f>
        <v>9</v>
      </c>
      <c r="J151" s="22">
        <f t="shared" si="825"/>
        <v>2</v>
      </c>
      <c r="K151" s="22">
        <f t="shared" si="825"/>
        <v>3</v>
      </c>
      <c r="L151" s="22">
        <f t="shared" si="825"/>
        <v>5</v>
      </c>
      <c r="M151" s="22">
        <f t="shared" ref="M151:Q151" si="826">SUM(M148:M150)</f>
        <v>0</v>
      </c>
      <c r="N151" s="22">
        <f t="shared" si="826"/>
        <v>0</v>
      </c>
      <c r="O151" s="22">
        <f t="shared" si="826"/>
        <v>0</v>
      </c>
      <c r="P151" s="22">
        <f t="shared" si="826"/>
        <v>0</v>
      </c>
      <c r="Q151" s="22">
        <f t="shared" si="826"/>
        <v>0</v>
      </c>
      <c r="R151" s="22">
        <f>SUM(R148:R150)</f>
        <v>20</v>
      </c>
      <c r="S151" s="22">
        <f t="shared" si="824"/>
        <v>8</v>
      </c>
      <c r="T151" s="22">
        <f t="shared" si="824"/>
        <v>0</v>
      </c>
      <c r="U151" s="22">
        <f t="shared" si="824"/>
        <v>0</v>
      </c>
      <c r="V151" s="22">
        <f t="shared" si="824"/>
        <v>0</v>
      </c>
      <c r="W151" s="22">
        <f t="shared" si="824"/>
        <v>20</v>
      </c>
      <c r="X151" s="22">
        <f t="shared" si="824"/>
        <v>22</v>
      </c>
      <c r="Y151" s="22">
        <f t="shared" si="824"/>
        <v>0</v>
      </c>
      <c r="Z151" s="22">
        <f t="shared" si="824"/>
        <v>0</v>
      </c>
      <c r="AA151" s="22">
        <f t="shared" si="824"/>
        <v>0</v>
      </c>
      <c r="AB151" s="22">
        <f t="shared" si="824"/>
        <v>10</v>
      </c>
      <c r="AC151" s="22">
        <f t="shared" si="824"/>
        <v>21</v>
      </c>
      <c r="AD151" s="22">
        <f t="shared" si="824"/>
        <v>3</v>
      </c>
      <c r="AE151" s="22">
        <f t="shared" si="824"/>
        <v>2</v>
      </c>
      <c r="AF151" s="22">
        <f t="shared" si="824"/>
        <v>5</v>
      </c>
      <c r="AG151" s="22">
        <f t="shared" ref="AG151:AK151" si="827">SUM(AG148:AG150)</f>
        <v>10</v>
      </c>
      <c r="AH151" s="22">
        <f t="shared" si="827"/>
        <v>3</v>
      </c>
      <c r="AI151" s="22">
        <f t="shared" si="827"/>
        <v>0</v>
      </c>
      <c r="AJ151" s="22">
        <f t="shared" si="827"/>
        <v>5</v>
      </c>
      <c r="AK151" s="22">
        <f t="shared" si="827"/>
        <v>5</v>
      </c>
      <c r="AL151" s="22">
        <f t="shared" si="824"/>
        <v>0</v>
      </c>
      <c r="AM151" s="22">
        <f t="shared" si="824"/>
        <v>0</v>
      </c>
      <c r="AN151" s="22">
        <f t="shared" si="824"/>
        <v>0</v>
      </c>
      <c r="AO151" s="22">
        <f t="shared" si="824"/>
        <v>0</v>
      </c>
      <c r="AP151" s="22">
        <f t="shared" si="824"/>
        <v>0</v>
      </c>
      <c r="AQ151" s="22">
        <f t="shared" ref="AQ151:AU151" si="828">SUM(AQ148:AQ150)</f>
        <v>0</v>
      </c>
      <c r="AR151" s="22">
        <f t="shared" si="828"/>
        <v>0</v>
      </c>
      <c r="AS151" s="22">
        <f t="shared" si="828"/>
        <v>0</v>
      </c>
      <c r="AT151" s="22">
        <f t="shared" si="828"/>
        <v>0</v>
      </c>
      <c r="AU151" s="22">
        <f t="shared" si="828"/>
        <v>0</v>
      </c>
      <c r="AV151" s="22">
        <f t="shared" ref="AV151:AZ151" si="829">SUM(AV148:AV150)</f>
        <v>0</v>
      </c>
      <c r="AW151" s="22">
        <f t="shared" si="829"/>
        <v>0</v>
      </c>
      <c r="AX151" s="22">
        <f t="shared" si="829"/>
        <v>0</v>
      </c>
      <c r="AY151" s="22">
        <f t="shared" si="829"/>
        <v>0</v>
      </c>
      <c r="AZ151" s="22">
        <f t="shared" si="829"/>
        <v>0</v>
      </c>
      <c r="BA151" s="22">
        <f>SUM(BA148:BA150)</f>
        <v>0</v>
      </c>
      <c r="BB151" s="22">
        <f t="shared" ref="BB151:BE151" si="830">SUM(BB148:BB150)</f>
        <v>0</v>
      </c>
      <c r="BC151" s="22">
        <f t="shared" si="830"/>
        <v>0</v>
      </c>
      <c r="BD151" s="22">
        <f t="shared" si="830"/>
        <v>2</v>
      </c>
      <c r="BE151" s="22">
        <f t="shared" si="830"/>
        <v>2</v>
      </c>
      <c r="BF151" s="22">
        <f>SUM(BF148:BF150)</f>
        <v>0</v>
      </c>
      <c r="BG151" s="22">
        <f t="shared" ref="BG151:BJ151" si="831">SUM(BG148:BG150)</f>
        <v>0</v>
      </c>
      <c r="BH151" s="22">
        <f t="shared" si="831"/>
        <v>0</v>
      </c>
      <c r="BI151" s="22">
        <f t="shared" si="831"/>
        <v>0</v>
      </c>
      <c r="BJ151" s="22">
        <f t="shared" si="831"/>
        <v>0</v>
      </c>
      <c r="BK151" s="22">
        <f t="shared" si="819"/>
        <v>60</v>
      </c>
      <c r="BL151" s="22">
        <f t="shared" si="820"/>
        <v>63</v>
      </c>
      <c r="BM151" s="22">
        <f t="shared" si="821"/>
        <v>5</v>
      </c>
      <c r="BN151" s="22">
        <f t="shared" si="822"/>
        <v>12</v>
      </c>
      <c r="BO151" s="22">
        <f t="shared" si="823"/>
        <v>17</v>
      </c>
      <c r="BP151" s="23"/>
      <c r="BQ151" s="22">
        <f t="shared" ref="BQ151:BV151" si="832">SUM(BQ148:BQ150)</f>
        <v>0</v>
      </c>
      <c r="BR151" s="22">
        <f t="shared" si="832"/>
        <v>0</v>
      </c>
      <c r="BS151" s="22">
        <f t="shared" si="832"/>
        <v>0</v>
      </c>
      <c r="BT151" s="22">
        <f t="shared" si="832"/>
        <v>5</v>
      </c>
      <c r="BU151" s="22">
        <f t="shared" si="832"/>
        <v>12</v>
      </c>
      <c r="BV151" s="22">
        <f t="shared" si="832"/>
        <v>17</v>
      </c>
      <c r="BW151" s="22">
        <f t="shared" ref="BW151:BY151" si="833">SUM(BW148:BW150)</f>
        <v>0</v>
      </c>
      <c r="BX151" s="22">
        <f t="shared" si="833"/>
        <v>0</v>
      </c>
      <c r="BY151" s="22">
        <f t="shared" si="833"/>
        <v>0</v>
      </c>
    </row>
    <row r="152" spans="1:77" ht="23.25" customHeight="1" x14ac:dyDescent="0.5">
      <c r="A152" s="18"/>
      <c r="B152" s="5" t="s">
        <v>69</v>
      </c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0"/>
      <c r="BP152" s="119"/>
      <c r="BQ152" s="20"/>
      <c r="BR152" s="20"/>
      <c r="BS152" s="20"/>
      <c r="BT152" s="20"/>
      <c r="BU152" s="20"/>
      <c r="BV152" s="20"/>
      <c r="BW152" s="20"/>
      <c r="BX152" s="20"/>
      <c r="BY152" s="20"/>
    </row>
    <row r="153" spans="1:77" ht="23.25" customHeight="1" x14ac:dyDescent="0.5">
      <c r="A153" s="50"/>
      <c r="B153" s="51" t="s">
        <v>32</v>
      </c>
      <c r="C153" s="52">
        <v>20</v>
      </c>
      <c r="D153" s="52">
        <v>44</v>
      </c>
      <c r="E153" s="52">
        <v>1</v>
      </c>
      <c r="F153" s="52">
        <v>19</v>
      </c>
      <c r="G153" s="52">
        <f t="shared" ref="G153:G156" si="834">E153+F153</f>
        <v>20</v>
      </c>
      <c r="H153" s="52">
        <v>0</v>
      </c>
      <c r="I153" s="127">
        <v>5</v>
      </c>
      <c r="J153" s="20">
        <v>0</v>
      </c>
      <c r="K153" s="20">
        <v>3</v>
      </c>
      <c r="L153" s="20">
        <f>SUM(J153:K153)</f>
        <v>3</v>
      </c>
      <c r="M153" s="20">
        <v>20</v>
      </c>
      <c r="N153" s="20">
        <v>41</v>
      </c>
      <c r="O153" s="20">
        <v>4</v>
      </c>
      <c r="P153" s="20">
        <v>13</v>
      </c>
      <c r="Q153" s="20">
        <f t="shared" ref="Q153:Q156" si="835">O153+P153</f>
        <v>17</v>
      </c>
      <c r="R153" s="20">
        <v>0</v>
      </c>
      <c r="S153" s="20">
        <v>0</v>
      </c>
      <c r="T153" s="20">
        <v>0</v>
      </c>
      <c r="U153" s="20">
        <v>0</v>
      </c>
      <c r="V153" s="20">
        <f t="shared" ref="V153:V156" si="836">T153+U153</f>
        <v>0</v>
      </c>
      <c r="W153" s="20">
        <v>0</v>
      </c>
      <c r="X153" s="20">
        <v>0</v>
      </c>
      <c r="Y153" s="20">
        <v>0</v>
      </c>
      <c r="Z153" s="20">
        <v>0</v>
      </c>
      <c r="AA153" s="20">
        <f t="shared" ref="AA153:AA156" si="837">Y153+Z153</f>
        <v>0</v>
      </c>
      <c r="AB153" s="20">
        <v>0</v>
      </c>
      <c r="AC153" s="20">
        <v>0</v>
      </c>
      <c r="AD153" s="20">
        <v>0</v>
      </c>
      <c r="AE153" s="20">
        <v>0</v>
      </c>
      <c r="AF153" s="20">
        <f t="shared" ref="AF153:AF156" si="838">AD153+AE153</f>
        <v>0</v>
      </c>
      <c r="AG153" s="20">
        <v>0</v>
      </c>
      <c r="AH153" s="20">
        <v>0</v>
      </c>
      <c r="AI153" s="20">
        <v>0</v>
      </c>
      <c r="AJ153" s="20">
        <v>0</v>
      </c>
      <c r="AK153" s="20">
        <f t="shared" ref="AK153:AK156" si="839">AI153+AJ153</f>
        <v>0</v>
      </c>
      <c r="AL153" s="20">
        <v>0</v>
      </c>
      <c r="AM153" s="20">
        <v>0</v>
      </c>
      <c r="AN153" s="20">
        <v>0</v>
      </c>
      <c r="AO153" s="20">
        <v>0</v>
      </c>
      <c r="AP153" s="20">
        <f t="shared" ref="AP153:AP156" si="840">AN153+AO153</f>
        <v>0</v>
      </c>
      <c r="AQ153" s="20">
        <v>0</v>
      </c>
      <c r="AR153" s="20">
        <v>0</v>
      </c>
      <c r="AS153" s="20">
        <v>0</v>
      </c>
      <c r="AT153" s="20">
        <v>0</v>
      </c>
      <c r="AU153" s="20">
        <f t="shared" ref="AU153:AU156" si="841">AS153+AT153</f>
        <v>0</v>
      </c>
      <c r="AV153" s="20">
        <v>0</v>
      </c>
      <c r="AW153" s="20">
        <v>0</v>
      </c>
      <c r="AX153" s="20">
        <v>0</v>
      </c>
      <c r="AY153" s="20">
        <v>0</v>
      </c>
      <c r="AZ153" s="20">
        <f t="shared" ref="AZ153:AZ156" si="842">AX153+AY153</f>
        <v>0</v>
      </c>
      <c r="BA153" s="20">
        <v>0</v>
      </c>
      <c r="BB153" s="20">
        <v>0</v>
      </c>
      <c r="BC153" s="20">
        <v>0</v>
      </c>
      <c r="BD153" s="20">
        <v>0</v>
      </c>
      <c r="BE153" s="20">
        <f t="shared" ref="BE153:BE156" si="843">BC153+BD153</f>
        <v>0</v>
      </c>
      <c r="BF153" s="20">
        <v>0</v>
      </c>
      <c r="BG153" s="20">
        <v>0</v>
      </c>
      <c r="BH153" s="20">
        <v>0</v>
      </c>
      <c r="BI153" s="20">
        <v>0</v>
      </c>
      <c r="BJ153" s="20">
        <f t="shared" ref="BJ153:BJ156" si="844">BH153+BI153</f>
        <v>0</v>
      </c>
      <c r="BK153" s="22">
        <f>C153+M153+R153+W153+AB153+AG153+AL153+AQ153+AV153+BF153+H153+BA153</f>
        <v>40</v>
      </c>
      <c r="BL153" s="22">
        <f>D153+N153+S153+X153+AC153+AH153+AM153+AR153+AW153+BG153+I153+BB153</f>
        <v>90</v>
      </c>
      <c r="BM153" s="22">
        <f>E153+O153+T153+Y153+AD153+AI153+AN153+AS153+AX153+BH153+J153+BC153</f>
        <v>5</v>
      </c>
      <c r="BN153" s="22">
        <f>F153+P153+U153+Z153+AE153+AJ153+AO153+AT153+AY153+BI153+K153+BD153</f>
        <v>35</v>
      </c>
      <c r="BO153" s="22">
        <f>G153+Q153+V153+AA153+AF153+AK153+AP153+AU153+AZ153+BJ153+L153+BE153</f>
        <v>40</v>
      </c>
      <c r="BP153" s="23">
        <v>1</v>
      </c>
      <c r="BQ153" s="22">
        <f t="shared" ref="BQ153:BQ156" si="845">IF(BP153=1,BM153,"0")</f>
        <v>5</v>
      </c>
      <c r="BR153" s="22">
        <f t="shared" ref="BR153:BR156" si="846">IF(BP153=1,BN153,"0")</f>
        <v>35</v>
      </c>
      <c r="BS153" s="22">
        <f t="shared" ref="BS153:BS156" si="847">BQ153+BR153</f>
        <v>40</v>
      </c>
      <c r="BT153" s="22" t="str">
        <f t="shared" ref="BT153:BT156" si="848">IF(BP153=2,BM153,"0")</f>
        <v>0</v>
      </c>
      <c r="BU153" s="22" t="str">
        <f t="shared" ref="BU153:BU156" si="849">IF(BP153=2,BN153,"0")</f>
        <v>0</v>
      </c>
      <c r="BV153" s="22">
        <f t="shared" ref="BV153:BV156" si="850">BT153+BU153</f>
        <v>0</v>
      </c>
      <c r="BW153" s="22" t="str">
        <f t="shared" ref="BW153:BW156" si="851">IF(BS153=2,BP153,"0")</f>
        <v>0</v>
      </c>
      <c r="BX153" s="22" t="str">
        <f t="shared" ref="BX153:BX156" si="852">IF(BS153=2,BQ153,"0")</f>
        <v>0</v>
      </c>
      <c r="BY153" s="22">
        <f t="shared" ref="BY153:BY156" si="853">BW153+BX153</f>
        <v>0</v>
      </c>
    </row>
    <row r="154" spans="1:77" ht="23.25" customHeight="1" x14ac:dyDescent="0.5">
      <c r="A154" s="18"/>
      <c r="B154" s="12" t="s">
        <v>113</v>
      </c>
      <c r="C154" s="20">
        <v>20</v>
      </c>
      <c r="D154" s="20">
        <v>43</v>
      </c>
      <c r="E154" s="20">
        <v>3</v>
      </c>
      <c r="F154" s="20">
        <v>16</v>
      </c>
      <c r="G154" s="20">
        <f t="shared" si="834"/>
        <v>19</v>
      </c>
      <c r="H154" s="52">
        <v>0</v>
      </c>
      <c r="I154" s="127">
        <v>6</v>
      </c>
      <c r="J154" s="20">
        <v>0</v>
      </c>
      <c r="K154" s="20">
        <v>6</v>
      </c>
      <c r="L154" s="20">
        <f t="shared" ref="L154:L156" si="854">SUM(J154:K154)</f>
        <v>6</v>
      </c>
      <c r="M154" s="20">
        <v>20</v>
      </c>
      <c r="N154" s="20">
        <v>27</v>
      </c>
      <c r="O154" s="20">
        <v>1</v>
      </c>
      <c r="P154" s="20">
        <v>15</v>
      </c>
      <c r="Q154" s="20">
        <f t="shared" si="835"/>
        <v>16</v>
      </c>
      <c r="R154" s="20">
        <v>0</v>
      </c>
      <c r="S154" s="20">
        <v>0</v>
      </c>
      <c r="T154" s="20">
        <v>0</v>
      </c>
      <c r="U154" s="20">
        <v>0</v>
      </c>
      <c r="V154" s="20">
        <f t="shared" si="836"/>
        <v>0</v>
      </c>
      <c r="W154" s="20">
        <v>0</v>
      </c>
      <c r="X154" s="20">
        <v>0</v>
      </c>
      <c r="Y154" s="20">
        <v>0</v>
      </c>
      <c r="Z154" s="20">
        <v>0</v>
      </c>
      <c r="AA154" s="20">
        <f t="shared" si="837"/>
        <v>0</v>
      </c>
      <c r="AB154" s="20">
        <v>0</v>
      </c>
      <c r="AC154" s="20">
        <v>0</v>
      </c>
      <c r="AD154" s="20">
        <v>0</v>
      </c>
      <c r="AE154" s="20">
        <v>0</v>
      </c>
      <c r="AF154" s="20">
        <f t="shared" si="838"/>
        <v>0</v>
      </c>
      <c r="AG154" s="20">
        <v>0</v>
      </c>
      <c r="AH154" s="20">
        <v>0</v>
      </c>
      <c r="AI154" s="20">
        <v>0</v>
      </c>
      <c r="AJ154" s="20">
        <v>0</v>
      </c>
      <c r="AK154" s="20">
        <f t="shared" si="839"/>
        <v>0</v>
      </c>
      <c r="AL154" s="20">
        <v>0</v>
      </c>
      <c r="AM154" s="20">
        <v>0</v>
      </c>
      <c r="AN154" s="20">
        <v>0</v>
      </c>
      <c r="AO154" s="20">
        <v>0</v>
      </c>
      <c r="AP154" s="20">
        <f t="shared" si="840"/>
        <v>0</v>
      </c>
      <c r="AQ154" s="20">
        <v>0</v>
      </c>
      <c r="AR154" s="20">
        <v>0</v>
      </c>
      <c r="AS154" s="20">
        <v>0</v>
      </c>
      <c r="AT154" s="20">
        <v>0</v>
      </c>
      <c r="AU154" s="20">
        <f t="shared" si="841"/>
        <v>0</v>
      </c>
      <c r="AV154" s="20">
        <v>0</v>
      </c>
      <c r="AW154" s="20">
        <v>0</v>
      </c>
      <c r="AX154" s="20">
        <v>0</v>
      </c>
      <c r="AY154" s="20">
        <v>0</v>
      </c>
      <c r="AZ154" s="20">
        <f t="shared" si="842"/>
        <v>0</v>
      </c>
      <c r="BA154" s="20">
        <v>0</v>
      </c>
      <c r="BB154" s="20">
        <v>0</v>
      </c>
      <c r="BC154" s="20">
        <v>0</v>
      </c>
      <c r="BD154" s="20">
        <v>0</v>
      </c>
      <c r="BE154" s="20">
        <f t="shared" si="843"/>
        <v>0</v>
      </c>
      <c r="BF154" s="20">
        <v>0</v>
      </c>
      <c r="BG154" s="20">
        <v>0</v>
      </c>
      <c r="BH154" s="20">
        <v>0</v>
      </c>
      <c r="BI154" s="20">
        <v>0</v>
      </c>
      <c r="BJ154" s="20">
        <f t="shared" si="844"/>
        <v>0</v>
      </c>
      <c r="BK154" s="22">
        <f t="shared" ref="BK154:BK157" si="855">C154+M154+R154+W154+AB154+AG154+AL154+AQ154+AV154+BF154+H154+BA154</f>
        <v>40</v>
      </c>
      <c r="BL154" s="22">
        <f t="shared" ref="BL154:BL157" si="856">D154+N154+S154+X154+AC154+AH154+AM154+AR154+AW154+BG154+I154+BB154</f>
        <v>76</v>
      </c>
      <c r="BM154" s="22">
        <f t="shared" ref="BM154:BM157" si="857">E154+O154+T154+Y154+AD154+AI154+AN154+AS154+AX154+BH154+J154+BC154</f>
        <v>4</v>
      </c>
      <c r="BN154" s="22">
        <f t="shared" ref="BN154:BN157" si="858">F154+P154+U154+Z154+AE154+AJ154+AO154+AT154+AY154+BI154+K154+BD154</f>
        <v>37</v>
      </c>
      <c r="BO154" s="22">
        <f t="shared" ref="BO154:BO157" si="859">G154+Q154+V154+AA154+AF154+AK154+AP154+AU154+AZ154+BJ154+L154+BE154</f>
        <v>41</v>
      </c>
      <c r="BP154" s="23">
        <v>1</v>
      </c>
      <c r="BQ154" s="22">
        <f t="shared" si="845"/>
        <v>4</v>
      </c>
      <c r="BR154" s="22">
        <f t="shared" si="846"/>
        <v>37</v>
      </c>
      <c r="BS154" s="22">
        <f t="shared" si="847"/>
        <v>41</v>
      </c>
      <c r="BT154" s="22" t="str">
        <f t="shared" si="848"/>
        <v>0</v>
      </c>
      <c r="BU154" s="22" t="str">
        <f t="shared" si="849"/>
        <v>0</v>
      </c>
      <c r="BV154" s="22">
        <f t="shared" si="850"/>
        <v>0</v>
      </c>
      <c r="BW154" s="22" t="str">
        <f t="shared" si="851"/>
        <v>0</v>
      </c>
      <c r="BX154" s="22" t="str">
        <f t="shared" si="852"/>
        <v>0</v>
      </c>
      <c r="BY154" s="22">
        <f t="shared" si="853"/>
        <v>0</v>
      </c>
    </row>
    <row r="155" spans="1:77" ht="23.25" hidden="1" customHeight="1" x14ac:dyDescent="0.5">
      <c r="A155" s="18"/>
      <c r="B155" s="19" t="s">
        <v>114</v>
      </c>
      <c r="C155" s="20">
        <v>0</v>
      </c>
      <c r="D155" s="20">
        <v>0</v>
      </c>
      <c r="E155" s="20">
        <v>0</v>
      </c>
      <c r="F155" s="20">
        <v>0</v>
      </c>
      <c r="G155" s="20">
        <f t="shared" si="834"/>
        <v>0</v>
      </c>
      <c r="H155" s="52"/>
      <c r="I155" s="127">
        <v>0</v>
      </c>
      <c r="J155" s="20">
        <v>0</v>
      </c>
      <c r="K155" s="20">
        <v>0</v>
      </c>
      <c r="L155" s="20">
        <f t="shared" si="854"/>
        <v>0</v>
      </c>
      <c r="M155" s="20">
        <v>0</v>
      </c>
      <c r="N155" s="20">
        <v>0</v>
      </c>
      <c r="O155" s="20">
        <v>0</v>
      </c>
      <c r="P155" s="20">
        <v>0</v>
      </c>
      <c r="Q155" s="20">
        <f t="shared" si="835"/>
        <v>0</v>
      </c>
      <c r="R155" s="20">
        <v>0</v>
      </c>
      <c r="S155" s="20">
        <v>0</v>
      </c>
      <c r="T155" s="20">
        <v>0</v>
      </c>
      <c r="U155" s="20">
        <v>0</v>
      </c>
      <c r="V155" s="20">
        <f t="shared" si="836"/>
        <v>0</v>
      </c>
      <c r="W155" s="20">
        <v>0</v>
      </c>
      <c r="X155" s="20">
        <v>0</v>
      </c>
      <c r="Y155" s="20">
        <v>0</v>
      </c>
      <c r="Z155" s="20">
        <v>0</v>
      </c>
      <c r="AA155" s="20">
        <f t="shared" si="837"/>
        <v>0</v>
      </c>
      <c r="AB155" s="20">
        <v>0</v>
      </c>
      <c r="AC155" s="20">
        <v>0</v>
      </c>
      <c r="AD155" s="20">
        <v>0</v>
      </c>
      <c r="AE155" s="20">
        <v>0</v>
      </c>
      <c r="AF155" s="20">
        <f t="shared" si="838"/>
        <v>0</v>
      </c>
      <c r="AG155" s="20">
        <v>0</v>
      </c>
      <c r="AH155" s="20">
        <v>0</v>
      </c>
      <c r="AI155" s="20">
        <v>0</v>
      </c>
      <c r="AJ155" s="20">
        <v>0</v>
      </c>
      <c r="AK155" s="20">
        <f t="shared" si="839"/>
        <v>0</v>
      </c>
      <c r="AL155" s="20">
        <v>0</v>
      </c>
      <c r="AM155" s="20">
        <v>0</v>
      </c>
      <c r="AN155" s="20">
        <v>0</v>
      </c>
      <c r="AO155" s="20">
        <v>0</v>
      </c>
      <c r="AP155" s="20">
        <f t="shared" si="840"/>
        <v>0</v>
      </c>
      <c r="AQ155" s="20">
        <v>0</v>
      </c>
      <c r="AR155" s="20">
        <v>0</v>
      </c>
      <c r="AS155" s="20">
        <v>0</v>
      </c>
      <c r="AT155" s="20">
        <v>0</v>
      </c>
      <c r="AU155" s="20">
        <f t="shared" si="841"/>
        <v>0</v>
      </c>
      <c r="AV155" s="20">
        <v>0</v>
      </c>
      <c r="AW155" s="20">
        <v>0</v>
      </c>
      <c r="AX155" s="20">
        <v>0</v>
      </c>
      <c r="AY155" s="20">
        <v>0</v>
      </c>
      <c r="AZ155" s="20">
        <f t="shared" si="842"/>
        <v>0</v>
      </c>
      <c r="BA155" s="20">
        <v>0</v>
      </c>
      <c r="BB155" s="20">
        <v>0</v>
      </c>
      <c r="BC155" s="20">
        <v>0</v>
      </c>
      <c r="BD155" s="20">
        <v>0</v>
      </c>
      <c r="BE155" s="20">
        <f t="shared" si="843"/>
        <v>0</v>
      </c>
      <c r="BF155" s="20">
        <v>0</v>
      </c>
      <c r="BG155" s="20">
        <v>0</v>
      </c>
      <c r="BH155" s="20">
        <v>0</v>
      </c>
      <c r="BI155" s="20">
        <v>0</v>
      </c>
      <c r="BJ155" s="20">
        <f t="shared" si="844"/>
        <v>0</v>
      </c>
      <c r="BK155" s="22">
        <f t="shared" si="855"/>
        <v>0</v>
      </c>
      <c r="BL155" s="22">
        <f t="shared" si="856"/>
        <v>0</v>
      </c>
      <c r="BM155" s="22">
        <f t="shared" si="857"/>
        <v>0</v>
      </c>
      <c r="BN155" s="22">
        <f t="shared" si="858"/>
        <v>0</v>
      </c>
      <c r="BO155" s="22">
        <f t="shared" si="859"/>
        <v>0</v>
      </c>
      <c r="BP155" s="23">
        <v>1</v>
      </c>
      <c r="BQ155" s="22">
        <f t="shared" si="845"/>
        <v>0</v>
      </c>
      <c r="BR155" s="22">
        <f t="shared" si="846"/>
        <v>0</v>
      </c>
      <c r="BS155" s="22">
        <f t="shared" si="847"/>
        <v>0</v>
      </c>
      <c r="BT155" s="22" t="str">
        <f t="shared" si="848"/>
        <v>0</v>
      </c>
      <c r="BU155" s="22" t="str">
        <f t="shared" si="849"/>
        <v>0</v>
      </c>
      <c r="BV155" s="22">
        <f t="shared" si="850"/>
        <v>0</v>
      </c>
      <c r="BW155" s="22" t="str">
        <f t="shared" si="851"/>
        <v>0</v>
      </c>
      <c r="BX155" s="22" t="str">
        <f t="shared" si="852"/>
        <v>0</v>
      </c>
      <c r="BY155" s="22">
        <f t="shared" si="853"/>
        <v>0</v>
      </c>
    </row>
    <row r="156" spans="1:77" ht="23.25" customHeight="1" x14ac:dyDescent="0.5">
      <c r="A156" s="18"/>
      <c r="B156" s="19" t="s">
        <v>55</v>
      </c>
      <c r="C156" s="20">
        <v>40</v>
      </c>
      <c r="D156" s="20">
        <v>50</v>
      </c>
      <c r="E156" s="20">
        <v>16</v>
      </c>
      <c r="F156" s="20">
        <v>22</v>
      </c>
      <c r="G156" s="20">
        <f t="shared" si="834"/>
        <v>38</v>
      </c>
      <c r="H156" s="52">
        <v>0</v>
      </c>
      <c r="I156" s="127">
        <v>5</v>
      </c>
      <c r="J156" s="20">
        <v>1</v>
      </c>
      <c r="K156" s="20">
        <v>3</v>
      </c>
      <c r="L156" s="20">
        <f t="shared" si="854"/>
        <v>4</v>
      </c>
      <c r="M156" s="20">
        <v>30</v>
      </c>
      <c r="N156" s="20">
        <v>56</v>
      </c>
      <c r="O156" s="20">
        <v>20</v>
      </c>
      <c r="P156" s="20">
        <v>22</v>
      </c>
      <c r="Q156" s="20">
        <f t="shared" si="835"/>
        <v>42</v>
      </c>
      <c r="R156" s="20">
        <v>0</v>
      </c>
      <c r="S156" s="20">
        <v>0</v>
      </c>
      <c r="T156" s="20">
        <v>0</v>
      </c>
      <c r="U156" s="20">
        <v>0</v>
      </c>
      <c r="V156" s="20">
        <f t="shared" si="836"/>
        <v>0</v>
      </c>
      <c r="W156" s="20">
        <v>0</v>
      </c>
      <c r="X156" s="20">
        <v>0</v>
      </c>
      <c r="Y156" s="20">
        <v>0</v>
      </c>
      <c r="Z156" s="20">
        <v>0</v>
      </c>
      <c r="AA156" s="20">
        <f t="shared" si="837"/>
        <v>0</v>
      </c>
      <c r="AB156" s="20">
        <v>0</v>
      </c>
      <c r="AC156" s="20">
        <v>0</v>
      </c>
      <c r="AD156" s="20">
        <v>0</v>
      </c>
      <c r="AE156" s="20">
        <v>0</v>
      </c>
      <c r="AF156" s="20">
        <f t="shared" si="838"/>
        <v>0</v>
      </c>
      <c r="AG156" s="20">
        <v>0</v>
      </c>
      <c r="AH156" s="20">
        <v>0</v>
      </c>
      <c r="AI156" s="20">
        <v>0</v>
      </c>
      <c r="AJ156" s="20">
        <v>0</v>
      </c>
      <c r="AK156" s="20">
        <f t="shared" si="839"/>
        <v>0</v>
      </c>
      <c r="AL156" s="20">
        <v>0</v>
      </c>
      <c r="AM156" s="20">
        <v>0</v>
      </c>
      <c r="AN156" s="20">
        <v>0</v>
      </c>
      <c r="AO156" s="20">
        <v>0</v>
      </c>
      <c r="AP156" s="20">
        <f t="shared" si="840"/>
        <v>0</v>
      </c>
      <c r="AQ156" s="20">
        <v>0</v>
      </c>
      <c r="AR156" s="20">
        <v>0</v>
      </c>
      <c r="AS156" s="20">
        <v>0</v>
      </c>
      <c r="AT156" s="20">
        <v>0</v>
      </c>
      <c r="AU156" s="20">
        <f t="shared" si="841"/>
        <v>0</v>
      </c>
      <c r="AV156" s="20">
        <v>0</v>
      </c>
      <c r="AW156" s="20">
        <v>0</v>
      </c>
      <c r="AX156" s="20">
        <v>0</v>
      </c>
      <c r="AY156" s="20">
        <v>0</v>
      </c>
      <c r="AZ156" s="20">
        <f t="shared" si="842"/>
        <v>0</v>
      </c>
      <c r="BA156" s="20">
        <v>0</v>
      </c>
      <c r="BB156" s="20">
        <v>0</v>
      </c>
      <c r="BC156" s="20">
        <v>0</v>
      </c>
      <c r="BD156" s="20">
        <v>0</v>
      </c>
      <c r="BE156" s="20">
        <f t="shared" si="843"/>
        <v>0</v>
      </c>
      <c r="BF156" s="20">
        <v>0</v>
      </c>
      <c r="BG156" s="20">
        <v>0</v>
      </c>
      <c r="BH156" s="20">
        <v>0</v>
      </c>
      <c r="BI156" s="20">
        <v>0</v>
      </c>
      <c r="BJ156" s="20">
        <f t="shared" si="844"/>
        <v>0</v>
      </c>
      <c r="BK156" s="22">
        <f t="shared" si="855"/>
        <v>70</v>
      </c>
      <c r="BL156" s="22">
        <f t="shared" si="856"/>
        <v>111</v>
      </c>
      <c r="BM156" s="22">
        <f t="shared" si="857"/>
        <v>37</v>
      </c>
      <c r="BN156" s="22">
        <f t="shared" si="858"/>
        <v>47</v>
      </c>
      <c r="BO156" s="22">
        <f t="shared" si="859"/>
        <v>84</v>
      </c>
      <c r="BP156" s="23">
        <v>2</v>
      </c>
      <c r="BQ156" s="22" t="str">
        <f t="shared" si="845"/>
        <v>0</v>
      </c>
      <c r="BR156" s="22" t="str">
        <f t="shared" si="846"/>
        <v>0</v>
      </c>
      <c r="BS156" s="22">
        <f t="shared" si="847"/>
        <v>0</v>
      </c>
      <c r="BT156" s="22">
        <f t="shared" si="848"/>
        <v>37</v>
      </c>
      <c r="BU156" s="22">
        <f t="shared" si="849"/>
        <v>47</v>
      </c>
      <c r="BV156" s="22">
        <f t="shared" si="850"/>
        <v>84</v>
      </c>
      <c r="BW156" s="22" t="str">
        <f t="shared" si="851"/>
        <v>0</v>
      </c>
      <c r="BX156" s="22" t="str">
        <f t="shared" si="852"/>
        <v>0</v>
      </c>
      <c r="BY156" s="22">
        <f t="shared" si="853"/>
        <v>0</v>
      </c>
    </row>
    <row r="157" spans="1:77" s="2" customFormat="1" ht="23.25" customHeight="1" x14ac:dyDescent="0.5">
      <c r="A157" s="4"/>
      <c r="B157" s="21" t="s">
        <v>42</v>
      </c>
      <c r="C157" s="32">
        <f t="shared" ref="C157:AP157" si="860">SUM(C153:C156)</f>
        <v>80</v>
      </c>
      <c r="D157" s="32">
        <f t="shared" si="860"/>
        <v>137</v>
      </c>
      <c r="E157" s="32">
        <f t="shared" si="860"/>
        <v>20</v>
      </c>
      <c r="F157" s="32">
        <f t="shared" si="860"/>
        <v>57</v>
      </c>
      <c r="G157" s="32">
        <f t="shared" si="860"/>
        <v>77</v>
      </c>
      <c r="H157" s="32">
        <f>SUM(H153:H156)</f>
        <v>0</v>
      </c>
      <c r="I157" s="32">
        <f t="shared" ref="I157:L157" si="861">SUM(I153:I156)</f>
        <v>16</v>
      </c>
      <c r="J157" s="22">
        <f t="shared" si="861"/>
        <v>1</v>
      </c>
      <c r="K157" s="22">
        <f t="shared" si="861"/>
        <v>12</v>
      </c>
      <c r="L157" s="22">
        <f t="shared" si="861"/>
        <v>13</v>
      </c>
      <c r="M157" s="22">
        <f t="shared" ref="M157:Q157" si="862">SUM(M153:M156)</f>
        <v>70</v>
      </c>
      <c r="N157" s="22">
        <f t="shared" si="862"/>
        <v>124</v>
      </c>
      <c r="O157" s="22">
        <f t="shared" si="862"/>
        <v>25</v>
      </c>
      <c r="P157" s="22">
        <f t="shared" si="862"/>
        <v>50</v>
      </c>
      <c r="Q157" s="22">
        <f t="shared" si="862"/>
        <v>75</v>
      </c>
      <c r="R157" s="22">
        <f t="shared" si="860"/>
        <v>0</v>
      </c>
      <c r="S157" s="22">
        <f t="shared" si="860"/>
        <v>0</v>
      </c>
      <c r="T157" s="22">
        <f t="shared" si="860"/>
        <v>0</v>
      </c>
      <c r="U157" s="22">
        <f t="shared" si="860"/>
        <v>0</v>
      </c>
      <c r="V157" s="22">
        <f t="shared" si="860"/>
        <v>0</v>
      </c>
      <c r="W157" s="22">
        <f t="shared" ref="W157:AF157" si="863">SUM(W153:W156)</f>
        <v>0</v>
      </c>
      <c r="X157" s="22">
        <f t="shared" si="863"/>
        <v>0</v>
      </c>
      <c r="Y157" s="22">
        <f t="shared" si="863"/>
        <v>0</v>
      </c>
      <c r="Z157" s="22">
        <f t="shared" si="863"/>
        <v>0</v>
      </c>
      <c r="AA157" s="22">
        <f t="shared" si="863"/>
        <v>0</v>
      </c>
      <c r="AB157" s="22">
        <f t="shared" si="863"/>
        <v>0</v>
      </c>
      <c r="AC157" s="22">
        <f t="shared" si="863"/>
        <v>0</v>
      </c>
      <c r="AD157" s="22">
        <f t="shared" si="863"/>
        <v>0</v>
      </c>
      <c r="AE157" s="22">
        <f t="shared" si="863"/>
        <v>0</v>
      </c>
      <c r="AF157" s="22">
        <f t="shared" si="863"/>
        <v>0</v>
      </c>
      <c r="AG157" s="22">
        <f t="shared" ref="AG157:AK157" si="864">SUM(AG153:AG156)</f>
        <v>0</v>
      </c>
      <c r="AH157" s="22">
        <f t="shared" si="864"/>
        <v>0</v>
      </c>
      <c r="AI157" s="22">
        <f t="shared" si="864"/>
        <v>0</v>
      </c>
      <c r="AJ157" s="22">
        <f t="shared" si="864"/>
        <v>0</v>
      </c>
      <c r="AK157" s="22">
        <f t="shared" si="864"/>
        <v>0</v>
      </c>
      <c r="AL157" s="22">
        <f t="shared" si="860"/>
        <v>0</v>
      </c>
      <c r="AM157" s="22">
        <f t="shared" si="860"/>
        <v>0</v>
      </c>
      <c r="AN157" s="22">
        <f t="shared" si="860"/>
        <v>0</v>
      </c>
      <c r="AO157" s="22">
        <f t="shared" si="860"/>
        <v>0</v>
      </c>
      <c r="AP157" s="22">
        <f t="shared" si="860"/>
        <v>0</v>
      </c>
      <c r="AQ157" s="22">
        <f t="shared" ref="AQ157:AU157" si="865">SUM(AQ153:AQ156)</f>
        <v>0</v>
      </c>
      <c r="AR157" s="22">
        <f t="shared" si="865"/>
        <v>0</v>
      </c>
      <c r="AS157" s="22">
        <f t="shared" si="865"/>
        <v>0</v>
      </c>
      <c r="AT157" s="22">
        <f t="shared" si="865"/>
        <v>0</v>
      </c>
      <c r="AU157" s="22">
        <f t="shared" si="865"/>
        <v>0</v>
      </c>
      <c r="AV157" s="22">
        <f t="shared" ref="AV157:BE157" si="866">SUM(AV153:AV156)</f>
        <v>0</v>
      </c>
      <c r="AW157" s="22">
        <f t="shared" si="866"/>
        <v>0</v>
      </c>
      <c r="AX157" s="22">
        <f t="shared" si="866"/>
        <v>0</v>
      </c>
      <c r="AY157" s="22">
        <f t="shared" si="866"/>
        <v>0</v>
      </c>
      <c r="AZ157" s="22">
        <f t="shared" si="866"/>
        <v>0</v>
      </c>
      <c r="BA157" s="22">
        <f t="shared" si="866"/>
        <v>0</v>
      </c>
      <c r="BB157" s="22">
        <f t="shared" si="866"/>
        <v>0</v>
      </c>
      <c r="BC157" s="22">
        <f t="shared" si="866"/>
        <v>0</v>
      </c>
      <c r="BD157" s="22">
        <f t="shared" si="866"/>
        <v>0</v>
      </c>
      <c r="BE157" s="22">
        <f t="shared" si="866"/>
        <v>0</v>
      </c>
      <c r="BF157" s="22">
        <f t="shared" ref="BF157:BJ157" si="867">SUM(BF153:BF156)</f>
        <v>0</v>
      </c>
      <c r="BG157" s="22">
        <f t="shared" si="867"/>
        <v>0</v>
      </c>
      <c r="BH157" s="22">
        <f t="shared" si="867"/>
        <v>0</v>
      </c>
      <c r="BI157" s="22">
        <f t="shared" si="867"/>
        <v>0</v>
      </c>
      <c r="BJ157" s="22">
        <f t="shared" si="867"/>
        <v>0</v>
      </c>
      <c r="BK157" s="22">
        <f t="shared" si="855"/>
        <v>150</v>
      </c>
      <c r="BL157" s="22">
        <f t="shared" si="856"/>
        <v>277</v>
      </c>
      <c r="BM157" s="22">
        <f t="shared" si="857"/>
        <v>46</v>
      </c>
      <c r="BN157" s="22">
        <f t="shared" si="858"/>
        <v>119</v>
      </c>
      <c r="BO157" s="22">
        <f t="shared" si="859"/>
        <v>165</v>
      </c>
      <c r="BP157" s="23"/>
      <c r="BQ157" s="22">
        <f t="shared" ref="BQ157:BV157" si="868">SUM(BQ153:BQ156)</f>
        <v>9</v>
      </c>
      <c r="BR157" s="22">
        <f t="shared" si="868"/>
        <v>72</v>
      </c>
      <c r="BS157" s="22">
        <f t="shared" si="868"/>
        <v>81</v>
      </c>
      <c r="BT157" s="22">
        <f t="shared" si="868"/>
        <v>37</v>
      </c>
      <c r="BU157" s="22">
        <f t="shared" si="868"/>
        <v>47</v>
      </c>
      <c r="BV157" s="22">
        <f t="shared" si="868"/>
        <v>84</v>
      </c>
      <c r="BW157" s="22">
        <f t="shared" ref="BW157:BY157" si="869">SUM(BW153:BW156)</f>
        <v>0</v>
      </c>
      <c r="BX157" s="22">
        <f t="shared" si="869"/>
        <v>0</v>
      </c>
      <c r="BY157" s="22">
        <f t="shared" si="869"/>
        <v>0</v>
      </c>
    </row>
    <row r="158" spans="1:77" ht="23.25" customHeight="1" x14ac:dyDescent="0.5">
      <c r="A158" s="18"/>
      <c r="B158" s="5" t="s">
        <v>68</v>
      </c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0"/>
      <c r="BP158" s="119"/>
      <c r="BQ158" s="20"/>
      <c r="BR158" s="20"/>
      <c r="BS158" s="20"/>
      <c r="BT158" s="20"/>
      <c r="BU158" s="20"/>
      <c r="BV158" s="20"/>
      <c r="BW158" s="20"/>
      <c r="BX158" s="20"/>
      <c r="BY158" s="20"/>
    </row>
    <row r="159" spans="1:77" ht="23.25" customHeight="1" x14ac:dyDescent="0.5">
      <c r="A159" s="18"/>
      <c r="B159" s="19" t="s">
        <v>62</v>
      </c>
      <c r="C159" s="20">
        <v>40</v>
      </c>
      <c r="D159" s="20">
        <v>57</v>
      </c>
      <c r="E159" s="20">
        <v>3</v>
      </c>
      <c r="F159" s="20">
        <v>25</v>
      </c>
      <c r="G159" s="20">
        <f t="shared" ref="G159" si="870">E159+F159</f>
        <v>28</v>
      </c>
      <c r="H159" s="20">
        <v>0</v>
      </c>
      <c r="I159" s="128">
        <v>11</v>
      </c>
      <c r="J159" s="20">
        <v>1</v>
      </c>
      <c r="K159" s="20">
        <v>9</v>
      </c>
      <c r="L159" s="20">
        <f>SUM(J159:K159)</f>
        <v>10</v>
      </c>
      <c r="M159" s="20">
        <v>40</v>
      </c>
      <c r="N159" s="20">
        <v>131</v>
      </c>
      <c r="O159" s="20">
        <v>5</v>
      </c>
      <c r="P159" s="20">
        <v>38</v>
      </c>
      <c r="Q159" s="20">
        <f t="shared" ref="Q159" si="871">O159+P159</f>
        <v>43</v>
      </c>
      <c r="R159" s="20">
        <v>0</v>
      </c>
      <c r="S159" s="20">
        <v>0</v>
      </c>
      <c r="T159" s="20">
        <v>0</v>
      </c>
      <c r="U159" s="20">
        <v>0</v>
      </c>
      <c r="V159" s="20">
        <f t="shared" ref="V159" si="872">T159+U159</f>
        <v>0</v>
      </c>
      <c r="W159" s="20">
        <v>0</v>
      </c>
      <c r="X159" s="20">
        <v>0</v>
      </c>
      <c r="Y159" s="20">
        <v>0</v>
      </c>
      <c r="Z159" s="20">
        <v>0</v>
      </c>
      <c r="AA159" s="20">
        <f t="shared" ref="AA159" si="873">Y159+Z159</f>
        <v>0</v>
      </c>
      <c r="AB159" s="20">
        <v>0</v>
      </c>
      <c r="AC159" s="20">
        <v>0</v>
      </c>
      <c r="AD159" s="20">
        <v>0</v>
      </c>
      <c r="AE159" s="20">
        <v>0</v>
      </c>
      <c r="AF159" s="20">
        <f t="shared" ref="AF159" si="874">AD159+AE159</f>
        <v>0</v>
      </c>
      <c r="AG159" s="20">
        <v>0</v>
      </c>
      <c r="AH159" s="20">
        <v>0</v>
      </c>
      <c r="AI159" s="20">
        <v>0</v>
      </c>
      <c r="AJ159" s="20">
        <v>0</v>
      </c>
      <c r="AK159" s="20">
        <f t="shared" ref="AK159" si="875">AI159+AJ159</f>
        <v>0</v>
      </c>
      <c r="AL159" s="20">
        <v>0</v>
      </c>
      <c r="AM159" s="20">
        <v>0</v>
      </c>
      <c r="AN159" s="20">
        <v>0</v>
      </c>
      <c r="AO159" s="20">
        <v>0</v>
      </c>
      <c r="AP159" s="20">
        <f t="shared" ref="AP159" si="876">AN159+AO159</f>
        <v>0</v>
      </c>
      <c r="AQ159" s="20">
        <v>0</v>
      </c>
      <c r="AR159" s="20">
        <v>0</v>
      </c>
      <c r="AS159" s="20">
        <v>0</v>
      </c>
      <c r="AT159" s="20">
        <v>0</v>
      </c>
      <c r="AU159" s="20">
        <f t="shared" ref="AU159" si="877">AS159+AT159</f>
        <v>0</v>
      </c>
      <c r="AV159" s="20">
        <v>0</v>
      </c>
      <c r="AW159" s="20">
        <v>0</v>
      </c>
      <c r="AX159" s="20">
        <v>0</v>
      </c>
      <c r="AY159" s="20">
        <v>0</v>
      </c>
      <c r="AZ159" s="20">
        <f t="shared" ref="AZ159" si="878">AX159+AY159</f>
        <v>0</v>
      </c>
      <c r="BA159" s="20">
        <v>0</v>
      </c>
      <c r="BB159" s="20">
        <v>0</v>
      </c>
      <c r="BC159" s="20">
        <v>0</v>
      </c>
      <c r="BD159" s="20">
        <v>0</v>
      </c>
      <c r="BE159" s="20">
        <f t="shared" ref="BE159" si="879">BC159+BD159</f>
        <v>0</v>
      </c>
      <c r="BF159" s="20">
        <v>0</v>
      </c>
      <c r="BG159" s="20">
        <v>0</v>
      </c>
      <c r="BH159" s="20">
        <v>0</v>
      </c>
      <c r="BI159" s="20">
        <v>0</v>
      </c>
      <c r="BJ159" s="20">
        <f t="shared" ref="BJ159" si="880">BH159+BI159</f>
        <v>0</v>
      </c>
      <c r="BK159" s="22">
        <f>C159+M159+R159+W159+AB159+AG159+AL159+AQ159+AV159+BF159+H159+BA159</f>
        <v>80</v>
      </c>
      <c r="BL159" s="22">
        <f>D159+N159+S159+X159+AC159+AH159+AM159+AR159+AW159+BG159+I159+BB159</f>
        <v>199</v>
      </c>
      <c r="BM159" s="22">
        <f>E159+O159+T159+Y159+AD159+AI159+AN159+AS159+AX159+BH159+J159+BC159</f>
        <v>9</v>
      </c>
      <c r="BN159" s="22">
        <f>F159+P159+U159+Z159+AE159+AJ159+AO159+AT159+AY159+BI159+K159+BD159</f>
        <v>72</v>
      </c>
      <c r="BO159" s="22">
        <f>G159+Q159+V159+AA159+AF159+AK159+AP159+AU159+AZ159+BJ159+L159+BE159</f>
        <v>81</v>
      </c>
      <c r="BP159" s="23">
        <v>2</v>
      </c>
      <c r="BQ159" s="22" t="str">
        <f>IF(BP159=1,BM159,"0")</f>
        <v>0</v>
      </c>
      <c r="BR159" s="22" t="str">
        <f>IF(BP159=1,BN159,"0")</f>
        <v>0</v>
      </c>
      <c r="BS159" s="22">
        <f>BQ159+BR159</f>
        <v>0</v>
      </c>
      <c r="BT159" s="22">
        <f>IF(BP159=2,BM159,"0")</f>
        <v>9</v>
      </c>
      <c r="BU159" s="22">
        <f>IF(BP159=2,BN159,"0")</f>
        <v>72</v>
      </c>
      <c r="BV159" s="22">
        <f>BT159+BU159</f>
        <v>81</v>
      </c>
      <c r="BW159" s="22" t="str">
        <f>IF(BS159=2,BP159,"0")</f>
        <v>0</v>
      </c>
      <c r="BX159" s="22" t="str">
        <f>IF(BS159=2,BQ159,"0")</f>
        <v>0</v>
      </c>
      <c r="BY159" s="22">
        <f>BW159+BX159</f>
        <v>0</v>
      </c>
    </row>
    <row r="160" spans="1:77" s="2" customFormat="1" ht="23.25" customHeight="1" x14ac:dyDescent="0.5">
      <c r="A160" s="4"/>
      <c r="B160" s="21" t="s">
        <v>42</v>
      </c>
      <c r="C160" s="32">
        <f>SUM(C159)</f>
        <v>40</v>
      </c>
      <c r="D160" s="32">
        <f>SUM(D159)</f>
        <v>57</v>
      </c>
      <c r="E160" s="32">
        <f t="shared" ref="E160:BV160" si="881">SUM(E159)</f>
        <v>3</v>
      </c>
      <c r="F160" s="32">
        <f t="shared" si="881"/>
        <v>25</v>
      </c>
      <c r="G160" s="32">
        <f t="shared" si="881"/>
        <v>28</v>
      </c>
      <c r="H160" s="22">
        <f>SUM(H159)</f>
        <v>0</v>
      </c>
      <c r="I160" s="32">
        <f>SUM(I159)</f>
        <v>11</v>
      </c>
      <c r="J160" s="22">
        <f t="shared" ref="J160:L160" si="882">SUM(J159)</f>
        <v>1</v>
      </c>
      <c r="K160" s="22">
        <f t="shared" si="882"/>
        <v>9</v>
      </c>
      <c r="L160" s="22">
        <f t="shared" si="882"/>
        <v>10</v>
      </c>
      <c r="M160" s="22">
        <f t="shared" si="881"/>
        <v>40</v>
      </c>
      <c r="N160" s="22">
        <f t="shared" si="881"/>
        <v>131</v>
      </c>
      <c r="O160" s="22">
        <f t="shared" si="881"/>
        <v>5</v>
      </c>
      <c r="P160" s="22">
        <f t="shared" si="881"/>
        <v>38</v>
      </c>
      <c r="Q160" s="22">
        <f t="shared" si="881"/>
        <v>43</v>
      </c>
      <c r="R160" s="22">
        <f t="shared" si="881"/>
        <v>0</v>
      </c>
      <c r="S160" s="22">
        <f t="shared" si="881"/>
        <v>0</v>
      </c>
      <c r="T160" s="22">
        <f t="shared" si="881"/>
        <v>0</v>
      </c>
      <c r="U160" s="22">
        <f t="shared" si="881"/>
        <v>0</v>
      </c>
      <c r="V160" s="22">
        <f t="shared" si="881"/>
        <v>0</v>
      </c>
      <c r="W160" s="22">
        <f t="shared" ref="W160:AK160" si="883">SUM(W159)</f>
        <v>0</v>
      </c>
      <c r="X160" s="22">
        <f t="shared" si="883"/>
        <v>0</v>
      </c>
      <c r="Y160" s="22">
        <f t="shared" si="883"/>
        <v>0</v>
      </c>
      <c r="Z160" s="22">
        <f t="shared" si="883"/>
        <v>0</v>
      </c>
      <c r="AA160" s="22">
        <f t="shared" si="883"/>
        <v>0</v>
      </c>
      <c r="AB160" s="22">
        <f t="shared" si="883"/>
        <v>0</v>
      </c>
      <c r="AC160" s="22">
        <f t="shared" si="883"/>
        <v>0</v>
      </c>
      <c r="AD160" s="22">
        <f t="shared" si="883"/>
        <v>0</v>
      </c>
      <c r="AE160" s="22">
        <f t="shared" si="883"/>
        <v>0</v>
      </c>
      <c r="AF160" s="22">
        <f t="shared" si="883"/>
        <v>0</v>
      </c>
      <c r="AG160" s="22">
        <f t="shared" si="883"/>
        <v>0</v>
      </c>
      <c r="AH160" s="22">
        <f t="shared" si="883"/>
        <v>0</v>
      </c>
      <c r="AI160" s="22">
        <f t="shared" si="883"/>
        <v>0</v>
      </c>
      <c r="AJ160" s="22">
        <f t="shared" si="883"/>
        <v>0</v>
      </c>
      <c r="AK160" s="22">
        <f t="shared" si="883"/>
        <v>0</v>
      </c>
      <c r="AL160" s="22">
        <f t="shared" si="881"/>
        <v>0</v>
      </c>
      <c r="AM160" s="22">
        <f t="shared" si="881"/>
        <v>0</v>
      </c>
      <c r="AN160" s="22">
        <f t="shared" si="881"/>
        <v>0</v>
      </c>
      <c r="AO160" s="22">
        <f t="shared" si="881"/>
        <v>0</v>
      </c>
      <c r="AP160" s="22">
        <f t="shared" si="881"/>
        <v>0</v>
      </c>
      <c r="AQ160" s="22">
        <f t="shared" si="881"/>
        <v>0</v>
      </c>
      <c r="AR160" s="22">
        <f t="shared" si="881"/>
        <v>0</v>
      </c>
      <c r="AS160" s="22">
        <f t="shared" si="881"/>
        <v>0</v>
      </c>
      <c r="AT160" s="22">
        <f t="shared" si="881"/>
        <v>0</v>
      </c>
      <c r="AU160" s="22">
        <f t="shared" si="881"/>
        <v>0</v>
      </c>
      <c r="AV160" s="22">
        <f t="shared" si="881"/>
        <v>0</v>
      </c>
      <c r="AW160" s="22">
        <f t="shared" si="881"/>
        <v>0</v>
      </c>
      <c r="AX160" s="22">
        <f t="shared" si="881"/>
        <v>0</v>
      </c>
      <c r="AY160" s="22">
        <f t="shared" si="881"/>
        <v>0</v>
      </c>
      <c r="AZ160" s="22">
        <f t="shared" si="881"/>
        <v>0</v>
      </c>
      <c r="BA160" s="22">
        <f t="shared" si="881"/>
        <v>0</v>
      </c>
      <c r="BB160" s="22">
        <f t="shared" si="881"/>
        <v>0</v>
      </c>
      <c r="BC160" s="22">
        <f t="shared" si="881"/>
        <v>0</v>
      </c>
      <c r="BD160" s="22">
        <f t="shared" si="881"/>
        <v>0</v>
      </c>
      <c r="BE160" s="22">
        <f t="shared" si="881"/>
        <v>0</v>
      </c>
      <c r="BF160" s="22">
        <f t="shared" ref="BF160:BJ160" si="884">SUM(BF159)</f>
        <v>0</v>
      </c>
      <c r="BG160" s="22">
        <f t="shared" si="884"/>
        <v>0</v>
      </c>
      <c r="BH160" s="22">
        <f t="shared" si="884"/>
        <v>0</v>
      </c>
      <c r="BI160" s="22">
        <f t="shared" si="884"/>
        <v>0</v>
      </c>
      <c r="BJ160" s="22">
        <f t="shared" si="884"/>
        <v>0</v>
      </c>
      <c r="BK160" s="22">
        <f t="shared" ref="BK160:BK161" si="885">C160+M160+R160+W160+AB160+AG160+AL160+AQ160+AV160+BF160+H160+BA160</f>
        <v>80</v>
      </c>
      <c r="BL160" s="22">
        <f t="shared" ref="BL160:BL161" si="886">D160+N160+S160+X160+AC160+AH160+AM160+AR160+AW160+BG160+I160+BB160</f>
        <v>199</v>
      </c>
      <c r="BM160" s="22">
        <f t="shared" ref="BM160:BM161" si="887">E160+O160+T160+Y160+AD160+AI160+AN160+AS160+AX160+BH160+J160+BC160</f>
        <v>9</v>
      </c>
      <c r="BN160" s="22">
        <f t="shared" ref="BN160:BN161" si="888">F160+P160+U160+Z160+AE160+AJ160+AO160+AT160+AY160+BI160+K160+BD160</f>
        <v>72</v>
      </c>
      <c r="BO160" s="22">
        <f t="shared" ref="BO160:BO161" si="889">G160+Q160+V160+AA160+AF160+AK160+AP160+AU160+AZ160+BJ160+L160+BE160</f>
        <v>81</v>
      </c>
      <c r="BP160" s="23">
        <f t="shared" si="881"/>
        <v>2</v>
      </c>
      <c r="BQ160" s="22">
        <f t="shared" si="881"/>
        <v>0</v>
      </c>
      <c r="BR160" s="22">
        <f t="shared" si="881"/>
        <v>0</v>
      </c>
      <c r="BS160" s="22">
        <f t="shared" si="881"/>
        <v>0</v>
      </c>
      <c r="BT160" s="22">
        <f t="shared" si="881"/>
        <v>9</v>
      </c>
      <c r="BU160" s="22">
        <f t="shared" si="881"/>
        <v>72</v>
      </c>
      <c r="BV160" s="22">
        <f t="shared" si="881"/>
        <v>81</v>
      </c>
      <c r="BW160" s="22">
        <f t="shared" ref="BW160:BY160" si="890">SUM(BW159)</f>
        <v>0</v>
      </c>
      <c r="BX160" s="22">
        <f t="shared" si="890"/>
        <v>0</v>
      </c>
      <c r="BY160" s="22">
        <f t="shared" si="890"/>
        <v>0</v>
      </c>
    </row>
    <row r="161" spans="1:77" s="2" customFormat="1" ht="23.25" customHeight="1" x14ac:dyDescent="0.5">
      <c r="A161" s="4"/>
      <c r="B161" s="21" t="s">
        <v>44</v>
      </c>
      <c r="C161" s="32">
        <f t="shared" ref="C161:AM161" si="891">C160+C157+C151+C146+C142+C139</f>
        <v>200</v>
      </c>
      <c r="D161" s="32">
        <f t="shared" si="891"/>
        <v>321</v>
      </c>
      <c r="E161" s="32">
        <f t="shared" si="891"/>
        <v>32</v>
      </c>
      <c r="F161" s="32">
        <f t="shared" si="891"/>
        <v>138</v>
      </c>
      <c r="G161" s="32">
        <f t="shared" si="891"/>
        <v>170</v>
      </c>
      <c r="H161" s="32">
        <f>H160+H157+H151+H146+H142+H139</f>
        <v>0</v>
      </c>
      <c r="I161" s="32">
        <f t="shared" ref="I161:L161" si="892">I160+I157+I151+I146+I142+I139</f>
        <v>149</v>
      </c>
      <c r="J161" s="22">
        <f t="shared" si="892"/>
        <v>18</v>
      </c>
      <c r="K161" s="22">
        <f t="shared" si="892"/>
        <v>97</v>
      </c>
      <c r="L161" s="22">
        <f t="shared" si="892"/>
        <v>115</v>
      </c>
      <c r="M161" s="22">
        <f t="shared" si="891"/>
        <v>210</v>
      </c>
      <c r="N161" s="22">
        <f t="shared" si="891"/>
        <v>430</v>
      </c>
      <c r="O161" s="22">
        <f t="shared" si="891"/>
        <v>71</v>
      </c>
      <c r="P161" s="22">
        <f t="shared" si="891"/>
        <v>170</v>
      </c>
      <c r="Q161" s="22">
        <f t="shared" si="891"/>
        <v>241</v>
      </c>
      <c r="R161" s="22">
        <f t="shared" si="891"/>
        <v>378</v>
      </c>
      <c r="S161" s="22">
        <f t="shared" si="891"/>
        <v>501</v>
      </c>
      <c r="T161" s="22">
        <f t="shared" si="891"/>
        <v>69</v>
      </c>
      <c r="U161" s="22">
        <f t="shared" si="891"/>
        <v>179</v>
      </c>
      <c r="V161" s="22">
        <f t="shared" si="891"/>
        <v>248</v>
      </c>
      <c r="W161" s="22">
        <f t="shared" si="891"/>
        <v>278</v>
      </c>
      <c r="X161" s="22">
        <f t="shared" si="891"/>
        <v>423</v>
      </c>
      <c r="Y161" s="22">
        <f t="shared" si="891"/>
        <v>55</v>
      </c>
      <c r="Z161" s="22">
        <f t="shared" si="891"/>
        <v>113</v>
      </c>
      <c r="AA161" s="22">
        <f t="shared" si="891"/>
        <v>168</v>
      </c>
      <c r="AB161" s="22">
        <f t="shared" si="891"/>
        <v>188</v>
      </c>
      <c r="AC161" s="22">
        <f t="shared" si="891"/>
        <v>1258</v>
      </c>
      <c r="AD161" s="22">
        <f t="shared" si="891"/>
        <v>62</v>
      </c>
      <c r="AE161" s="22">
        <f t="shared" si="891"/>
        <v>118</v>
      </c>
      <c r="AF161" s="22">
        <f t="shared" si="891"/>
        <v>180</v>
      </c>
      <c r="AG161" s="22">
        <f t="shared" si="891"/>
        <v>21</v>
      </c>
      <c r="AH161" s="22">
        <f t="shared" si="891"/>
        <v>394</v>
      </c>
      <c r="AI161" s="22">
        <f t="shared" si="891"/>
        <v>80</v>
      </c>
      <c r="AJ161" s="22">
        <f t="shared" si="891"/>
        <v>125</v>
      </c>
      <c r="AK161" s="22">
        <f t="shared" si="891"/>
        <v>205</v>
      </c>
      <c r="AL161" s="22">
        <f t="shared" si="891"/>
        <v>0</v>
      </c>
      <c r="AM161" s="22">
        <f t="shared" si="891"/>
        <v>0</v>
      </c>
      <c r="AN161" s="22">
        <f t="shared" ref="AN161:BJ161" si="893">AN160+AN157+AN151+AN146+AN142+AN139</f>
        <v>0</v>
      </c>
      <c r="AO161" s="22">
        <f t="shared" si="893"/>
        <v>0</v>
      </c>
      <c r="AP161" s="22">
        <f t="shared" si="893"/>
        <v>0</v>
      </c>
      <c r="AQ161" s="22">
        <f t="shared" si="893"/>
        <v>0</v>
      </c>
      <c r="AR161" s="22">
        <f t="shared" si="893"/>
        <v>0</v>
      </c>
      <c r="AS161" s="22">
        <f t="shared" si="893"/>
        <v>11</v>
      </c>
      <c r="AT161" s="22">
        <f t="shared" si="893"/>
        <v>7</v>
      </c>
      <c r="AU161" s="22">
        <f t="shared" si="893"/>
        <v>18</v>
      </c>
      <c r="AV161" s="22">
        <f t="shared" si="893"/>
        <v>0</v>
      </c>
      <c r="AW161" s="22">
        <f t="shared" si="893"/>
        <v>6</v>
      </c>
      <c r="AX161" s="22">
        <f t="shared" si="893"/>
        <v>1</v>
      </c>
      <c r="AY161" s="22">
        <f t="shared" si="893"/>
        <v>1</v>
      </c>
      <c r="AZ161" s="22">
        <f t="shared" si="893"/>
        <v>2</v>
      </c>
      <c r="BA161" s="22">
        <f t="shared" ref="BA161:BE161" si="894">BA160+BA157+BA151+BA146+BA142+BA139</f>
        <v>0</v>
      </c>
      <c r="BB161" s="22">
        <f t="shared" si="894"/>
        <v>3</v>
      </c>
      <c r="BC161" s="22">
        <f t="shared" si="894"/>
        <v>3</v>
      </c>
      <c r="BD161" s="22">
        <f t="shared" si="894"/>
        <v>2</v>
      </c>
      <c r="BE161" s="22">
        <f t="shared" si="894"/>
        <v>5</v>
      </c>
      <c r="BF161" s="22">
        <f t="shared" si="893"/>
        <v>0</v>
      </c>
      <c r="BG161" s="22">
        <f t="shared" si="893"/>
        <v>0</v>
      </c>
      <c r="BH161" s="22">
        <f t="shared" si="893"/>
        <v>0</v>
      </c>
      <c r="BI161" s="22">
        <f t="shared" si="893"/>
        <v>0</v>
      </c>
      <c r="BJ161" s="22">
        <f t="shared" si="893"/>
        <v>0</v>
      </c>
      <c r="BK161" s="22">
        <f t="shared" si="885"/>
        <v>1275</v>
      </c>
      <c r="BL161" s="22">
        <f t="shared" si="886"/>
        <v>3485</v>
      </c>
      <c r="BM161" s="22">
        <f t="shared" si="887"/>
        <v>402</v>
      </c>
      <c r="BN161" s="22">
        <f t="shared" si="888"/>
        <v>950</v>
      </c>
      <c r="BO161" s="22">
        <f t="shared" si="889"/>
        <v>1352</v>
      </c>
      <c r="BP161" s="23">
        <f t="shared" ref="BP161:BV161" si="895">BP160+BP157+BP151+BP146+BP142+BP139</f>
        <v>8</v>
      </c>
      <c r="BQ161" s="22">
        <f t="shared" si="895"/>
        <v>140</v>
      </c>
      <c r="BR161" s="22">
        <f t="shared" si="895"/>
        <v>375</v>
      </c>
      <c r="BS161" s="22">
        <f t="shared" si="895"/>
        <v>515</v>
      </c>
      <c r="BT161" s="22">
        <f t="shared" si="895"/>
        <v>262</v>
      </c>
      <c r="BU161" s="22">
        <f t="shared" si="895"/>
        <v>575</v>
      </c>
      <c r="BV161" s="22">
        <f t="shared" si="895"/>
        <v>837</v>
      </c>
      <c r="BW161" s="22">
        <f t="shared" ref="BW161:BY161" si="896">BW160+BW157+BW151+BW146+BW142+BW139</f>
        <v>0</v>
      </c>
      <c r="BX161" s="22">
        <f t="shared" si="896"/>
        <v>0</v>
      </c>
      <c r="BY161" s="22">
        <f t="shared" si="896"/>
        <v>0</v>
      </c>
    </row>
    <row r="162" spans="1:77" ht="23.25" hidden="1" customHeight="1" x14ac:dyDescent="0.5">
      <c r="A162" s="18"/>
      <c r="B162" s="36" t="s">
        <v>58</v>
      </c>
      <c r="C162" s="128"/>
      <c r="D162" s="28"/>
      <c r="E162" s="28"/>
      <c r="F162" s="28"/>
      <c r="G162" s="28"/>
      <c r="H162" s="28"/>
      <c r="I162" s="28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0"/>
      <c r="BP162" s="119"/>
      <c r="BQ162" s="20"/>
      <c r="BR162" s="20"/>
      <c r="BS162" s="20"/>
      <c r="BT162" s="20"/>
      <c r="BU162" s="20"/>
      <c r="BV162" s="20"/>
      <c r="BW162" s="20"/>
      <c r="BX162" s="20"/>
      <c r="BY162" s="20"/>
    </row>
    <row r="163" spans="1:77" s="2" customFormat="1" ht="23.25" hidden="1" customHeight="1" x14ac:dyDescent="0.5">
      <c r="A163" s="4"/>
      <c r="B163" s="35" t="s">
        <v>86</v>
      </c>
      <c r="C163" s="32"/>
      <c r="D163" s="37"/>
      <c r="E163" s="37"/>
      <c r="F163" s="37"/>
      <c r="G163" s="37"/>
      <c r="H163" s="37"/>
      <c r="I163" s="37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  <c r="BF163" s="22"/>
      <c r="BG163" s="22"/>
      <c r="BH163" s="22"/>
      <c r="BI163" s="22"/>
      <c r="BJ163" s="22"/>
      <c r="BK163" s="22"/>
      <c r="BL163" s="22"/>
      <c r="BM163" s="22"/>
      <c r="BN163" s="22"/>
      <c r="BO163" s="22"/>
      <c r="BP163" s="23"/>
      <c r="BQ163" s="22"/>
      <c r="BR163" s="22"/>
      <c r="BS163" s="22"/>
      <c r="BT163" s="22"/>
      <c r="BU163" s="22"/>
      <c r="BV163" s="22"/>
      <c r="BW163" s="22"/>
      <c r="BX163" s="22"/>
      <c r="BY163" s="22"/>
    </row>
    <row r="164" spans="1:77" s="2" customFormat="1" ht="23.25" hidden="1" customHeight="1" x14ac:dyDescent="0.5">
      <c r="A164" s="4"/>
      <c r="B164" s="98" t="s">
        <v>116</v>
      </c>
      <c r="C164" s="20">
        <v>0</v>
      </c>
      <c r="D164" s="20">
        <v>0</v>
      </c>
      <c r="E164" s="20">
        <v>0</v>
      </c>
      <c r="F164" s="20">
        <v>0</v>
      </c>
      <c r="G164" s="20">
        <f t="shared" ref="G164" si="897">E164+F164</f>
        <v>0</v>
      </c>
      <c r="H164" s="20">
        <v>0</v>
      </c>
      <c r="I164" s="128">
        <v>0</v>
      </c>
      <c r="J164" s="20">
        <v>0</v>
      </c>
      <c r="K164" s="20">
        <v>0</v>
      </c>
      <c r="L164" s="20">
        <f>SUM(J164:K164)</f>
        <v>0</v>
      </c>
      <c r="M164" s="20">
        <v>0</v>
      </c>
      <c r="N164" s="20">
        <v>0</v>
      </c>
      <c r="O164" s="20">
        <v>0</v>
      </c>
      <c r="P164" s="20">
        <v>0</v>
      </c>
      <c r="Q164" s="20">
        <f t="shared" ref="Q164" si="898">O164+P164</f>
        <v>0</v>
      </c>
      <c r="R164" s="22"/>
      <c r="S164" s="22"/>
      <c r="T164" s="20">
        <v>0</v>
      </c>
      <c r="U164" s="20">
        <v>0</v>
      </c>
      <c r="V164" s="20">
        <f t="shared" ref="V164" si="899">T164+U164</f>
        <v>0</v>
      </c>
      <c r="W164" s="20"/>
      <c r="X164" s="20">
        <v>0</v>
      </c>
      <c r="Y164" s="20">
        <v>0</v>
      </c>
      <c r="Z164" s="20">
        <v>0</v>
      </c>
      <c r="AA164" s="20">
        <f t="shared" ref="AA164" si="900">Y164+Z164</f>
        <v>0</v>
      </c>
      <c r="AB164" s="20">
        <v>0</v>
      </c>
      <c r="AC164" s="20">
        <v>0</v>
      </c>
      <c r="AD164" s="20">
        <v>0</v>
      </c>
      <c r="AE164" s="20">
        <v>0</v>
      </c>
      <c r="AF164" s="20">
        <f t="shared" ref="AF164" si="901">AD164+AE164</f>
        <v>0</v>
      </c>
      <c r="AG164" s="20">
        <v>0</v>
      </c>
      <c r="AH164" s="20">
        <v>0</v>
      </c>
      <c r="AI164" s="20">
        <v>0</v>
      </c>
      <c r="AJ164" s="20">
        <v>0</v>
      </c>
      <c r="AK164" s="20">
        <f t="shared" ref="AK164" si="902">AI164+AJ164</f>
        <v>0</v>
      </c>
      <c r="AL164" s="20">
        <v>0</v>
      </c>
      <c r="AM164" s="20">
        <v>0</v>
      </c>
      <c r="AN164" s="20">
        <v>0</v>
      </c>
      <c r="AO164" s="20">
        <v>0</v>
      </c>
      <c r="AP164" s="20">
        <f t="shared" ref="AP164" si="903">AN164+AO164</f>
        <v>0</v>
      </c>
      <c r="AQ164" s="20">
        <v>0</v>
      </c>
      <c r="AR164" s="20">
        <v>0</v>
      </c>
      <c r="AS164" s="20">
        <v>0</v>
      </c>
      <c r="AT164" s="20">
        <v>0</v>
      </c>
      <c r="AU164" s="20">
        <f t="shared" ref="AU164" si="904">AS164+AT164</f>
        <v>0</v>
      </c>
      <c r="AV164" s="20">
        <v>0</v>
      </c>
      <c r="AW164" s="20">
        <v>0</v>
      </c>
      <c r="AX164" s="20">
        <v>0</v>
      </c>
      <c r="AY164" s="20">
        <v>0</v>
      </c>
      <c r="AZ164" s="20">
        <f t="shared" ref="AZ164" si="905">AX164+AY164</f>
        <v>0</v>
      </c>
      <c r="BA164" s="20">
        <v>0</v>
      </c>
      <c r="BB164" s="20">
        <v>0</v>
      </c>
      <c r="BC164" s="20">
        <v>0</v>
      </c>
      <c r="BD164" s="20">
        <v>0</v>
      </c>
      <c r="BE164" s="20">
        <f t="shared" ref="BE164" si="906">BC164+BD164</f>
        <v>0</v>
      </c>
      <c r="BF164" s="20">
        <v>0</v>
      </c>
      <c r="BG164" s="20">
        <v>0</v>
      </c>
      <c r="BH164" s="20">
        <v>0</v>
      </c>
      <c r="BI164" s="20">
        <v>0</v>
      </c>
      <c r="BJ164" s="20">
        <f t="shared" ref="BJ164" si="907">BH164+BI164</f>
        <v>0</v>
      </c>
      <c r="BK164" s="22">
        <f>C164+M164+R164+W164+AB164+AG164+AL164+AQ164+AV164+BF164+H164+BA164</f>
        <v>0</v>
      </c>
      <c r="BL164" s="22">
        <f>D164+N164+S164+X164+AC164+AH164+AM164+AR164+AW164+BG164+I164+BB164</f>
        <v>0</v>
      </c>
      <c r="BM164" s="22">
        <f>E164+O164+T164+Y164+AD164+AI164+AN164+AS164+AX164+BH164+J164+BC164</f>
        <v>0</v>
      </c>
      <c r="BN164" s="22">
        <f>F164+P164+U164+Z164+AE164+AJ164+AO164+AT164+AY164+BI164+K164+BD164</f>
        <v>0</v>
      </c>
      <c r="BO164" s="22">
        <f>G164+Q164+V164+AA164+AF164+AK164+AP164+AU164+AZ164+BJ164+L164+BE164</f>
        <v>0</v>
      </c>
      <c r="BP164" s="23">
        <v>1</v>
      </c>
      <c r="BQ164" s="22">
        <f>IF(BP164=1,BM164,"0")</f>
        <v>0</v>
      </c>
      <c r="BR164" s="22">
        <f>IF(BP164=1,BN164,"0")</f>
        <v>0</v>
      </c>
      <c r="BS164" s="22">
        <f>BQ164+BR164</f>
        <v>0</v>
      </c>
      <c r="BT164" s="22" t="str">
        <f>IF(BP164=2,BM164,"0")</f>
        <v>0</v>
      </c>
      <c r="BU164" s="22" t="str">
        <f>IF(BP164=2,BN164,"0")</f>
        <v>0</v>
      </c>
      <c r="BV164" s="22">
        <f>BT164+BU164</f>
        <v>0</v>
      </c>
      <c r="BW164" s="22" t="str">
        <f>IF(BS164=2,BP164,"0")</f>
        <v>0</v>
      </c>
      <c r="BX164" s="22" t="str">
        <f>IF(BS164=2,BQ164,"0")</f>
        <v>0</v>
      </c>
      <c r="BY164" s="22">
        <f>BW164+BX164</f>
        <v>0</v>
      </c>
    </row>
    <row r="165" spans="1:77" s="2" customFormat="1" ht="23.25" hidden="1" customHeight="1" x14ac:dyDescent="0.5">
      <c r="A165" s="4"/>
      <c r="B165" s="21" t="s">
        <v>42</v>
      </c>
      <c r="C165" s="22">
        <f>SUM(C164:C164)</f>
        <v>0</v>
      </c>
      <c r="D165" s="22">
        <f t="shared" ref="D165:AM165" si="908">SUM(D164:D164)</f>
        <v>0</v>
      </c>
      <c r="E165" s="22">
        <f t="shared" si="908"/>
        <v>0</v>
      </c>
      <c r="F165" s="22">
        <f t="shared" si="908"/>
        <v>0</v>
      </c>
      <c r="G165" s="22">
        <f t="shared" si="908"/>
        <v>0</v>
      </c>
      <c r="H165" s="22">
        <f>SUM(H164:H164)</f>
        <v>0</v>
      </c>
      <c r="I165" s="32">
        <f t="shared" ref="I165" si="909">SUM(I164:I164)</f>
        <v>0</v>
      </c>
      <c r="J165" s="22">
        <f t="shared" ref="J165" si="910">SUM(J164:J164)</f>
        <v>0</v>
      </c>
      <c r="K165" s="22">
        <f t="shared" ref="K165" si="911">SUM(K164:K164)</f>
        <v>0</v>
      </c>
      <c r="L165" s="22">
        <f t="shared" ref="L165" si="912">SUM(L164:L164)</f>
        <v>0</v>
      </c>
      <c r="M165" s="22">
        <f t="shared" si="908"/>
        <v>0</v>
      </c>
      <c r="N165" s="22">
        <f t="shared" si="908"/>
        <v>0</v>
      </c>
      <c r="O165" s="22">
        <f t="shared" si="908"/>
        <v>0</v>
      </c>
      <c r="P165" s="22">
        <f t="shared" si="908"/>
        <v>0</v>
      </c>
      <c r="Q165" s="22">
        <f t="shared" si="908"/>
        <v>0</v>
      </c>
      <c r="R165" s="22">
        <f t="shared" si="908"/>
        <v>0</v>
      </c>
      <c r="S165" s="22">
        <f t="shared" si="908"/>
        <v>0</v>
      </c>
      <c r="T165" s="22">
        <f t="shared" si="908"/>
        <v>0</v>
      </c>
      <c r="U165" s="22">
        <f t="shared" si="908"/>
        <v>0</v>
      </c>
      <c r="V165" s="22">
        <f t="shared" si="908"/>
        <v>0</v>
      </c>
      <c r="W165" s="22">
        <f t="shared" si="908"/>
        <v>0</v>
      </c>
      <c r="X165" s="22">
        <f t="shared" si="908"/>
        <v>0</v>
      </c>
      <c r="Y165" s="22">
        <f t="shared" si="908"/>
        <v>0</v>
      </c>
      <c r="Z165" s="22">
        <f t="shared" si="908"/>
        <v>0</v>
      </c>
      <c r="AA165" s="22">
        <f t="shared" si="908"/>
        <v>0</v>
      </c>
      <c r="AB165" s="22">
        <f t="shared" si="908"/>
        <v>0</v>
      </c>
      <c r="AC165" s="22">
        <f t="shared" si="908"/>
        <v>0</v>
      </c>
      <c r="AD165" s="22">
        <f t="shared" si="908"/>
        <v>0</v>
      </c>
      <c r="AE165" s="22">
        <f t="shared" si="908"/>
        <v>0</v>
      </c>
      <c r="AF165" s="22">
        <f t="shared" si="908"/>
        <v>0</v>
      </c>
      <c r="AG165" s="22">
        <f t="shared" si="908"/>
        <v>0</v>
      </c>
      <c r="AH165" s="22">
        <f t="shared" si="908"/>
        <v>0</v>
      </c>
      <c r="AI165" s="22">
        <f t="shared" si="908"/>
        <v>0</v>
      </c>
      <c r="AJ165" s="22">
        <f t="shared" si="908"/>
        <v>0</v>
      </c>
      <c r="AK165" s="22">
        <f t="shared" si="908"/>
        <v>0</v>
      </c>
      <c r="AL165" s="22">
        <f t="shared" si="908"/>
        <v>0</v>
      </c>
      <c r="AM165" s="22">
        <f t="shared" si="908"/>
        <v>0</v>
      </c>
      <c r="AN165" s="22">
        <f t="shared" ref="AN165:BJ165" si="913">SUM(AN164:AN164)</f>
        <v>0</v>
      </c>
      <c r="AO165" s="22">
        <f t="shared" si="913"/>
        <v>0</v>
      </c>
      <c r="AP165" s="22">
        <f t="shared" si="913"/>
        <v>0</v>
      </c>
      <c r="AQ165" s="22">
        <f t="shared" si="913"/>
        <v>0</v>
      </c>
      <c r="AR165" s="22">
        <f t="shared" si="913"/>
        <v>0</v>
      </c>
      <c r="AS165" s="22">
        <f t="shared" si="913"/>
        <v>0</v>
      </c>
      <c r="AT165" s="22">
        <f t="shared" si="913"/>
        <v>0</v>
      </c>
      <c r="AU165" s="22">
        <f t="shared" si="913"/>
        <v>0</v>
      </c>
      <c r="AV165" s="22">
        <f t="shared" si="913"/>
        <v>0</v>
      </c>
      <c r="AW165" s="22">
        <f t="shared" si="913"/>
        <v>0</v>
      </c>
      <c r="AX165" s="22">
        <f t="shared" si="913"/>
        <v>0</v>
      </c>
      <c r="AY165" s="22">
        <f t="shared" si="913"/>
        <v>0</v>
      </c>
      <c r="AZ165" s="22">
        <f t="shared" si="913"/>
        <v>0</v>
      </c>
      <c r="BA165" s="22">
        <f t="shared" ref="BA165:BE165" si="914">SUM(BA164:BA164)</f>
        <v>0</v>
      </c>
      <c r="BB165" s="22">
        <f t="shared" si="914"/>
        <v>0</v>
      </c>
      <c r="BC165" s="22">
        <f t="shared" si="914"/>
        <v>0</v>
      </c>
      <c r="BD165" s="22">
        <f t="shared" si="914"/>
        <v>0</v>
      </c>
      <c r="BE165" s="22">
        <f t="shared" si="914"/>
        <v>0</v>
      </c>
      <c r="BF165" s="22">
        <f t="shared" si="913"/>
        <v>0</v>
      </c>
      <c r="BG165" s="22">
        <f t="shared" si="913"/>
        <v>0</v>
      </c>
      <c r="BH165" s="22">
        <f t="shared" si="913"/>
        <v>0</v>
      </c>
      <c r="BI165" s="22">
        <f t="shared" si="913"/>
        <v>0</v>
      </c>
      <c r="BJ165" s="22">
        <f t="shared" si="913"/>
        <v>0</v>
      </c>
      <c r="BK165" s="22">
        <f t="shared" ref="BK165:BK167" si="915">C165+M165+R165+W165+AB165+AG165+AL165+AQ165+AV165+BF165+H165+BA165</f>
        <v>0</v>
      </c>
      <c r="BL165" s="22">
        <f t="shared" ref="BL165:BL167" si="916">D165+N165+S165+X165+AC165+AH165+AM165+AR165+AW165+BG165+I165+BB165</f>
        <v>0</v>
      </c>
      <c r="BM165" s="22">
        <f t="shared" ref="BM165:BM167" si="917">E165+O165+T165+Y165+AD165+AI165+AN165+AS165+AX165+BH165+J165+BC165</f>
        <v>0</v>
      </c>
      <c r="BN165" s="22">
        <f t="shared" ref="BN165:BN167" si="918">F165+P165+U165+Z165+AE165+AJ165+AO165+AT165+AY165+BI165+K165+BD165</f>
        <v>0</v>
      </c>
      <c r="BO165" s="22">
        <f t="shared" ref="BO165:BO167" si="919">G165+Q165+V165+AA165+AF165+AK165+AP165+AU165+AZ165+BJ165+L165+BE165</f>
        <v>0</v>
      </c>
      <c r="BP165" s="23"/>
      <c r="BQ165" s="22">
        <f t="shared" ref="BQ165:BV165" si="920">SUM(BQ164:BQ164)</f>
        <v>0</v>
      </c>
      <c r="BR165" s="22">
        <f t="shared" si="920"/>
        <v>0</v>
      </c>
      <c r="BS165" s="22">
        <f t="shared" si="920"/>
        <v>0</v>
      </c>
      <c r="BT165" s="22">
        <f t="shared" si="920"/>
        <v>0</v>
      </c>
      <c r="BU165" s="22">
        <f t="shared" si="920"/>
        <v>0</v>
      </c>
      <c r="BV165" s="22">
        <f t="shared" si="920"/>
        <v>0</v>
      </c>
      <c r="BW165" s="22">
        <f t="shared" ref="BW165:BY165" si="921">SUM(BW164:BW164)</f>
        <v>0</v>
      </c>
      <c r="BX165" s="22">
        <f t="shared" si="921"/>
        <v>0</v>
      </c>
      <c r="BY165" s="22">
        <f t="shared" si="921"/>
        <v>0</v>
      </c>
    </row>
    <row r="166" spans="1:77" s="2" customFormat="1" ht="23.25" hidden="1" customHeight="1" x14ac:dyDescent="0.5">
      <c r="A166" s="4"/>
      <c r="B166" s="21" t="s">
        <v>59</v>
      </c>
      <c r="C166" s="32">
        <f>C165</f>
        <v>0</v>
      </c>
      <c r="D166" s="32">
        <f t="shared" ref="D166:BV166" si="922">D165</f>
        <v>0</v>
      </c>
      <c r="E166" s="32">
        <f t="shared" si="922"/>
        <v>0</v>
      </c>
      <c r="F166" s="32">
        <f t="shared" si="922"/>
        <v>0</v>
      </c>
      <c r="G166" s="32">
        <f t="shared" si="922"/>
        <v>0</v>
      </c>
      <c r="H166" s="32">
        <f>H165</f>
        <v>0</v>
      </c>
      <c r="I166" s="32">
        <f t="shared" ref="I166:L166" si="923">I165</f>
        <v>0</v>
      </c>
      <c r="J166" s="22">
        <f t="shared" si="923"/>
        <v>0</v>
      </c>
      <c r="K166" s="22">
        <f t="shared" si="923"/>
        <v>0</v>
      </c>
      <c r="L166" s="22">
        <f t="shared" si="923"/>
        <v>0</v>
      </c>
      <c r="M166" s="22">
        <f t="shared" si="922"/>
        <v>0</v>
      </c>
      <c r="N166" s="22">
        <f t="shared" si="922"/>
        <v>0</v>
      </c>
      <c r="O166" s="22">
        <f t="shared" si="922"/>
        <v>0</v>
      </c>
      <c r="P166" s="22">
        <f t="shared" si="922"/>
        <v>0</v>
      </c>
      <c r="Q166" s="22">
        <f t="shared" si="922"/>
        <v>0</v>
      </c>
      <c r="R166" s="22">
        <f t="shared" si="922"/>
        <v>0</v>
      </c>
      <c r="S166" s="22">
        <f t="shared" si="922"/>
        <v>0</v>
      </c>
      <c r="T166" s="22">
        <f t="shared" si="922"/>
        <v>0</v>
      </c>
      <c r="U166" s="22">
        <f t="shared" si="922"/>
        <v>0</v>
      </c>
      <c r="V166" s="22">
        <f t="shared" si="922"/>
        <v>0</v>
      </c>
      <c r="W166" s="22">
        <f t="shared" si="922"/>
        <v>0</v>
      </c>
      <c r="X166" s="22">
        <f t="shared" si="922"/>
        <v>0</v>
      </c>
      <c r="Y166" s="22">
        <f t="shared" si="922"/>
        <v>0</v>
      </c>
      <c r="Z166" s="22">
        <f t="shared" si="922"/>
        <v>0</v>
      </c>
      <c r="AA166" s="22">
        <f t="shared" si="922"/>
        <v>0</v>
      </c>
      <c r="AB166" s="22">
        <f t="shared" si="922"/>
        <v>0</v>
      </c>
      <c r="AC166" s="22">
        <f t="shared" si="922"/>
        <v>0</v>
      </c>
      <c r="AD166" s="22">
        <f t="shared" si="922"/>
        <v>0</v>
      </c>
      <c r="AE166" s="22">
        <f t="shared" si="922"/>
        <v>0</v>
      </c>
      <c r="AF166" s="22">
        <f t="shared" si="922"/>
        <v>0</v>
      </c>
      <c r="AG166" s="22">
        <f t="shared" si="922"/>
        <v>0</v>
      </c>
      <c r="AH166" s="22">
        <f t="shared" si="922"/>
        <v>0</v>
      </c>
      <c r="AI166" s="22">
        <f t="shared" si="922"/>
        <v>0</v>
      </c>
      <c r="AJ166" s="22">
        <f t="shared" si="922"/>
        <v>0</v>
      </c>
      <c r="AK166" s="22">
        <f t="shared" si="922"/>
        <v>0</v>
      </c>
      <c r="AL166" s="22">
        <f t="shared" si="922"/>
        <v>0</v>
      </c>
      <c r="AM166" s="22">
        <f t="shared" si="922"/>
        <v>0</v>
      </c>
      <c r="AN166" s="22">
        <f t="shared" si="922"/>
        <v>0</v>
      </c>
      <c r="AO166" s="22">
        <f t="shared" si="922"/>
        <v>0</v>
      </c>
      <c r="AP166" s="22">
        <f t="shared" si="922"/>
        <v>0</v>
      </c>
      <c r="AQ166" s="22">
        <f t="shared" si="922"/>
        <v>0</v>
      </c>
      <c r="AR166" s="22">
        <f t="shared" si="922"/>
        <v>0</v>
      </c>
      <c r="AS166" s="22">
        <f t="shared" si="922"/>
        <v>0</v>
      </c>
      <c r="AT166" s="22">
        <f t="shared" si="922"/>
        <v>0</v>
      </c>
      <c r="AU166" s="22">
        <f t="shared" si="922"/>
        <v>0</v>
      </c>
      <c r="AV166" s="22">
        <f t="shared" si="922"/>
        <v>0</v>
      </c>
      <c r="AW166" s="22">
        <f t="shared" si="922"/>
        <v>0</v>
      </c>
      <c r="AX166" s="22">
        <f t="shared" si="922"/>
        <v>0</v>
      </c>
      <c r="AY166" s="22">
        <f t="shared" si="922"/>
        <v>0</v>
      </c>
      <c r="AZ166" s="22">
        <f t="shared" si="922"/>
        <v>0</v>
      </c>
      <c r="BA166" s="22">
        <f t="shared" ref="BA166:BE166" si="924">BA165</f>
        <v>0</v>
      </c>
      <c r="BB166" s="22">
        <f t="shared" si="924"/>
        <v>0</v>
      </c>
      <c r="BC166" s="22">
        <f t="shared" si="924"/>
        <v>0</v>
      </c>
      <c r="BD166" s="22">
        <f t="shared" si="924"/>
        <v>0</v>
      </c>
      <c r="BE166" s="22">
        <f t="shared" si="924"/>
        <v>0</v>
      </c>
      <c r="BF166" s="22">
        <f t="shared" si="922"/>
        <v>0</v>
      </c>
      <c r="BG166" s="22">
        <f t="shared" si="922"/>
        <v>0</v>
      </c>
      <c r="BH166" s="22">
        <f t="shared" si="922"/>
        <v>0</v>
      </c>
      <c r="BI166" s="22">
        <f t="shared" si="922"/>
        <v>0</v>
      </c>
      <c r="BJ166" s="22">
        <f t="shared" si="922"/>
        <v>0</v>
      </c>
      <c r="BK166" s="22">
        <f t="shared" si="915"/>
        <v>0</v>
      </c>
      <c r="BL166" s="22">
        <f t="shared" si="916"/>
        <v>0</v>
      </c>
      <c r="BM166" s="22">
        <f t="shared" si="917"/>
        <v>0</v>
      </c>
      <c r="BN166" s="22">
        <f t="shared" si="918"/>
        <v>0</v>
      </c>
      <c r="BO166" s="22">
        <f t="shared" si="919"/>
        <v>0</v>
      </c>
      <c r="BP166" s="23">
        <f t="shared" si="922"/>
        <v>0</v>
      </c>
      <c r="BQ166" s="22">
        <f t="shared" si="922"/>
        <v>0</v>
      </c>
      <c r="BR166" s="22">
        <f>BR165</f>
        <v>0</v>
      </c>
      <c r="BS166" s="22">
        <f t="shared" si="922"/>
        <v>0</v>
      </c>
      <c r="BT166" s="22">
        <f t="shared" si="922"/>
        <v>0</v>
      </c>
      <c r="BU166" s="22">
        <f t="shared" si="922"/>
        <v>0</v>
      </c>
      <c r="BV166" s="22">
        <f t="shared" si="922"/>
        <v>0</v>
      </c>
      <c r="BW166" s="22">
        <f t="shared" ref="BW166:BY166" si="925">BW165</f>
        <v>0</v>
      </c>
      <c r="BX166" s="22">
        <f t="shared" si="925"/>
        <v>0</v>
      </c>
      <c r="BY166" s="22">
        <f t="shared" si="925"/>
        <v>0</v>
      </c>
    </row>
    <row r="167" spans="1:77" s="2" customFormat="1" ht="23.25" customHeight="1" x14ac:dyDescent="0.5">
      <c r="A167" s="24"/>
      <c r="B167" s="25" t="s">
        <v>29</v>
      </c>
      <c r="C167" s="41">
        <f t="shared" ref="C167:AM167" si="926">C166+C161</f>
        <v>200</v>
      </c>
      <c r="D167" s="41">
        <f t="shared" si="926"/>
        <v>321</v>
      </c>
      <c r="E167" s="41">
        <f t="shared" si="926"/>
        <v>32</v>
      </c>
      <c r="F167" s="41">
        <f t="shared" si="926"/>
        <v>138</v>
      </c>
      <c r="G167" s="41">
        <f t="shared" si="926"/>
        <v>170</v>
      </c>
      <c r="H167" s="41">
        <f>H166+H161</f>
        <v>0</v>
      </c>
      <c r="I167" s="41">
        <f t="shared" ref="I167" si="927">I166+I161</f>
        <v>149</v>
      </c>
      <c r="J167" s="26">
        <f t="shared" ref="J167" si="928">J166+J161</f>
        <v>18</v>
      </c>
      <c r="K167" s="26">
        <f t="shared" ref="K167" si="929">K166+K161</f>
        <v>97</v>
      </c>
      <c r="L167" s="26">
        <f t="shared" ref="L167" si="930">L166+L161</f>
        <v>115</v>
      </c>
      <c r="M167" s="26">
        <f t="shared" si="926"/>
        <v>210</v>
      </c>
      <c r="N167" s="26">
        <f t="shared" si="926"/>
        <v>430</v>
      </c>
      <c r="O167" s="26">
        <f t="shared" si="926"/>
        <v>71</v>
      </c>
      <c r="P167" s="26">
        <f t="shared" si="926"/>
        <v>170</v>
      </c>
      <c r="Q167" s="26">
        <f t="shared" si="926"/>
        <v>241</v>
      </c>
      <c r="R167" s="26">
        <f t="shared" si="926"/>
        <v>378</v>
      </c>
      <c r="S167" s="26">
        <f t="shared" si="926"/>
        <v>501</v>
      </c>
      <c r="T167" s="26">
        <f t="shared" si="926"/>
        <v>69</v>
      </c>
      <c r="U167" s="26">
        <f t="shared" si="926"/>
        <v>179</v>
      </c>
      <c r="V167" s="26">
        <f t="shared" si="926"/>
        <v>248</v>
      </c>
      <c r="W167" s="26">
        <f t="shared" si="926"/>
        <v>278</v>
      </c>
      <c r="X167" s="26">
        <f t="shared" si="926"/>
        <v>423</v>
      </c>
      <c r="Y167" s="26">
        <f t="shared" si="926"/>
        <v>55</v>
      </c>
      <c r="Z167" s="26">
        <f t="shared" si="926"/>
        <v>113</v>
      </c>
      <c r="AA167" s="26">
        <f t="shared" si="926"/>
        <v>168</v>
      </c>
      <c r="AB167" s="26">
        <f t="shared" si="926"/>
        <v>188</v>
      </c>
      <c r="AC167" s="26">
        <f t="shared" si="926"/>
        <v>1258</v>
      </c>
      <c r="AD167" s="26">
        <f t="shared" si="926"/>
        <v>62</v>
      </c>
      <c r="AE167" s="26">
        <f t="shared" si="926"/>
        <v>118</v>
      </c>
      <c r="AF167" s="26">
        <f t="shared" si="926"/>
        <v>180</v>
      </c>
      <c r="AG167" s="26">
        <f t="shared" si="926"/>
        <v>21</v>
      </c>
      <c r="AH167" s="26">
        <f t="shared" si="926"/>
        <v>394</v>
      </c>
      <c r="AI167" s="26">
        <f t="shared" si="926"/>
        <v>80</v>
      </c>
      <c r="AJ167" s="26">
        <f t="shared" si="926"/>
        <v>125</v>
      </c>
      <c r="AK167" s="26">
        <f t="shared" si="926"/>
        <v>205</v>
      </c>
      <c r="AL167" s="26">
        <f t="shared" si="926"/>
        <v>0</v>
      </c>
      <c r="AM167" s="26">
        <f t="shared" si="926"/>
        <v>0</v>
      </c>
      <c r="AN167" s="26">
        <f t="shared" ref="AN167:BV167" si="931">AN166+AN161</f>
        <v>0</v>
      </c>
      <c r="AO167" s="26">
        <f t="shared" si="931"/>
        <v>0</v>
      </c>
      <c r="AP167" s="26">
        <f t="shared" si="931"/>
        <v>0</v>
      </c>
      <c r="AQ167" s="26">
        <f t="shared" si="931"/>
        <v>0</v>
      </c>
      <c r="AR167" s="26">
        <f t="shared" si="931"/>
        <v>0</v>
      </c>
      <c r="AS167" s="26">
        <f t="shared" si="931"/>
        <v>11</v>
      </c>
      <c r="AT167" s="26">
        <f t="shared" si="931"/>
        <v>7</v>
      </c>
      <c r="AU167" s="26">
        <f t="shared" si="931"/>
        <v>18</v>
      </c>
      <c r="AV167" s="26">
        <f t="shared" si="931"/>
        <v>0</v>
      </c>
      <c r="AW167" s="26">
        <f t="shared" si="931"/>
        <v>6</v>
      </c>
      <c r="AX167" s="26">
        <f t="shared" si="931"/>
        <v>1</v>
      </c>
      <c r="AY167" s="26">
        <f t="shared" si="931"/>
        <v>1</v>
      </c>
      <c r="AZ167" s="26">
        <f t="shared" si="931"/>
        <v>2</v>
      </c>
      <c r="BA167" s="26">
        <f t="shared" ref="BA167:BE167" si="932">BA166+BA161</f>
        <v>0</v>
      </c>
      <c r="BB167" s="26">
        <f t="shared" si="932"/>
        <v>3</v>
      </c>
      <c r="BC167" s="26">
        <f t="shared" si="932"/>
        <v>3</v>
      </c>
      <c r="BD167" s="26">
        <f t="shared" si="932"/>
        <v>2</v>
      </c>
      <c r="BE167" s="26">
        <f t="shared" si="932"/>
        <v>5</v>
      </c>
      <c r="BF167" s="26">
        <f t="shared" si="931"/>
        <v>0</v>
      </c>
      <c r="BG167" s="26">
        <f t="shared" si="931"/>
        <v>0</v>
      </c>
      <c r="BH167" s="26">
        <f t="shared" si="931"/>
        <v>0</v>
      </c>
      <c r="BI167" s="26">
        <f t="shared" si="931"/>
        <v>0</v>
      </c>
      <c r="BJ167" s="26">
        <f t="shared" si="931"/>
        <v>0</v>
      </c>
      <c r="BK167" s="26">
        <f t="shared" si="915"/>
        <v>1275</v>
      </c>
      <c r="BL167" s="26">
        <f t="shared" si="916"/>
        <v>3485</v>
      </c>
      <c r="BM167" s="26">
        <f t="shared" si="917"/>
        <v>402</v>
      </c>
      <c r="BN167" s="26">
        <f t="shared" si="918"/>
        <v>950</v>
      </c>
      <c r="BO167" s="26">
        <f t="shared" si="919"/>
        <v>1352</v>
      </c>
      <c r="BP167" s="27">
        <f t="shared" si="931"/>
        <v>8</v>
      </c>
      <c r="BQ167" s="26">
        <f t="shared" si="931"/>
        <v>140</v>
      </c>
      <c r="BR167" s="26">
        <f>BR166+BR161</f>
        <v>375</v>
      </c>
      <c r="BS167" s="26">
        <f t="shared" si="931"/>
        <v>515</v>
      </c>
      <c r="BT167" s="26">
        <f t="shared" si="931"/>
        <v>262</v>
      </c>
      <c r="BU167" s="26">
        <f t="shared" si="931"/>
        <v>575</v>
      </c>
      <c r="BV167" s="26">
        <f t="shared" si="931"/>
        <v>837</v>
      </c>
      <c r="BW167" s="26">
        <f t="shared" ref="BW167:BY167" si="933">BW166+BW161</f>
        <v>0</v>
      </c>
      <c r="BX167" s="26">
        <f t="shared" si="933"/>
        <v>0</v>
      </c>
      <c r="BY167" s="26">
        <f t="shared" si="933"/>
        <v>0</v>
      </c>
    </row>
    <row r="168" spans="1:77" ht="23.25" customHeight="1" x14ac:dyDescent="0.5">
      <c r="A168" s="4" t="s">
        <v>34</v>
      </c>
      <c r="B168" s="5"/>
      <c r="C168" s="1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  <c r="BF168" s="28"/>
      <c r="BG168" s="28"/>
      <c r="BH168" s="28"/>
      <c r="BI168" s="28"/>
      <c r="BJ168" s="28"/>
      <c r="BK168" s="28"/>
      <c r="BL168" s="28"/>
      <c r="BM168" s="28"/>
      <c r="BN168" s="28"/>
      <c r="BO168" s="28"/>
      <c r="BP168" s="53"/>
      <c r="BQ168" s="28"/>
      <c r="BR168" s="28"/>
      <c r="BS168" s="28"/>
      <c r="BT168" s="28"/>
      <c r="BU168" s="28"/>
      <c r="BV168" s="28"/>
      <c r="BW168" s="28"/>
      <c r="BX168" s="28"/>
      <c r="BY168" s="45"/>
    </row>
    <row r="169" spans="1:77" ht="23.25" customHeight="1" x14ac:dyDescent="0.5">
      <c r="A169" s="4"/>
      <c r="B169" s="10" t="s">
        <v>43</v>
      </c>
      <c r="C169" s="1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  <c r="BF169" s="28"/>
      <c r="BG169" s="28"/>
      <c r="BH169" s="28"/>
      <c r="BI169" s="28"/>
      <c r="BJ169" s="28"/>
      <c r="BK169" s="28"/>
      <c r="BL169" s="28"/>
      <c r="BM169" s="28"/>
      <c r="BN169" s="28"/>
      <c r="BO169" s="28"/>
      <c r="BP169" s="53"/>
      <c r="BQ169" s="28"/>
      <c r="BR169" s="28"/>
      <c r="BS169" s="28"/>
      <c r="BT169" s="28"/>
      <c r="BU169" s="28"/>
      <c r="BV169" s="28"/>
      <c r="BW169" s="28"/>
      <c r="BX169" s="28"/>
      <c r="BY169" s="45"/>
    </row>
    <row r="170" spans="1:77" ht="23.25" customHeight="1" x14ac:dyDescent="0.5">
      <c r="A170" s="18"/>
      <c r="B170" s="5" t="s">
        <v>48</v>
      </c>
      <c r="C170" s="133"/>
      <c r="D170" s="86"/>
      <c r="E170" s="86"/>
      <c r="F170" s="86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86"/>
      <c r="S170" s="86"/>
      <c r="T170" s="86"/>
      <c r="U170" s="86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86"/>
      <c r="AM170" s="86"/>
      <c r="AN170" s="86"/>
      <c r="AO170" s="86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  <c r="BF170" s="28"/>
      <c r="BG170" s="28"/>
      <c r="BH170" s="28"/>
      <c r="BI170" s="28"/>
      <c r="BJ170" s="28"/>
      <c r="BK170" s="28"/>
      <c r="BL170" s="28"/>
      <c r="BM170" s="28"/>
      <c r="BN170" s="28"/>
      <c r="BO170" s="28"/>
      <c r="BP170" s="100"/>
      <c r="BQ170" s="28"/>
      <c r="BR170" s="28"/>
      <c r="BS170" s="28"/>
      <c r="BT170" s="28"/>
      <c r="BU170" s="28"/>
      <c r="BV170" s="28"/>
      <c r="BW170" s="28"/>
      <c r="BX170" s="28"/>
      <c r="BY170" s="45"/>
    </row>
    <row r="171" spans="1:77" ht="23.25" customHeight="1" x14ac:dyDescent="0.5">
      <c r="A171" s="18"/>
      <c r="B171" s="19" t="s">
        <v>129</v>
      </c>
      <c r="C171" s="20">
        <v>5</v>
      </c>
      <c r="D171" s="20">
        <v>9</v>
      </c>
      <c r="E171" s="20">
        <v>4</v>
      </c>
      <c r="F171" s="20">
        <v>2</v>
      </c>
      <c r="G171" s="20">
        <f>E171+F171</f>
        <v>6</v>
      </c>
      <c r="H171" s="20">
        <v>0</v>
      </c>
      <c r="I171" s="128">
        <v>12</v>
      </c>
      <c r="J171" s="20">
        <v>4</v>
      </c>
      <c r="K171" s="20">
        <v>6</v>
      </c>
      <c r="L171" s="20">
        <f>SUM(J171:K171)</f>
        <v>10</v>
      </c>
      <c r="M171" s="20">
        <v>5</v>
      </c>
      <c r="N171" s="20">
        <v>9</v>
      </c>
      <c r="O171" s="20">
        <v>3</v>
      </c>
      <c r="P171" s="20">
        <v>5</v>
      </c>
      <c r="Q171" s="20">
        <f>O171+P171</f>
        <v>8</v>
      </c>
      <c r="R171" s="20">
        <v>30</v>
      </c>
      <c r="S171" s="20">
        <f>28+9</f>
        <v>37</v>
      </c>
      <c r="T171" s="20">
        <f>2+1</f>
        <v>3</v>
      </c>
      <c r="U171" s="20">
        <f>25+1</f>
        <v>26</v>
      </c>
      <c r="V171" s="20">
        <f>T171+U171</f>
        <v>29</v>
      </c>
      <c r="W171" s="20">
        <v>6</v>
      </c>
      <c r="X171" s="20">
        <v>16</v>
      </c>
      <c r="Y171" s="20">
        <v>5</v>
      </c>
      <c r="Z171" s="20">
        <v>2</v>
      </c>
      <c r="AA171" s="20">
        <f>Y171+Z171</f>
        <v>7</v>
      </c>
      <c r="AB171" s="20">
        <v>4</v>
      </c>
      <c r="AC171" s="20">
        <v>28</v>
      </c>
      <c r="AD171" s="20">
        <v>1</v>
      </c>
      <c r="AE171" s="20">
        <v>2</v>
      </c>
      <c r="AF171" s="20">
        <f>AD171+AE171</f>
        <v>3</v>
      </c>
      <c r="AG171" s="20">
        <v>0</v>
      </c>
      <c r="AH171" s="20">
        <v>0</v>
      </c>
      <c r="AI171" s="20">
        <v>0</v>
      </c>
      <c r="AJ171" s="20">
        <v>0</v>
      </c>
      <c r="AK171" s="20">
        <f>AI171+AJ171</f>
        <v>0</v>
      </c>
      <c r="AL171" s="20">
        <v>0</v>
      </c>
      <c r="AM171" s="20">
        <v>0</v>
      </c>
      <c r="AN171" s="20">
        <v>0</v>
      </c>
      <c r="AO171" s="20">
        <v>0</v>
      </c>
      <c r="AP171" s="20">
        <f>AN171+AO171</f>
        <v>0</v>
      </c>
      <c r="AQ171" s="20">
        <v>0</v>
      </c>
      <c r="AR171" s="20">
        <v>0</v>
      </c>
      <c r="AS171" s="20">
        <v>0</v>
      </c>
      <c r="AT171" s="20">
        <v>0</v>
      </c>
      <c r="AU171" s="20">
        <f>AS171+AT171</f>
        <v>0</v>
      </c>
      <c r="AV171" s="20">
        <v>0</v>
      </c>
      <c r="AW171" s="20">
        <v>0</v>
      </c>
      <c r="AX171" s="20">
        <v>0</v>
      </c>
      <c r="AY171" s="20">
        <v>0</v>
      </c>
      <c r="AZ171" s="20">
        <f>AX171+AY171</f>
        <v>0</v>
      </c>
      <c r="BA171" s="20">
        <v>0</v>
      </c>
      <c r="BB171" s="20">
        <v>0</v>
      </c>
      <c r="BC171" s="20">
        <v>2</v>
      </c>
      <c r="BD171" s="20">
        <v>0</v>
      </c>
      <c r="BE171" s="20">
        <f>BC171+BD171</f>
        <v>2</v>
      </c>
      <c r="BF171" s="20">
        <v>0</v>
      </c>
      <c r="BG171" s="20">
        <v>0</v>
      </c>
      <c r="BH171" s="20">
        <v>0</v>
      </c>
      <c r="BI171" s="20">
        <v>0</v>
      </c>
      <c r="BJ171" s="20">
        <f>BH171+BI171</f>
        <v>0</v>
      </c>
      <c r="BK171" s="22">
        <f>C171+M171+R171+W171+AB171+AG171+AL171+AQ171+AV171+BF171+H171+BA171</f>
        <v>50</v>
      </c>
      <c r="BL171" s="22">
        <f>D171+N171+S171+X171+AC171+AH171+AM171+AR171+AW171+BG171+I171+BB171</f>
        <v>111</v>
      </c>
      <c r="BM171" s="22">
        <f>E171+O171+T171+Y171+AD171+AI171+AN171+AS171+AX171+BH171+J171+BC171</f>
        <v>22</v>
      </c>
      <c r="BN171" s="22">
        <f>F171+P171+U171+Z171+AE171+AJ171+AO171+AT171+AY171+BI171+K171+BD171</f>
        <v>43</v>
      </c>
      <c r="BO171" s="22">
        <f>G171+Q171+V171+AA171+AF171+AK171+AP171+AU171+AZ171+BJ171+L171+BE171</f>
        <v>65</v>
      </c>
      <c r="BP171" s="23">
        <v>2</v>
      </c>
      <c r="BQ171" s="22" t="str">
        <f t="shared" ref="BQ171:BQ173" si="934">IF(BP171=1,BM171,"0")</f>
        <v>0</v>
      </c>
      <c r="BR171" s="22" t="str">
        <f t="shared" ref="BR171:BR173" si="935">IF(BP171=1,BN171,"0")</f>
        <v>0</v>
      </c>
      <c r="BS171" s="22">
        <f t="shared" ref="BS171:BS173" si="936">BQ171+BR171</f>
        <v>0</v>
      </c>
      <c r="BT171" s="22">
        <f t="shared" ref="BT171:BT173" si="937">IF(BP171=2,BM171,"0")</f>
        <v>22</v>
      </c>
      <c r="BU171" s="22">
        <f t="shared" ref="BU171:BU173" si="938">IF(BP171=2,BN171,"0")</f>
        <v>43</v>
      </c>
      <c r="BV171" s="22">
        <f t="shared" ref="BV171:BV173" si="939">BT171+BU171</f>
        <v>65</v>
      </c>
      <c r="BW171" s="22" t="str">
        <f t="shared" ref="BW171:BW173" si="940">IF(BS171=2,BP171,"0")</f>
        <v>0</v>
      </c>
      <c r="BX171" s="22" t="str">
        <f t="shared" ref="BX171:BX173" si="941">IF(BS171=2,BQ171,"0")</f>
        <v>0</v>
      </c>
      <c r="BY171" s="22">
        <f t="shared" ref="BY171:BY173" si="942">BW171+BX171</f>
        <v>0</v>
      </c>
    </row>
    <row r="172" spans="1:77" ht="23.25" customHeight="1" x14ac:dyDescent="0.5">
      <c r="A172" s="18"/>
      <c r="B172" s="19" t="s">
        <v>101</v>
      </c>
      <c r="C172" s="20">
        <v>3</v>
      </c>
      <c r="D172" s="20">
        <v>0</v>
      </c>
      <c r="E172" s="20">
        <v>0</v>
      </c>
      <c r="F172" s="20">
        <v>0</v>
      </c>
      <c r="G172" s="20">
        <f>E172+F172</f>
        <v>0</v>
      </c>
      <c r="H172" s="20">
        <v>0</v>
      </c>
      <c r="I172" s="128">
        <v>2</v>
      </c>
      <c r="J172" s="20">
        <v>1</v>
      </c>
      <c r="K172" s="20">
        <v>1</v>
      </c>
      <c r="L172" s="20">
        <f t="shared" ref="L172:L173" si="943">SUM(J172:K172)</f>
        <v>2</v>
      </c>
      <c r="M172" s="20">
        <v>2</v>
      </c>
      <c r="N172" s="20">
        <v>4</v>
      </c>
      <c r="O172" s="20">
        <v>2</v>
      </c>
      <c r="P172" s="20">
        <v>2</v>
      </c>
      <c r="Q172" s="20">
        <f>O172+P172</f>
        <v>4</v>
      </c>
      <c r="R172" s="20">
        <v>20</v>
      </c>
      <c r="S172" s="20">
        <f>9+4</f>
        <v>13</v>
      </c>
      <c r="T172" s="20">
        <v>2</v>
      </c>
      <c r="U172" s="20">
        <f>7+3</f>
        <v>10</v>
      </c>
      <c r="V172" s="20">
        <f>T172+U172</f>
        <v>12</v>
      </c>
      <c r="W172" s="20">
        <v>3</v>
      </c>
      <c r="X172" s="20">
        <f>5+16</f>
        <v>21</v>
      </c>
      <c r="Y172" s="20">
        <v>0</v>
      </c>
      <c r="Z172" s="20">
        <v>3</v>
      </c>
      <c r="AA172" s="20">
        <f>Y172+Z172</f>
        <v>3</v>
      </c>
      <c r="AB172" s="20">
        <v>2</v>
      </c>
      <c r="AC172" s="20">
        <v>2</v>
      </c>
      <c r="AD172" s="20">
        <v>1</v>
      </c>
      <c r="AE172" s="20">
        <v>0</v>
      </c>
      <c r="AF172" s="20">
        <f>AD172+AE172</f>
        <v>1</v>
      </c>
      <c r="AG172" s="20">
        <v>0</v>
      </c>
      <c r="AH172" s="20">
        <v>0</v>
      </c>
      <c r="AI172" s="20">
        <v>0</v>
      </c>
      <c r="AJ172" s="20">
        <v>0</v>
      </c>
      <c r="AK172" s="20">
        <f>AI172+AJ172</f>
        <v>0</v>
      </c>
      <c r="AL172" s="20">
        <v>0</v>
      </c>
      <c r="AM172" s="20">
        <v>0</v>
      </c>
      <c r="AN172" s="20">
        <v>0</v>
      </c>
      <c r="AO172" s="20">
        <v>0</v>
      </c>
      <c r="AP172" s="20">
        <f>AN172+AO172</f>
        <v>0</v>
      </c>
      <c r="AQ172" s="20">
        <v>0</v>
      </c>
      <c r="AR172" s="20">
        <v>0</v>
      </c>
      <c r="AS172" s="20">
        <v>0</v>
      </c>
      <c r="AT172" s="20">
        <v>1</v>
      </c>
      <c r="AU172" s="20">
        <f>AS172+AT172</f>
        <v>1</v>
      </c>
      <c r="AV172" s="20">
        <v>0</v>
      </c>
      <c r="AW172" s="20">
        <v>0</v>
      </c>
      <c r="AX172" s="20">
        <v>0</v>
      </c>
      <c r="AY172" s="20">
        <v>0</v>
      </c>
      <c r="AZ172" s="20">
        <f>AX172+AY172</f>
        <v>0</v>
      </c>
      <c r="BA172" s="20">
        <v>0</v>
      </c>
      <c r="BB172" s="20">
        <v>0</v>
      </c>
      <c r="BC172" s="20">
        <v>0</v>
      </c>
      <c r="BD172" s="20">
        <v>0</v>
      </c>
      <c r="BE172" s="20">
        <f>BC172+BD172</f>
        <v>0</v>
      </c>
      <c r="BF172" s="20">
        <v>0</v>
      </c>
      <c r="BG172" s="20">
        <v>0</v>
      </c>
      <c r="BH172" s="20">
        <v>0</v>
      </c>
      <c r="BI172" s="20">
        <v>0</v>
      </c>
      <c r="BJ172" s="20">
        <f>BH172+BI172</f>
        <v>0</v>
      </c>
      <c r="BK172" s="22">
        <f t="shared" ref="BK172:BK174" si="944">C172+M172+R172+W172+AB172+AG172+AL172+AQ172+AV172+BF172+H172+BA172</f>
        <v>30</v>
      </c>
      <c r="BL172" s="22">
        <f t="shared" ref="BL172:BL174" si="945">D172+N172+S172+X172+AC172+AH172+AM172+AR172+AW172+BG172+I172+BB172</f>
        <v>42</v>
      </c>
      <c r="BM172" s="22">
        <f t="shared" ref="BM172:BM174" si="946">E172+O172+T172+Y172+AD172+AI172+AN172+AS172+AX172+BH172+J172+BC172</f>
        <v>6</v>
      </c>
      <c r="BN172" s="22">
        <f t="shared" ref="BN172:BN174" si="947">F172+P172+U172+Z172+AE172+AJ172+AO172+AT172+AY172+BI172+K172+BD172</f>
        <v>17</v>
      </c>
      <c r="BO172" s="22">
        <f t="shared" ref="BO172:BO174" si="948">G172+Q172+V172+AA172+AF172+AK172+AP172+AU172+AZ172+BJ172+L172+BE172</f>
        <v>23</v>
      </c>
      <c r="BP172" s="23">
        <v>2</v>
      </c>
      <c r="BQ172" s="22" t="str">
        <f t="shared" si="934"/>
        <v>0</v>
      </c>
      <c r="BR172" s="22" t="str">
        <f t="shared" si="935"/>
        <v>0</v>
      </c>
      <c r="BS172" s="22">
        <f t="shared" si="936"/>
        <v>0</v>
      </c>
      <c r="BT172" s="22">
        <f t="shared" si="937"/>
        <v>6</v>
      </c>
      <c r="BU172" s="22">
        <f t="shared" si="938"/>
        <v>17</v>
      </c>
      <c r="BV172" s="22">
        <f t="shared" si="939"/>
        <v>23</v>
      </c>
      <c r="BW172" s="22" t="str">
        <f t="shared" si="940"/>
        <v>0</v>
      </c>
      <c r="BX172" s="22" t="str">
        <f t="shared" si="941"/>
        <v>0</v>
      </c>
      <c r="BY172" s="22">
        <f t="shared" si="942"/>
        <v>0</v>
      </c>
    </row>
    <row r="173" spans="1:77" ht="23.25" customHeight="1" x14ac:dyDescent="0.5">
      <c r="A173" s="18"/>
      <c r="B173" s="19" t="s">
        <v>19</v>
      </c>
      <c r="C173" s="20">
        <v>20</v>
      </c>
      <c r="D173" s="20">
        <v>63</v>
      </c>
      <c r="E173" s="20">
        <v>7</v>
      </c>
      <c r="F173" s="20">
        <v>33</v>
      </c>
      <c r="G173" s="20">
        <f t="shared" ref="G173" si="949">E173+F173</f>
        <v>40</v>
      </c>
      <c r="H173" s="20">
        <v>0</v>
      </c>
      <c r="I173" s="128">
        <v>18</v>
      </c>
      <c r="J173" s="20">
        <v>2</v>
      </c>
      <c r="K173" s="20">
        <v>13</v>
      </c>
      <c r="L173" s="20">
        <f t="shared" si="943"/>
        <v>15</v>
      </c>
      <c r="M173" s="20">
        <v>20</v>
      </c>
      <c r="N173" s="20">
        <v>29</v>
      </c>
      <c r="O173" s="20">
        <v>4</v>
      </c>
      <c r="P173" s="20">
        <v>11</v>
      </c>
      <c r="Q173" s="20">
        <f t="shared" ref="Q173" si="950">O173+P173</f>
        <v>15</v>
      </c>
      <c r="R173" s="20">
        <v>80</v>
      </c>
      <c r="S173" s="20">
        <v>158</v>
      </c>
      <c r="T173" s="20">
        <v>15</v>
      </c>
      <c r="U173" s="20">
        <v>63</v>
      </c>
      <c r="V173" s="20">
        <f t="shared" ref="V173" si="951">T173+U173</f>
        <v>78</v>
      </c>
      <c r="W173" s="20">
        <v>20</v>
      </c>
      <c r="X173" s="20">
        <v>41</v>
      </c>
      <c r="Y173" s="20">
        <v>8</v>
      </c>
      <c r="Z173" s="20">
        <v>14</v>
      </c>
      <c r="AA173" s="20">
        <f t="shared" ref="AA173" si="952">Y173+Z173</f>
        <v>22</v>
      </c>
      <c r="AB173" s="20">
        <v>10</v>
      </c>
      <c r="AC173" s="20">
        <v>38</v>
      </c>
      <c r="AD173" s="20">
        <v>3</v>
      </c>
      <c r="AE173" s="20">
        <v>7</v>
      </c>
      <c r="AF173" s="20">
        <f t="shared" ref="AF173" si="953">AD173+AE173</f>
        <v>10</v>
      </c>
      <c r="AG173" s="20">
        <v>0</v>
      </c>
      <c r="AH173" s="20">
        <v>0</v>
      </c>
      <c r="AI173" s="20">
        <v>0</v>
      </c>
      <c r="AJ173" s="20">
        <v>0</v>
      </c>
      <c r="AK173" s="20">
        <f t="shared" ref="AK173" si="954">AI173+AJ173</f>
        <v>0</v>
      </c>
      <c r="AL173" s="20">
        <v>0</v>
      </c>
      <c r="AM173" s="20">
        <v>0</v>
      </c>
      <c r="AN173" s="20">
        <v>0</v>
      </c>
      <c r="AO173" s="20">
        <v>0</v>
      </c>
      <c r="AP173" s="20">
        <f t="shared" ref="AP173" si="955">AN173+AO173</f>
        <v>0</v>
      </c>
      <c r="AQ173" s="20">
        <v>0</v>
      </c>
      <c r="AR173" s="20">
        <v>0</v>
      </c>
      <c r="AS173" s="20">
        <v>1</v>
      </c>
      <c r="AT173" s="20">
        <v>2</v>
      </c>
      <c r="AU173" s="20">
        <f t="shared" ref="AU173" si="956">AS173+AT173</f>
        <v>3</v>
      </c>
      <c r="AV173" s="20">
        <v>0</v>
      </c>
      <c r="AW173" s="20">
        <v>0</v>
      </c>
      <c r="AX173" s="20">
        <v>0</v>
      </c>
      <c r="AY173" s="20">
        <v>0</v>
      </c>
      <c r="AZ173" s="20">
        <f t="shared" ref="AZ173" si="957">AX173+AY173</f>
        <v>0</v>
      </c>
      <c r="BA173" s="20">
        <v>0</v>
      </c>
      <c r="BB173" s="20">
        <v>0</v>
      </c>
      <c r="BC173" s="20">
        <v>2</v>
      </c>
      <c r="BD173" s="20">
        <v>0</v>
      </c>
      <c r="BE173" s="20">
        <f t="shared" ref="BE173" si="958">BC173+BD173</f>
        <v>2</v>
      </c>
      <c r="BF173" s="20">
        <v>0</v>
      </c>
      <c r="BG173" s="20">
        <v>0</v>
      </c>
      <c r="BH173" s="20">
        <v>0</v>
      </c>
      <c r="BI173" s="20">
        <v>0</v>
      </c>
      <c r="BJ173" s="20">
        <f t="shared" ref="BJ173" si="959">BH173+BI173</f>
        <v>0</v>
      </c>
      <c r="BK173" s="22">
        <f t="shared" si="944"/>
        <v>150</v>
      </c>
      <c r="BL173" s="22">
        <f t="shared" si="945"/>
        <v>347</v>
      </c>
      <c r="BM173" s="22">
        <f t="shared" si="946"/>
        <v>42</v>
      </c>
      <c r="BN173" s="22">
        <f t="shared" si="947"/>
        <v>143</v>
      </c>
      <c r="BO173" s="22">
        <f t="shared" si="948"/>
        <v>185</v>
      </c>
      <c r="BP173" s="23">
        <v>2</v>
      </c>
      <c r="BQ173" s="22" t="str">
        <f t="shared" si="934"/>
        <v>0</v>
      </c>
      <c r="BR173" s="22" t="str">
        <f t="shared" si="935"/>
        <v>0</v>
      </c>
      <c r="BS173" s="22">
        <f t="shared" si="936"/>
        <v>0</v>
      </c>
      <c r="BT173" s="22">
        <f t="shared" si="937"/>
        <v>42</v>
      </c>
      <c r="BU173" s="22">
        <f t="shared" si="938"/>
        <v>143</v>
      </c>
      <c r="BV173" s="22">
        <f t="shared" si="939"/>
        <v>185</v>
      </c>
      <c r="BW173" s="22" t="str">
        <f t="shared" si="940"/>
        <v>0</v>
      </c>
      <c r="BX173" s="22" t="str">
        <f t="shared" si="941"/>
        <v>0</v>
      </c>
      <c r="BY173" s="22">
        <f t="shared" si="942"/>
        <v>0</v>
      </c>
    </row>
    <row r="174" spans="1:77" s="2" customFormat="1" ht="23.25" customHeight="1" x14ac:dyDescent="0.5">
      <c r="A174" s="4"/>
      <c r="B174" s="21" t="s">
        <v>42</v>
      </c>
      <c r="C174" s="32">
        <f>SUM(C171:C173)</f>
        <v>28</v>
      </c>
      <c r="D174" s="32">
        <f t="shared" ref="D174:BJ174" si="960">SUM(D171:D173)</f>
        <v>72</v>
      </c>
      <c r="E174" s="32">
        <f t="shared" si="960"/>
        <v>11</v>
      </c>
      <c r="F174" s="32">
        <f t="shared" si="960"/>
        <v>35</v>
      </c>
      <c r="G174" s="32">
        <f t="shared" si="960"/>
        <v>46</v>
      </c>
      <c r="H174" s="32">
        <f>SUM(H171:H173)</f>
        <v>0</v>
      </c>
      <c r="I174" s="32">
        <f t="shared" si="960"/>
        <v>32</v>
      </c>
      <c r="J174" s="22">
        <f t="shared" si="960"/>
        <v>7</v>
      </c>
      <c r="K174" s="22">
        <f t="shared" si="960"/>
        <v>20</v>
      </c>
      <c r="L174" s="22">
        <f t="shared" si="960"/>
        <v>27</v>
      </c>
      <c r="M174" s="22">
        <f t="shared" ref="M174:Q174" si="961">SUM(M171:M173)</f>
        <v>27</v>
      </c>
      <c r="N174" s="22">
        <f t="shared" si="961"/>
        <v>42</v>
      </c>
      <c r="O174" s="22">
        <f t="shared" si="961"/>
        <v>9</v>
      </c>
      <c r="P174" s="22">
        <f t="shared" si="961"/>
        <v>18</v>
      </c>
      <c r="Q174" s="22">
        <f t="shared" si="961"/>
        <v>27</v>
      </c>
      <c r="R174" s="22">
        <f t="shared" si="960"/>
        <v>130</v>
      </c>
      <c r="S174" s="22">
        <f t="shared" si="960"/>
        <v>208</v>
      </c>
      <c r="T174" s="22">
        <f t="shared" si="960"/>
        <v>20</v>
      </c>
      <c r="U174" s="22">
        <f t="shared" si="960"/>
        <v>99</v>
      </c>
      <c r="V174" s="22">
        <f t="shared" si="960"/>
        <v>119</v>
      </c>
      <c r="W174" s="22">
        <f t="shared" si="960"/>
        <v>29</v>
      </c>
      <c r="X174" s="22">
        <f t="shared" si="960"/>
        <v>78</v>
      </c>
      <c r="Y174" s="22">
        <f t="shared" si="960"/>
        <v>13</v>
      </c>
      <c r="Z174" s="22">
        <f t="shared" si="960"/>
        <v>19</v>
      </c>
      <c r="AA174" s="22">
        <f t="shared" si="960"/>
        <v>32</v>
      </c>
      <c r="AB174" s="22">
        <f t="shared" si="960"/>
        <v>16</v>
      </c>
      <c r="AC174" s="22">
        <f t="shared" si="960"/>
        <v>68</v>
      </c>
      <c r="AD174" s="22">
        <f t="shared" si="960"/>
        <v>5</v>
      </c>
      <c r="AE174" s="22">
        <f t="shared" si="960"/>
        <v>9</v>
      </c>
      <c r="AF174" s="22">
        <f t="shared" si="960"/>
        <v>14</v>
      </c>
      <c r="AG174" s="22">
        <f t="shared" ref="AG174:AK174" si="962">SUM(AG171:AG173)</f>
        <v>0</v>
      </c>
      <c r="AH174" s="22">
        <f t="shared" si="962"/>
        <v>0</v>
      </c>
      <c r="AI174" s="22">
        <f t="shared" si="962"/>
        <v>0</v>
      </c>
      <c r="AJ174" s="22">
        <f t="shared" si="962"/>
        <v>0</v>
      </c>
      <c r="AK174" s="22">
        <f t="shared" si="962"/>
        <v>0</v>
      </c>
      <c r="AL174" s="22">
        <f t="shared" si="960"/>
        <v>0</v>
      </c>
      <c r="AM174" s="22">
        <f t="shared" si="960"/>
        <v>0</v>
      </c>
      <c r="AN174" s="22">
        <f t="shared" si="960"/>
        <v>0</v>
      </c>
      <c r="AO174" s="22">
        <f t="shared" si="960"/>
        <v>0</v>
      </c>
      <c r="AP174" s="22">
        <f t="shared" si="960"/>
        <v>0</v>
      </c>
      <c r="AQ174" s="22">
        <f t="shared" ref="AQ174:AU174" si="963">SUM(AQ171:AQ173)</f>
        <v>0</v>
      </c>
      <c r="AR174" s="22">
        <f t="shared" si="963"/>
        <v>0</v>
      </c>
      <c r="AS174" s="22">
        <f t="shared" si="963"/>
        <v>1</v>
      </c>
      <c r="AT174" s="22">
        <f t="shared" si="963"/>
        <v>3</v>
      </c>
      <c r="AU174" s="22">
        <f t="shared" si="963"/>
        <v>4</v>
      </c>
      <c r="AV174" s="22">
        <f t="shared" ref="AV174:BE174" si="964">SUM(AV171:AV173)</f>
        <v>0</v>
      </c>
      <c r="AW174" s="22">
        <f t="shared" si="964"/>
        <v>0</v>
      </c>
      <c r="AX174" s="22">
        <f t="shared" si="964"/>
        <v>0</v>
      </c>
      <c r="AY174" s="22">
        <f t="shared" si="964"/>
        <v>0</v>
      </c>
      <c r="AZ174" s="22">
        <f t="shared" si="964"/>
        <v>0</v>
      </c>
      <c r="BA174" s="22">
        <f t="shared" si="964"/>
        <v>0</v>
      </c>
      <c r="BB174" s="22">
        <f t="shared" si="964"/>
        <v>0</v>
      </c>
      <c r="BC174" s="22">
        <f t="shared" si="964"/>
        <v>4</v>
      </c>
      <c r="BD174" s="22">
        <f t="shared" si="964"/>
        <v>0</v>
      </c>
      <c r="BE174" s="22">
        <f t="shared" si="964"/>
        <v>4</v>
      </c>
      <c r="BF174" s="22">
        <f t="shared" si="960"/>
        <v>0</v>
      </c>
      <c r="BG174" s="22">
        <f t="shared" si="960"/>
        <v>0</v>
      </c>
      <c r="BH174" s="22">
        <f t="shared" si="960"/>
        <v>0</v>
      </c>
      <c r="BI174" s="22">
        <f t="shared" si="960"/>
        <v>0</v>
      </c>
      <c r="BJ174" s="22">
        <f t="shared" si="960"/>
        <v>0</v>
      </c>
      <c r="BK174" s="22">
        <f t="shared" si="944"/>
        <v>230</v>
      </c>
      <c r="BL174" s="22">
        <f t="shared" si="945"/>
        <v>500</v>
      </c>
      <c r="BM174" s="22">
        <f t="shared" si="946"/>
        <v>70</v>
      </c>
      <c r="BN174" s="22">
        <f t="shared" si="947"/>
        <v>203</v>
      </c>
      <c r="BO174" s="22">
        <f t="shared" si="948"/>
        <v>273</v>
      </c>
      <c r="BP174" s="23">
        <f t="shared" ref="BP174" si="965">SUM(BP171:BP173)</f>
        <v>6</v>
      </c>
      <c r="BQ174" s="22">
        <f t="shared" ref="BQ174" si="966">SUM(BQ171:BQ173)</f>
        <v>0</v>
      </c>
      <c r="BR174" s="22">
        <f t="shared" ref="BR174" si="967">SUM(BR171:BR173)</f>
        <v>0</v>
      </c>
      <c r="BS174" s="22">
        <f t="shared" ref="BS174" si="968">SUM(BS171:BS173)</f>
        <v>0</v>
      </c>
      <c r="BT174" s="22">
        <f t="shared" ref="BT174" si="969">SUM(BT171:BT173)</f>
        <v>70</v>
      </c>
      <c r="BU174" s="22">
        <f t="shared" ref="BU174" si="970">SUM(BU171:BU173)</f>
        <v>203</v>
      </c>
      <c r="BV174" s="22">
        <f t="shared" ref="BV174:BX174" si="971">SUM(BV171:BV173)</f>
        <v>273</v>
      </c>
      <c r="BW174" s="22">
        <f t="shared" si="971"/>
        <v>0</v>
      </c>
      <c r="BX174" s="22">
        <f t="shared" si="971"/>
        <v>0</v>
      </c>
      <c r="BY174" s="22">
        <f t="shared" ref="BY174" si="972">SUM(BY171:BY173)</f>
        <v>0</v>
      </c>
    </row>
    <row r="175" spans="1:77" ht="23.25" customHeight="1" x14ac:dyDescent="0.5">
      <c r="A175" s="4"/>
      <c r="B175" s="5" t="s">
        <v>49</v>
      </c>
      <c r="C175" s="118"/>
      <c r="D175" s="118"/>
      <c r="E175" s="118"/>
      <c r="F175" s="118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118"/>
      <c r="S175" s="118"/>
      <c r="T175" s="57"/>
      <c r="U175" s="57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118"/>
      <c r="AH175" s="118"/>
      <c r="AI175" s="118"/>
      <c r="AJ175" s="118"/>
      <c r="AK175" s="20"/>
      <c r="AL175" s="118"/>
      <c r="AM175" s="118"/>
      <c r="AN175" s="118"/>
      <c r="AO175" s="118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117"/>
      <c r="BQ175" s="20"/>
      <c r="BR175" s="20"/>
      <c r="BS175" s="20"/>
      <c r="BT175" s="20"/>
      <c r="BU175" s="20"/>
      <c r="BV175" s="20"/>
      <c r="BW175" s="20"/>
      <c r="BX175" s="20"/>
      <c r="BY175" s="20"/>
    </row>
    <row r="176" spans="1:77" ht="23.25" customHeight="1" x14ac:dyDescent="0.5">
      <c r="A176" s="11"/>
      <c r="B176" s="19" t="s">
        <v>129</v>
      </c>
      <c r="C176" s="20">
        <v>15</v>
      </c>
      <c r="D176" s="20">
        <v>13</v>
      </c>
      <c r="E176" s="20">
        <v>5</v>
      </c>
      <c r="F176" s="20">
        <v>7</v>
      </c>
      <c r="G176" s="20">
        <f>E176+F176</f>
        <v>12</v>
      </c>
      <c r="H176" s="20">
        <v>0</v>
      </c>
      <c r="I176" s="20">
        <v>0</v>
      </c>
      <c r="J176" s="20">
        <v>0</v>
      </c>
      <c r="K176" s="20">
        <v>0</v>
      </c>
      <c r="L176" s="20">
        <f>SUM(J176:K176)</f>
        <v>0</v>
      </c>
      <c r="M176" s="20">
        <v>5</v>
      </c>
      <c r="N176" s="20">
        <f>8+6</f>
        <v>14</v>
      </c>
      <c r="O176" s="20">
        <f>1+3</f>
        <v>4</v>
      </c>
      <c r="P176" s="20">
        <f>1+2</f>
        <v>3</v>
      </c>
      <c r="Q176" s="20">
        <f>O176+P176</f>
        <v>7</v>
      </c>
      <c r="R176" s="20">
        <v>0</v>
      </c>
      <c r="S176" s="20">
        <v>0</v>
      </c>
      <c r="T176" s="20">
        <v>0</v>
      </c>
      <c r="U176" s="20">
        <v>0</v>
      </c>
      <c r="V176" s="20">
        <f>T176+U176</f>
        <v>0</v>
      </c>
      <c r="W176" s="20">
        <v>0</v>
      </c>
      <c r="X176" s="20">
        <v>0</v>
      </c>
      <c r="Y176" s="20">
        <v>0</v>
      </c>
      <c r="Z176" s="20">
        <v>0</v>
      </c>
      <c r="AA176" s="20">
        <f>Y176+Z176</f>
        <v>0</v>
      </c>
      <c r="AB176" s="20">
        <v>0</v>
      </c>
      <c r="AC176" s="20">
        <v>0</v>
      </c>
      <c r="AD176" s="20">
        <v>0</v>
      </c>
      <c r="AE176" s="20">
        <v>0</v>
      </c>
      <c r="AF176" s="20">
        <f>AD176+AE176</f>
        <v>0</v>
      </c>
      <c r="AG176" s="20">
        <v>0</v>
      </c>
      <c r="AH176" s="20">
        <v>0</v>
      </c>
      <c r="AI176" s="20">
        <v>0</v>
      </c>
      <c r="AJ176" s="20">
        <v>0</v>
      </c>
      <c r="AK176" s="20">
        <f>AI176+AJ176</f>
        <v>0</v>
      </c>
      <c r="AL176" s="20">
        <v>0</v>
      </c>
      <c r="AM176" s="20">
        <v>0</v>
      </c>
      <c r="AN176" s="20">
        <v>0</v>
      </c>
      <c r="AO176" s="20">
        <v>0</v>
      </c>
      <c r="AP176" s="20">
        <f>AN176+AO176</f>
        <v>0</v>
      </c>
      <c r="AQ176" s="20">
        <v>0</v>
      </c>
      <c r="AR176" s="20">
        <v>0</v>
      </c>
      <c r="AS176" s="20">
        <v>0</v>
      </c>
      <c r="AT176" s="20">
        <v>0</v>
      </c>
      <c r="AU176" s="20">
        <f>AS176+AT176</f>
        <v>0</v>
      </c>
      <c r="AV176" s="20">
        <v>0</v>
      </c>
      <c r="AW176" s="20">
        <v>0</v>
      </c>
      <c r="AX176" s="20">
        <v>0</v>
      </c>
      <c r="AY176" s="20">
        <v>0</v>
      </c>
      <c r="AZ176" s="20">
        <f>AX176+AY176</f>
        <v>0</v>
      </c>
      <c r="BA176" s="20">
        <v>0</v>
      </c>
      <c r="BB176" s="20">
        <v>2</v>
      </c>
      <c r="BC176" s="20">
        <v>0</v>
      </c>
      <c r="BD176" s="20">
        <v>0</v>
      </c>
      <c r="BE176" s="20">
        <f>BC176+BD176</f>
        <v>0</v>
      </c>
      <c r="BF176" s="20">
        <v>0</v>
      </c>
      <c r="BG176" s="20">
        <v>0</v>
      </c>
      <c r="BH176" s="20">
        <v>0</v>
      </c>
      <c r="BI176" s="20">
        <v>0</v>
      </c>
      <c r="BJ176" s="20">
        <f>BH176+BI176</f>
        <v>0</v>
      </c>
      <c r="BK176" s="22">
        <f>C176+M176+R176+W176+AB176+AG176+AL176+AQ176+AV176+BF176+H176+BA176</f>
        <v>20</v>
      </c>
      <c r="BL176" s="22">
        <f>D176+N176+S176+X176+AC176+AH176+AM176+AR176+AW176+BG176+I176+BB176</f>
        <v>29</v>
      </c>
      <c r="BM176" s="22">
        <f>E176+O176+T176+Y176+AD176+AI176+AN176+AS176+AX176+BH176+J176+BC176</f>
        <v>9</v>
      </c>
      <c r="BN176" s="22">
        <f>F176+P176+U176+Z176+AE176+AJ176+AO176+AT176+AY176+BI176+K176+BD176</f>
        <v>10</v>
      </c>
      <c r="BO176" s="22">
        <f>G176+Q176+V176+AA176+AF176+AK176+AP176+AU176+AZ176+BJ176+L176+BE176</f>
        <v>19</v>
      </c>
      <c r="BP176" s="23">
        <v>2</v>
      </c>
      <c r="BQ176" s="22" t="str">
        <f t="shared" ref="BQ176:BQ178" si="973">IF(BP176=1,BM176,"0")</f>
        <v>0</v>
      </c>
      <c r="BR176" s="22" t="str">
        <f t="shared" ref="BR176:BR178" si="974">IF(BP176=1,BN176,"0")</f>
        <v>0</v>
      </c>
      <c r="BS176" s="22">
        <f t="shared" ref="BS176:BS178" si="975">BQ176+BR176</f>
        <v>0</v>
      </c>
      <c r="BT176" s="22">
        <f t="shared" ref="BT176:BT178" si="976">IF(BP176=2,BM176,"0")</f>
        <v>9</v>
      </c>
      <c r="BU176" s="22">
        <f t="shared" ref="BU176:BU178" si="977">IF(BP176=2,BN176,"0")</f>
        <v>10</v>
      </c>
      <c r="BV176" s="22">
        <f t="shared" ref="BV176:BV178" si="978">BT176+BU176</f>
        <v>19</v>
      </c>
      <c r="BW176" s="22" t="str">
        <f t="shared" ref="BW176:BW178" si="979">IF(BS176=2,BP176,"0")</f>
        <v>0</v>
      </c>
      <c r="BX176" s="22" t="str">
        <f t="shared" ref="BX176:BX178" si="980">IF(BS176=2,BQ176,"0")</f>
        <v>0</v>
      </c>
      <c r="BY176" s="22">
        <f t="shared" ref="BY176:BY178" si="981">BW176+BX176</f>
        <v>0</v>
      </c>
    </row>
    <row r="177" spans="1:77" ht="23.25" customHeight="1" x14ac:dyDescent="0.5">
      <c r="A177" s="11"/>
      <c r="B177" s="19" t="s">
        <v>101</v>
      </c>
      <c r="C177" s="20">
        <v>15</v>
      </c>
      <c r="D177" s="20">
        <v>2</v>
      </c>
      <c r="E177" s="20">
        <v>2</v>
      </c>
      <c r="F177" s="20">
        <v>0</v>
      </c>
      <c r="G177" s="20">
        <f>E177+F177</f>
        <v>2</v>
      </c>
      <c r="H177" s="20">
        <v>0</v>
      </c>
      <c r="I177" s="20">
        <v>0</v>
      </c>
      <c r="J177" s="20">
        <v>0</v>
      </c>
      <c r="K177" s="20">
        <v>0</v>
      </c>
      <c r="L177" s="20">
        <f t="shared" ref="L177:L178" si="982">SUM(J177:K177)</f>
        <v>0</v>
      </c>
      <c r="M177" s="20">
        <v>5</v>
      </c>
      <c r="N177" s="20">
        <f>2+1</f>
        <v>3</v>
      </c>
      <c r="O177" s="20">
        <v>1</v>
      </c>
      <c r="P177" s="20">
        <v>0</v>
      </c>
      <c r="Q177" s="20">
        <f>O177+P177</f>
        <v>1</v>
      </c>
      <c r="R177" s="20">
        <v>0</v>
      </c>
      <c r="S177" s="20">
        <v>0</v>
      </c>
      <c r="T177" s="20">
        <v>0</v>
      </c>
      <c r="U177" s="20">
        <v>0</v>
      </c>
      <c r="V177" s="20">
        <f>T177+U177</f>
        <v>0</v>
      </c>
      <c r="W177" s="20">
        <v>0</v>
      </c>
      <c r="X177" s="20">
        <v>0</v>
      </c>
      <c r="Y177" s="20">
        <v>0</v>
      </c>
      <c r="Z177" s="20">
        <v>0</v>
      </c>
      <c r="AA177" s="20">
        <f>Y177+Z177</f>
        <v>0</v>
      </c>
      <c r="AB177" s="20">
        <v>0</v>
      </c>
      <c r="AC177" s="20">
        <v>0</v>
      </c>
      <c r="AD177" s="20">
        <v>0</v>
      </c>
      <c r="AE177" s="20">
        <v>0</v>
      </c>
      <c r="AF177" s="20">
        <f>AD177+AE177</f>
        <v>0</v>
      </c>
      <c r="AG177" s="20">
        <v>0</v>
      </c>
      <c r="AH177" s="20">
        <v>0</v>
      </c>
      <c r="AI177" s="20">
        <v>0</v>
      </c>
      <c r="AJ177" s="20">
        <v>0</v>
      </c>
      <c r="AK177" s="20">
        <f>AI177+AJ177</f>
        <v>0</v>
      </c>
      <c r="AL177" s="20">
        <v>0</v>
      </c>
      <c r="AM177" s="20">
        <v>0</v>
      </c>
      <c r="AN177" s="20">
        <v>0</v>
      </c>
      <c r="AO177" s="20">
        <v>0</v>
      </c>
      <c r="AP177" s="20">
        <f>AN177+AO177</f>
        <v>0</v>
      </c>
      <c r="AQ177" s="20">
        <v>0</v>
      </c>
      <c r="AR177" s="20">
        <v>0</v>
      </c>
      <c r="AS177" s="20">
        <v>0</v>
      </c>
      <c r="AT177" s="20">
        <v>0</v>
      </c>
      <c r="AU177" s="20">
        <f>AS177+AT177</f>
        <v>0</v>
      </c>
      <c r="AV177" s="20">
        <v>0</v>
      </c>
      <c r="AW177" s="20">
        <v>0</v>
      </c>
      <c r="AX177" s="20">
        <v>0</v>
      </c>
      <c r="AY177" s="20">
        <v>0</v>
      </c>
      <c r="AZ177" s="20">
        <f>AX177+AY177</f>
        <v>0</v>
      </c>
      <c r="BA177" s="20">
        <v>0</v>
      </c>
      <c r="BB177" s="20">
        <v>0</v>
      </c>
      <c r="BC177" s="20">
        <v>0</v>
      </c>
      <c r="BD177" s="20">
        <v>0</v>
      </c>
      <c r="BE177" s="20">
        <f>BC177+BD177</f>
        <v>0</v>
      </c>
      <c r="BF177" s="20">
        <v>0</v>
      </c>
      <c r="BG177" s="20">
        <v>0</v>
      </c>
      <c r="BH177" s="20">
        <v>0</v>
      </c>
      <c r="BI177" s="20">
        <v>0</v>
      </c>
      <c r="BJ177" s="20">
        <f>BH177+BI177</f>
        <v>0</v>
      </c>
      <c r="BK177" s="22">
        <f t="shared" ref="BK177:BK179" si="983">C177+M177+R177+W177+AB177+AG177+AL177+AQ177+AV177+BF177+H177+BA177</f>
        <v>20</v>
      </c>
      <c r="BL177" s="22">
        <f t="shared" ref="BL177:BL179" si="984">D177+N177+S177+X177+AC177+AH177+AM177+AR177+AW177+BG177+I177+BB177</f>
        <v>5</v>
      </c>
      <c r="BM177" s="22">
        <f t="shared" ref="BM177:BM179" si="985">E177+O177+T177+Y177+AD177+AI177+AN177+AS177+AX177+BH177+J177+BC177</f>
        <v>3</v>
      </c>
      <c r="BN177" s="22">
        <f t="shared" ref="BN177:BN179" si="986">F177+P177+U177+Z177+AE177+AJ177+AO177+AT177+AY177+BI177+K177+BD177</f>
        <v>0</v>
      </c>
      <c r="BO177" s="22">
        <f t="shared" ref="BO177:BO179" si="987">G177+Q177+V177+AA177+AF177+AK177+AP177+AU177+AZ177+BJ177+L177+BE177</f>
        <v>3</v>
      </c>
      <c r="BP177" s="23">
        <v>2</v>
      </c>
      <c r="BQ177" s="22" t="str">
        <f t="shared" si="973"/>
        <v>0</v>
      </c>
      <c r="BR177" s="22" t="str">
        <f t="shared" si="974"/>
        <v>0</v>
      </c>
      <c r="BS177" s="22">
        <f t="shared" si="975"/>
        <v>0</v>
      </c>
      <c r="BT177" s="22">
        <f t="shared" si="976"/>
        <v>3</v>
      </c>
      <c r="BU177" s="22">
        <f t="shared" si="977"/>
        <v>0</v>
      </c>
      <c r="BV177" s="22">
        <f t="shared" si="978"/>
        <v>3</v>
      </c>
      <c r="BW177" s="22" t="str">
        <f t="shared" si="979"/>
        <v>0</v>
      </c>
      <c r="BX177" s="22" t="str">
        <f t="shared" si="980"/>
        <v>0</v>
      </c>
      <c r="BY177" s="22">
        <f t="shared" si="981"/>
        <v>0</v>
      </c>
    </row>
    <row r="178" spans="1:77" ht="23.25" customHeight="1" x14ac:dyDescent="0.5">
      <c r="A178" s="18"/>
      <c r="B178" s="19" t="s">
        <v>19</v>
      </c>
      <c r="C178" s="20">
        <v>30</v>
      </c>
      <c r="D178" s="20">
        <v>63</v>
      </c>
      <c r="E178" s="20">
        <v>10</v>
      </c>
      <c r="F178" s="20">
        <v>42</v>
      </c>
      <c r="G178" s="20">
        <f t="shared" ref="G178" si="988">E178+F178</f>
        <v>52</v>
      </c>
      <c r="H178" s="20">
        <v>0</v>
      </c>
      <c r="I178" s="20">
        <v>3</v>
      </c>
      <c r="J178" s="20">
        <v>1</v>
      </c>
      <c r="K178" s="20">
        <v>2</v>
      </c>
      <c r="L178" s="20">
        <f t="shared" si="982"/>
        <v>3</v>
      </c>
      <c r="M178" s="20">
        <v>20</v>
      </c>
      <c r="N178" s="20">
        <v>44</v>
      </c>
      <c r="O178" s="20">
        <v>14</v>
      </c>
      <c r="P178" s="20">
        <v>19</v>
      </c>
      <c r="Q178" s="20">
        <f t="shared" ref="Q178" si="989">O178+P178</f>
        <v>33</v>
      </c>
      <c r="R178" s="20">
        <v>0</v>
      </c>
      <c r="S178" s="20">
        <v>0</v>
      </c>
      <c r="T178" s="20">
        <v>0</v>
      </c>
      <c r="U178" s="20">
        <v>0</v>
      </c>
      <c r="V178" s="20">
        <f t="shared" ref="V178" si="990">T178+U178</f>
        <v>0</v>
      </c>
      <c r="W178" s="20">
        <v>0</v>
      </c>
      <c r="X178" s="20">
        <v>0</v>
      </c>
      <c r="Y178" s="20">
        <v>0</v>
      </c>
      <c r="Z178" s="20">
        <v>0</v>
      </c>
      <c r="AA178" s="20">
        <f t="shared" ref="AA178" si="991">Y178+Z178</f>
        <v>0</v>
      </c>
      <c r="AB178" s="20">
        <v>0</v>
      </c>
      <c r="AC178" s="20">
        <v>0</v>
      </c>
      <c r="AD178" s="20">
        <v>0</v>
      </c>
      <c r="AE178" s="20">
        <v>0</v>
      </c>
      <c r="AF178" s="20">
        <f t="shared" ref="AF178" si="992">AD178+AE178</f>
        <v>0</v>
      </c>
      <c r="AG178" s="20">
        <v>0</v>
      </c>
      <c r="AH178" s="20">
        <v>0</v>
      </c>
      <c r="AI178" s="20">
        <v>0</v>
      </c>
      <c r="AJ178" s="20">
        <v>0</v>
      </c>
      <c r="AK178" s="20">
        <f t="shared" ref="AK178" si="993">AI178+AJ178</f>
        <v>0</v>
      </c>
      <c r="AL178" s="20">
        <v>0</v>
      </c>
      <c r="AM178" s="20">
        <v>0</v>
      </c>
      <c r="AN178" s="20">
        <v>0</v>
      </c>
      <c r="AO178" s="20">
        <v>0</v>
      </c>
      <c r="AP178" s="20">
        <f t="shared" ref="AP178" si="994">AN178+AO178</f>
        <v>0</v>
      </c>
      <c r="AQ178" s="20">
        <v>0</v>
      </c>
      <c r="AR178" s="20">
        <v>0</v>
      </c>
      <c r="AS178" s="20">
        <v>0</v>
      </c>
      <c r="AT178" s="20">
        <v>0</v>
      </c>
      <c r="AU178" s="20">
        <f t="shared" ref="AU178" si="995">AS178+AT178</f>
        <v>0</v>
      </c>
      <c r="AV178" s="20">
        <v>0</v>
      </c>
      <c r="AW178" s="20">
        <v>0</v>
      </c>
      <c r="AX178" s="20">
        <v>0</v>
      </c>
      <c r="AY178" s="20">
        <v>0</v>
      </c>
      <c r="AZ178" s="20">
        <f t="shared" ref="AZ178" si="996">AX178+AY178</f>
        <v>0</v>
      </c>
      <c r="BA178" s="20">
        <v>0</v>
      </c>
      <c r="BB178" s="20">
        <v>2</v>
      </c>
      <c r="BC178" s="20">
        <v>0</v>
      </c>
      <c r="BD178" s="20">
        <v>0</v>
      </c>
      <c r="BE178" s="20">
        <f t="shared" ref="BE178" si="997">BC178+BD178</f>
        <v>0</v>
      </c>
      <c r="BF178" s="20">
        <v>0</v>
      </c>
      <c r="BG178" s="20">
        <v>0</v>
      </c>
      <c r="BH178" s="20">
        <v>0</v>
      </c>
      <c r="BI178" s="20">
        <v>0</v>
      </c>
      <c r="BJ178" s="20">
        <f t="shared" ref="BJ178" si="998">BH178+BI178</f>
        <v>0</v>
      </c>
      <c r="BK178" s="22">
        <f t="shared" si="983"/>
        <v>50</v>
      </c>
      <c r="BL178" s="22">
        <f t="shared" si="984"/>
        <v>112</v>
      </c>
      <c r="BM178" s="22">
        <f t="shared" si="985"/>
        <v>25</v>
      </c>
      <c r="BN178" s="22">
        <f t="shared" si="986"/>
        <v>63</v>
      </c>
      <c r="BO178" s="22">
        <f t="shared" si="987"/>
        <v>88</v>
      </c>
      <c r="BP178" s="23">
        <v>2</v>
      </c>
      <c r="BQ178" s="22" t="str">
        <f t="shared" si="973"/>
        <v>0</v>
      </c>
      <c r="BR178" s="22" t="str">
        <f t="shared" si="974"/>
        <v>0</v>
      </c>
      <c r="BS178" s="22">
        <f t="shared" si="975"/>
        <v>0</v>
      </c>
      <c r="BT178" s="22">
        <f t="shared" si="976"/>
        <v>25</v>
      </c>
      <c r="BU178" s="22">
        <f t="shared" si="977"/>
        <v>63</v>
      </c>
      <c r="BV178" s="22">
        <f t="shared" si="978"/>
        <v>88</v>
      </c>
      <c r="BW178" s="22" t="str">
        <f t="shared" si="979"/>
        <v>0</v>
      </c>
      <c r="BX178" s="22" t="str">
        <f t="shared" si="980"/>
        <v>0</v>
      </c>
      <c r="BY178" s="22">
        <f t="shared" si="981"/>
        <v>0</v>
      </c>
    </row>
    <row r="179" spans="1:77" s="2" customFormat="1" ht="23.25" customHeight="1" x14ac:dyDescent="0.5">
      <c r="A179" s="4"/>
      <c r="B179" s="21" t="s">
        <v>42</v>
      </c>
      <c r="C179" s="22">
        <f>SUM(C176:C178)</f>
        <v>60</v>
      </c>
      <c r="D179" s="22">
        <f t="shared" ref="D179:BV179" si="999">SUM(D176:D178)</f>
        <v>78</v>
      </c>
      <c r="E179" s="22">
        <f t="shared" si="999"/>
        <v>17</v>
      </c>
      <c r="F179" s="22">
        <f t="shared" si="999"/>
        <v>49</v>
      </c>
      <c r="G179" s="22">
        <f t="shared" si="999"/>
        <v>66</v>
      </c>
      <c r="H179" s="22">
        <f>SUM(H176:H178)</f>
        <v>0</v>
      </c>
      <c r="I179" s="22">
        <f t="shared" ref="I179:L179" si="1000">SUM(I176:I178)</f>
        <v>3</v>
      </c>
      <c r="J179" s="22">
        <f t="shared" si="1000"/>
        <v>1</v>
      </c>
      <c r="K179" s="22">
        <f t="shared" si="1000"/>
        <v>2</v>
      </c>
      <c r="L179" s="22">
        <f t="shared" si="1000"/>
        <v>3</v>
      </c>
      <c r="M179" s="22">
        <f t="shared" ref="M179:Q179" si="1001">SUM(M176:M178)</f>
        <v>30</v>
      </c>
      <c r="N179" s="22">
        <f t="shared" si="1001"/>
        <v>61</v>
      </c>
      <c r="O179" s="22">
        <f t="shared" si="1001"/>
        <v>19</v>
      </c>
      <c r="P179" s="22">
        <f t="shared" si="1001"/>
        <v>22</v>
      </c>
      <c r="Q179" s="22">
        <f t="shared" si="1001"/>
        <v>41</v>
      </c>
      <c r="R179" s="22">
        <f t="shared" si="999"/>
        <v>0</v>
      </c>
      <c r="S179" s="22">
        <f t="shared" si="999"/>
        <v>0</v>
      </c>
      <c r="T179" s="22">
        <f t="shared" si="999"/>
        <v>0</v>
      </c>
      <c r="U179" s="22">
        <f t="shared" si="999"/>
        <v>0</v>
      </c>
      <c r="V179" s="22">
        <f t="shared" si="999"/>
        <v>0</v>
      </c>
      <c r="W179" s="22">
        <f t="shared" si="999"/>
        <v>0</v>
      </c>
      <c r="X179" s="22">
        <f t="shared" si="999"/>
        <v>0</v>
      </c>
      <c r="Y179" s="22">
        <f t="shared" si="999"/>
        <v>0</v>
      </c>
      <c r="Z179" s="22">
        <f t="shared" si="999"/>
        <v>0</v>
      </c>
      <c r="AA179" s="22">
        <f t="shared" si="999"/>
        <v>0</v>
      </c>
      <c r="AB179" s="22">
        <f t="shared" si="999"/>
        <v>0</v>
      </c>
      <c r="AC179" s="22">
        <f t="shared" si="999"/>
        <v>0</v>
      </c>
      <c r="AD179" s="22">
        <f t="shared" si="999"/>
        <v>0</v>
      </c>
      <c r="AE179" s="22">
        <f t="shared" si="999"/>
        <v>0</v>
      </c>
      <c r="AF179" s="22">
        <f t="shared" si="999"/>
        <v>0</v>
      </c>
      <c r="AG179" s="22">
        <f t="shared" ref="AG179:AK179" si="1002">SUM(AG176:AG178)</f>
        <v>0</v>
      </c>
      <c r="AH179" s="22">
        <f t="shared" si="1002"/>
        <v>0</v>
      </c>
      <c r="AI179" s="22">
        <f t="shared" si="1002"/>
        <v>0</v>
      </c>
      <c r="AJ179" s="22">
        <f t="shared" si="1002"/>
        <v>0</v>
      </c>
      <c r="AK179" s="22">
        <f t="shared" si="1002"/>
        <v>0</v>
      </c>
      <c r="AL179" s="22">
        <f t="shared" si="999"/>
        <v>0</v>
      </c>
      <c r="AM179" s="22">
        <f t="shared" si="999"/>
        <v>0</v>
      </c>
      <c r="AN179" s="22">
        <f t="shared" si="999"/>
        <v>0</v>
      </c>
      <c r="AO179" s="22">
        <f t="shared" si="999"/>
        <v>0</v>
      </c>
      <c r="AP179" s="22">
        <f t="shared" si="999"/>
        <v>0</v>
      </c>
      <c r="AQ179" s="22">
        <f t="shared" ref="AQ179:AU179" si="1003">SUM(AQ176:AQ178)</f>
        <v>0</v>
      </c>
      <c r="AR179" s="22">
        <f t="shared" si="1003"/>
        <v>0</v>
      </c>
      <c r="AS179" s="22">
        <f t="shared" si="1003"/>
        <v>0</v>
      </c>
      <c r="AT179" s="22">
        <f t="shared" si="1003"/>
        <v>0</v>
      </c>
      <c r="AU179" s="22">
        <f t="shared" si="1003"/>
        <v>0</v>
      </c>
      <c r="AV179" s="22">
        <f t="shared" ref="AV179:BE179" si="1004">SUM(AV176:AV178)</f>
        <v>0</v>
      </c>
      <c r="AW179" s="22">
        <f t="shared" si="1004"/>
        <v>0</v>
      </c>
      <c r="AX179" s="22">
        <f t="shared" si="1004"/>
        <v>0</v>
      </c>
      <c r="AY179" s="22">
        <f t="shared" si="1004"/>
        <v>0</v>
      </c>
      <c r="AZ179" s="22">
        <f t="shared" si="1004"/>
        <v>0</v>
      </c>
      <c r="BA179" s="22">
        <f t="shared" si="1004"/>
        <v>0</v>
      </c>
      <c r="BB179" s="22">
        <f t="shared" si="1004"/>
        <v>4</v>
      </c>
      <c r="BC179" s="22">
        <f t="shared" si="1004"/>
        <v>0</v>
      </c>
      <c r="BD179" s="22">
        <f t="shared" si="1004"/>
        <v>0</v>
      </c>
      <c r="BE179" s="22">
        <f t="shared" si="1004"/>
        <v>0</v>
      </c>
      <c r="BF179" s="22">
        <f t="shared" si="999"/>
        <v>0</v>
      </c>
      <c r="BG179" s="22">
        <f t="shared" si="999"/>
        <v>0</v>
      </c>
      <c r="BH179" s="22">
        <f t="shared" si="999"/>
        <v>0</v>
      </c>
      <c r="BI179" s="22">
        <f t="shared" si="999"/>
        <v>0</v>
      </c>
      <c r="BJ179" s="22">
        <f t="shared" si="999"/>
        <v>0</v>
      </c>
      <c r="BK179" s="22">
        <f t="shared" si="983"/>
        <v>90</v>
      </c>
      <c r="BL179" s="22">
        <f t="shared" si="984"/>
        <v>146</v>
      </c>
      <c r="BM179" s="22">
        <f t="shared" si="985"/>
        <v>37</v>
      </c>
      <c r="BN179" s="22">
        <f t="shared" si="986"/>
        <v>73</v>
      </c>
      <c r="BO179" s="22">
        <f t="shared" si="987"/>
        <v>110</v>
      </c>
      <c r="BP179" s="23">
        <f t="shared" si="999"/>
        <v>6</v>
      </c>
      <c r="BQ179" s="22">
        <f t="shared" si="999"/>
        <v>0</v>
      </c>
      <c r="BR179" s="22">
        <f t="shared" si="999"/>
        <v>0</v>
      </c>
      <c r="BS179" s="22">
        <f t="shared" si="999"/>
        <v>0</v>
      </c>
      <c r="BT179" s="22">
        <f t="shared" si="999"/>
        <v>37</v>
      </c>
      <c r="BU179" s="22">
        <f t="shared" si="999"/>
        <v>73</v>
      </c>
      <c r="BV179" s="22">
        <f t="shared" si="999"/>
        <v>110</v>
      </c>
      <c r="BW179" s="22">
        <f t="shared" ref="BW179:BY179" si="1005">SUM(BW176:BW178)</f>
        <v>0</v>
      </c>
      <c r="BX179" s="22">
        <f t="shared" si="1005"/>
        <v>0</v>
      </c>
      <c r="BY179" s="22">
        <f t="shared" si="1005"/>
        <v>0</v>
      </c>
    </row>
    <row r="180" spans="1:77" ht="23.25" customHeight="1" x14ac:dyDescent="0.5">
      <c r="A180" s="18"/>
      <c r="B180" s="5" t="s">
        <v>115</v>
      </c>
      <c r="C180" s="118"/>
      <c r="D180" s="118"/>
      <c r="E180" s="118"/>
      <c r="F180" s="118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118"/>
      <c r="S180" s="118"/>
      <c r="T180" s="57"/>
      <c r="U180" s="57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118"/>
      <c r="AH180" s="118"/>
      <c r="AI180" s="118"/>
      <c r="AJ180" s="118"/>
      <c r="AK180" s="20"/>
      <c r="AL180" s="118"/>
      <c r="AM180" s="118"/>
      <c r="AN180" s="118"/>
      <c r="AO180" s="118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2"/>
      <c r="BL180" s="22"/>
      <c r="BM180" s="22"/>
      <c r="BN180" s="22"/>
      <c r="BO180" s="22"/>
      <c r="BP180" s="113"/>
      <c r="BQ180" s="22"/>
      <c r="BR180" s="22"/>
      <c r="BS180" s="22"/>
      <c r="BT180" s="22"/>
      <c r="BU180" s="22"/>
      <c r="BV180" s="22"/>
      <c r="BW180" s="22"/>
      <c r="BX180" s="22"/>
      <c r="BY180" s="22"/>
    </row>
    <row r="181" spans="1:77" s="2" customFormat="1" ht="23.25" customHeight="1" x14ac:dyDescent="0.5">
      <c r="A181" s="4"/>
      <c r="B181" s="34" t="s">
        <v>35</v>
      </c>
      <c r="C181" s="20">
        <v>0</v>
      </c>
      <c r="D181" s="20">
        <v>0</v>
      </c>
      <c r="E181" s="20">
        <v>0</v>
      </c>
      <c r="F181" s="20">
        <v>0</v>
      </c>
      <c r="G181" s="20">
        <f t="shared" ref="G181" si="1006">E181+F181</f>
        <v>0</v>
      </c>
      <c r="H181" s="20">
        <v>0</v>
      </c>
      <c r="I181" s="128">
        <v>13</v>
      </c>
      <c r="J181" s="20">
        <v>0</v>
      </c>
      <c r="K181" s="20">
        <v>11</v>
      </c>
      <c r="L181" s="20">
        <f>SUM(J181:K181)</f>
        <v>11</v>
      </c>
      <c r="M181" s="20">
        <v>0</v>
      </c>
      <c r="N181" s="20">
        <v>0</v>
      </c>
      <c r="O181" s="20">
        <v>0</v>
      </c>
      <c r="P181" s="20">
        <v>0</v>
      </c>
      <c r="Q181" s="20">
        <f t="shared" ref="Q181" si="1007">O181+P181</f>
        <v>0</v>
      </c>
      <c r="R181" s="20">
        <v>45</v>
      </c>
      <c r="S181" s="20">
        <v>69</v>
      </c>
      <c r="T181" s="20">
        <v>0</v>
      </c>
      <c r="U181" s="20">
        <v>31</v>
      </c>
      <c r="V181" s="20">
        <f t="shared" ref="V181" si="1008">T181+U181</f>
        <v>31</v>
      </c>
      <c r="W181" s="20">
        <v>10</v>
      </c>
      <c r="X181" s="20">
        <v>30</v>
      </c>
      <c r="Y181" s="20">
        <v>0</v>
      </c>
      <c r="Z181" s="20">
        <v>10</v>
      </c>
      <c r="AA181" s="20">
        <f t="shared" ref="AA181" si="1009">Y181+Z181</f>
        <v>10</v>
      </c>
      <c r="AB181" s="20">
        <v>5</v>
      </c>
      <c r="AC181" s="20">
        <v>111</v>
      </c>
      <c r="AD181" s="20">
        <v>0</v>
      </c>
      <c r="AE181" s="20">
        <v>4</v>
      </c>
      <c r="AF181" s="20">
        <f t="shared" ref="AF181" si="1010">AD181+AE181</f>
        <v>4</v>
      </c>
      <c r="AG181" s="20">
        <v>0</v>
      </c>
      <c r="AH181" s="20">
        <v>0</v>
      </c>
      <c r="AI181" s="20">
        <v>0</v>
      </c>
      <c r="AJ181" s="20">
        <v>0</v>
      </c>
      <c r="AK181" s="20">
        <f t="shared" ref="AK181" si="1011">AI181+AJ181</f>
        <v>0</v>
      </c>
      <c r="AL181" s="20">
        <v>0</v>
      </c>
      <c r="AM181" s="20">
        <v>0</v>
      </c>
      <c r="AN181" s="20">
        <v>0</v>
      </c>
      <c r="AO181" s="20">
        <v>0</v>
      </c>
      <c r="AP181" s="20">
        <f t="shared" ref="AP181" si="1012">AN181+AO181</f>
        <v>0</v>
      </c>
      <c r="AQ181" s="20">
        <v>0</v>
      </c>
      <c r="AR181" s="20">
        <v>0</v>
      </c>
      <c r="AS181" s="20">
        <v>0</v>
      </c>
      <c r="AT181" s="20">
        <v>0</v>
      </c>
      <c r="AU181" s="20">
        <f t="shared" ref="AU181" si="1013">AS181+AT181</f>
        <v>0</v>
      </c>
      <c r="AV181" s="20">
        <v>0</v>
      </c>
      <c r="AW181" s="20">
        <v>0</v>
      </c>
      <c r="AX181" s="20">
        <v>0</v>
      </c>
      <c r="AY181" s="20">
        <v>0</v>
      </c>
      <c r="AZ181" s="20">
        <f t="shared" ref="AZ181" si="1014">AX181+AY181</f>
        <v>0</v>
      </c>
      <c r="BA181" s="20">
        <v>0</v>
      </c>
      <c r="BB181" s="20">
        <v>0</v>
      </c>
      <c r="BC181" s="20">
        <v>0</v>
      </c>
      <c r="BD181" s="20">
        <v>0</v>
      </c>
      <c r="BE181" s="20">
        <f t="shared" ref="BE181" si="1015">BC181+BD181</f>
        <v>0</v>
      </c>
      <c r="BF181" s="20">
        <v>0</v>
      </c>
      <c r="BG181" s="20">
        <v>0</v>
      </c>
      <c r="BH181" s="20">
        <v>0</v>
      </c>
      <c r="BI181" s="20">
        <v>0</v>
      </c>
      <c r="BJ181" s="20">
        <f t="shared" ref="BJ181" si="1016">BH181+BI181</f>
        <v>0</v>
      </c>
      <c r="BK181" s="22">
        <f>C181+M181+R181+W181+AB181+AG181+AL181+AQ181+AV181+BF181+H181+BA181</f>
        <v>60</v>
      </c>
      <c r="BL181" s="22">
        <f>D181+N181+S181+X181+AC181+AH181+AM181+AR181+AW181+BG181+I181+BB181</f>
        <v>223</v>
      </c>
      <c r="BM181" s="22">
        <f>E181+O181+T181+Y181+AD181+AI181+AN181+AS181+AX181+BH181+J181+BC181</f>
        <v>0</v>
      </c>
      <c r="BN181" s="22">
        <f>F181+P181+U181+Z181+AE181+AJ181+AO181+AT181+AY181+BI181+K181+BD181</f>
        <v>56</v>
      </c>
      <c r="BO181" s="22">
        <f>G181+Q181+V181+AA181+AF181+AK181+AP181+AU181+AZ181+BJ181+L181+BE181</f>
        <v>56</v>
      </c>
      <c r="BP181" s="23">
        <v>1</v>
      </c>
      <c r="BQ181" s="22">
        <f>IF(BP181=1,BM181,"0")</f>
        <v>0</v>
      </c>
      <c r="BR181" s="22">
        <f>IF(BP181=1,BN181,"0")</f>
        <v>56</v>
      </c>
      <c r="BS181" s="22">
        <f>BQ181+BR181</f>
        <v>56</v>
      </c>
      <c r="BT181" s="22" t="str">
        <f>IF(BP181=2,BM181,"0")</f>
        <v>0</v>
      </c>
      <c r="BU181" s="22" t="str">
        <f>IF(BP181=2,BN181,"0")</f>
        <v>0</v>
      </c>
      <c r="BV181" s="22">
        <f>BT181+BU181</f>
        <v>0</v>
      </c>
      <c r="BW181" s="22" t="str">
        <f>IF(BS181=2,BP181,"0")</f>
        <v>0</v>
      </c>
      <c r="BX181" s="22" t="str">
        <f>IF(BS181=2,BQ181,"0")</f>
        <v>0</v>
      </c>
      <c r="BY181" s="22">
        <f>BW181+BX181</f>
        <v>0</v>
      </c>
    </row>
    <row r="182" spans="1:77" s="2" customFormat="1" ht="23.25" customHeight="1" x14ac:dyDescent="0.5">
      <c r="A182" s="4"/>
      <c r="B182" s="21" t="s">
        <v>42</v>
      </c>
      <c r="C182" s="22">
        <f>SUM(C181)</f>
        <v>0</v>
      </c>
      <c r="D182" s="22">
        <f>SUM(D181)</f>
        <v>0</v>
      </c>
      <c r="E182" s="22">
        <f t="shared" ref="E182:BV182" si="1017">SUM(E181)</f>
        <v>0</v>
      </c>
      <c r="F182" s="22">
        <f t="shared" si="1017"/>
        <v>0</v>
      </c>
      <c r="G182" s="22">
        <f t="shared" si="1017"/>
        <v>0</v>
      </c>
      <c r="H182" s="22">
        <f>H181</f>
        <v>0</v>
      </c>
      <c r="I182" s="32">
        <f t="shared" ref="I182:L182" si="1018">I181</f>
        <v>13</v>
      </c>
      <c r="J182" s="22">
        <f>J181</f>
        <v>0</v>
      </c>
      <c r="K182" s="22">
        <f t="shared" si="1018"/>
        <v>11</v>
      </c>
      <c r="L182" s="22">
        <f t="shared" si="1018"/>
        <v>11</v>
      </c>
      <c r="M182" s="22">
        <f t="shared" si="1017"/>
        <v>0</v>
      </c>
      <c r="N182" s="22">
        <f t="shared" si="1017"/>
        <v>0</v>
      </c>
      <c r="O182" s="22">
        <f t="shared" si="1017"/>
        <v>0</v>
      </c>
      <c r="P182" s="22">
        <f t="shared" si="1017"/>
        <v>0</v>
      </c>
      <c r="Q182" s="22">
        <f t="shared" si="1017"/>
        <v>0</v>
      </c>
      <c r="R182" s="22">
        <f t="shared" si="1017"/>
        <v>45</v>
      </c>
      <c r="S182" s="22">
        <f t="shared" ref="S182" si="1019">SUM(S181)</f>
        <v>69</v>
      </c>
      <c r="T182" s="22">
        <f t="shared" si="1017"/>
        <v>0</v>
      </c>
      <c r="U182" s="22">
        <f t="shared" si="1017"/>
        <v>31</v>
      </c>
      <c r="V182" s="22">
        <f t="shared" si="1017"/>
        <v>31</v>
      </c>
      <c r="W182" s="22">
        <f t="shared" ref="W182:AK182" si="1020">SUM(W181)</f>
        <v>10</v>
      </c>
      <c r="X182" s="22">
        <f t="shared" ref="X182" si="1021">SUM(X181)</f>
        <v>30</v>
      </c>
      <c r="Y182" s="22">
        <f t="shared" si="1020"/>
        <v>0</v>
      </c>
      <c r="Z182" s="22">
        <f t="shared" si="1020"/>
        <v>10</v>
      </c>
      <c r="AA182" s="22">
        <f t="shared" si="1020"/>
        <v>10</v>
      </c>
      <c r="AB182" s="22">
        <f t="shared" si="1020"/>
        <v>5</v>
      </c>
      <c r="AC182" s="22">
        <f t="shared" ref="AC182" si="1022">SUM(AC181)</f>
        <v>111</v>
      </c>
      <c r="AD182" s="22">
        <f t="shared" si="1020"/>
        <v>0</v>
      </c>
      <c r="AE182" s="22">
        <f t="shared" si="1020"/>
        <v>4</v>
      </c>
      <c r="AF182" s="22">
        <f t="shared" si="1020"/>
        <v>4</v>
      </c>
      <c r="AG182" s="22">
        <f t="shared" si="1020"/>
        <v>0</v>
      </c>
      <c r="AH182" s="22">
        <f t="shared" si="1020"/>
        <v>0</v>
      </c>
      <c r="AI182" s="22">
        <f t="shared" si="1020"/>
        <v>0</v>
      </c>
      <c r="AJ182" s="22">
        <f t="shared" si="1020"/>
        <v>0</v>
      </c>
      <c r="AK182" s="22">
        <f t="shared" si="1020"/>
        <v>0</v>
      </c>
      <c r="AL182" s="22">
        <f t="shared" si="1017"/>
        <v>0</v>
      </c>
      <c r="AM182" s="22">
        <f t="shared" ref="AM182" si="1023">SUM(AM181)</f>
        <v>0</v>
      </c>
      <c r="AN182" s="22">
        <f t="shared" si="1017"/>
        <v>0</v>
      </c>
      <c r="AO182" s="22">
        <f t="shared" si="1017"/>
        <v>0</v>
      </c>
      <c r="AP182" s="22">
        <f t="shared" si="1017"/>
        <v>0</v>
      </c>
      <c r="AQ182" s="22">
        <f t="shared" si="1017"/>
        <v>0</v>
      </c>
      <c r="AR182" s="22">
        <f t="shared" si="1017"/>
        <v>0</v>
      </c>
      <c r="AS182" s="22">
        <f t="shared" si="1017"/>
        <v>0</v>
      </c>
      <c r="AT182" s="22">
        <f t="shared" si="1017"/>
        <v>0</v>
      </c>
      <c r="AU182" s="22">
        <f t="shared" si="1017"/>
        <v>0</v>
      </c>
      <c r="AV182" s="22">
        <f t="shared" si="1017"/>
        <v>0</v>
      </c>
      <c r="AW182" s="22">
        <f t="shared" si="1017"/>
        <v>0</v>
      </c>
      <c r="AX182" s="22">
        <f t="shared" si="1017"/>
        <v>0</v>
      </c>
      <c r="AY182" s="22">
        <f t="shared" si="1017"/>
        <v>0</v>
      </c>
      <c r="AZ182" s="22">
        <f t="shared" si="1017"/>
        <v>0</v>
      </c>
      <c r="BA182" s="22">
        <f t="shared" si="1017"/>
        <v>0</v>
      </c>
      <c r="BB182" s="22">
        <f t="shared" si="1017"/>
        <v>0</v>
      </c>
      <c r="BC182" s="22">
        <f t="shared" si="1017"/>
        <v>0</v>
      </c>
      <c r="BD182" s="22">
        <f t="shared" si="1017"/>
        <v>0</v>
      </c>
      <c r="BE182" s="22">
        <f t="shared" si="1017"/>
        <v>0</v>
      </c>
      <c r="BF182" s="22">
        <f t="shared" ref="BF182:BJ182" si="1024">SUM(BF181)</f>
        <v>0</v>
      </c>
      <c r="BG182" s="22">
        <f t="shared" si="1024"/>
        <v>0</v>
      </c>
      <c r="BH182" s="22">
        <f t="shared" si="1024"/>
        <v>0</v>
      </c>
      <c r="BI182" s="22">
        <f t="shared" si="1024"/>
        <v>0</v>
      </c>
      <c r="BJ182" s="22">
        <f t="shared" si="1024"/>
        <v>0</v>
      </c>
      <c r="BK182" s="22">
        <f t="shared" ref="BK182:BK184" si="1025">C182+M182+R182+W182+AB182+AG182+AL182+AQ182+AV182+BF182+H182+BA182</f>
        <v>60</v>
      </c>
      <c r="BL182" s="22">
        <f t="shared" ref="BL182:BL184" si="1026">D182+N182+S182+X182+AC182+AH182+AM182+AR182+AW182+BG182+I182+BB182</f>
        <v>223</v>
      </c>
      <c r="BM182" s="22">
        <f t="shared" ref="BM182:BM184" si="1027">E182+O182+T182+Y182+AD182+AI182+AN182+AS182+AX182+BH182+J182+BC182</f>
        <v>0</v>
      </c>
      <c r="BN182" s="22">
        <f t="shared" ref="BN182:BN184" si="1028">F182+P182+U182+Z182+AE182+AJ182+AO182+AT182+AY182+BI182+K182+BD182</f>
        <v>56</v>
      </c>
      <c r="BO182" s="22">
        <f t="shared" ref="BO182:BO184" si="1029">G182+Q182+V182+AA182+AF182+AK182+AP182+AU182+AZ182+BJ182+L182+BE182</f>
        <v>56</v>
      </c>
      <c r="BP182" s="23">
        <f t="shared" si="1017"/>
        <v>1</v>
      </c>
      <c r="BQ182" s="22">
        <f t="shared" si="1017"/>
        <v>0</v>
      </c>
      <c r="BR182" s="22">
        <f t="shared" si="1017"/>
        <v>56</v>
      </c>
      <c r="BS182" s="22">
        <f t="shared" si="1017"/>
        <v>56</v>
      </c>
      <c r="BT182" s="22">
        <f t="shared" si="1017"/>
        <v>0</v>
      </c>
      <c r="BU182" s="22">
        <f t="shared" si="1017"/>
        <v>0</v>
      </c>
      <c r="BV182" s="22">
        <f t="shared" si="1017"/>
        <v>0</v>
      </c>
      <c r="BW182" s="22">
        <f t="shared" ref="BW182:BY182" si="1030">SUM(BW181)</f>
        <v>0</v>
      </c>
      <c r="BX182" s="22">
        <f t="shared" si="1030"/>
        <v>0</v>
      </c>
      <c r="BY182" s="22">
        <f t="shared" si="1030"/>
        <v>0</v>
      </c>
    </row>
    <row r="183" spans="1:77" s="2" customFormat="1" ht="23.25" customHeight="1" x14ac:dyDescent="0.5">
      <c r="A183" s="4"/>
      <c r="B183" s="21" t="s">
        <v>44</v>
      </c>
      <c r="C183" s="22">
        <f t="shared" ref="C183:AM183" si="1031">C174+C179+C182</f>
        <v>88</v>
      </c>
      <c r="D183" s="22">
        <f t="shared" si="1031"/>
        <v>150</v>
      </c>
      <c r="E183" s="22">
        <f t="shared" si="1031"/>
        <v>28</v>
      </c>
      <c r="F183" s="22">
        <f t="shared" si="1031"/>
        <v>84</v>
      </c>
      <c r="G183" s="22">
        <f t="shared" si="1031"/>
        <v>112</v>
      </c>
      <c r="H183" s="22">
        <f t="shared" ref="H183:L183" si="1032">H174+H179+H182</f>
        <v>0</v>
      </c>
      <c r="I183" s="32">
        <f t="shared" si="1032"/>
        <v>48</v>
      </c>
      <c r="J183" s="22">
        <f t="shared" si="1032"/>
        <v>8</v>
      </c>
      <c r="K183" s="22">
        <f t="shared" si="1032"/>
        <v>33</v>
      </c>
      <c r="L183" s="22">
        <f t="shared" si="1032"/>
        <v>41</v>
      </c>
      <c r="M183" s="22">
        <f t="shared" ref="M183:Q183" si="1033">M174+M179+M182</f>
        <v>57</v>
      </c>
      <c r="N183" s="22">
        <f t="shared" si="1033"/>
        <v>103</v>
      </c>
      <c r="O183" s="22">
        <f t="shared" si="1033"/>
        <v>28</v>
      </c>
      <c r="P183" s="22">
        <f t="shared" si="1033"/>
        <v>40</v>
      </c>
      <c r="Q183" s="22">
        <f t="shared" si="1033"/>
        <v>68</v>
      </c>
      <c r="R183" s="22">
        <f t="shared" si="1031"/>
        <v>175</v>
      </c>
      <c r="S183" s="22">
        <f t="shared" si="1031"/>
        <v>277</v>
      </c>
      <c r="T183" s="22">
        <f t="shared" si="1031"/>
        <v>20</v>
      </c>
      <c r="U183" s="22">
        <f t="shared" si="1031"/>
        <v>130</v>
      </c>
      <c r="V183" s="22">
        <f t="shared" si="1031"/>
        <v>150</v>
      </c>
      <c r="W183" s="22">
        <f t="shared" si="1031"/>
        <v>39</v>
      </c>
      <c r="X183" s="22">
        <f t="shared" si="1031"/>
        <v>108</v>
      </c>
      <c r="Y183" s="22">
        <f t="shared" si="1031"/>
        <v>13</v>
      </c>
      <c r="Z183" s="22">
        <f t="shared" si="1031"/>
        <v>29</v>
      </c>
      <c r="AA183" s="22">
        <f t="shared" si="1031"/>
        <v>42</v>
      </c>
      <c r="AB183" s="22">
        <f t="shared" si="1031"/>
        <v>21</v>
      </c>
      <c r="AC183" s="22">
        <f t="shared" si="1031"/>
        <v>179</v>
      </c>
      <c r="AD183" s="22">
        <f t="shared" si="1031"/>
        <v>5</v>
      </c>
      <c r="AE183" s="22">
        <f t="shared" si="1031"/>
        <v>13</v>
      </c>
      <c r="AF183" s="22">
        <f t="shared" si="1031"/>
        <v>18</v>
      </c>
      <c r="AG183" s="22">
        <f t="shared" ref="AG183:AK183" si="1034">AG174+AG179+AG182</f>
        <v>0</v>
      </c>
      <c r="AH183" s="22">
        <f t="shared" si="1034"/>
        <v>0</v>
      </c>
      <c r="AI183" s="22">
        <f t="shared" si="1034"/>
        <v>0</v>
      </c>
      <c r="AJ183" s="22">
        <f t="shared" si="1034"/>
        <v>0</v>
      </c>
      <c r="AK183" s="22">
        <f t="shared" si="1034"/>
        <v>0</v>
      </c>
      <c r="AL183" s="22">
        <f t="shared" si="1031"/>
        <v>0</v>
      </c>
      <c r="AM183" s="22">
        <f t="shared" si="1031"/>
        <v>0</v>
      </c>
      <c r="AN183" s="22">
        <f t="shared" ref="AN183:BV183" si="1035">AN174+AN179+AN182</f>
        <v>0</v>
      </c>
      <c r="AO183" s="22">
        <f t="shared" si="1035"/>
        <v>0</v>
      </c>
      <c r="AP183" s="22">
        <f t="shared" si="1035"/>
        <v>0</v>
      </c>
      <c r="AQ183" s="22">
        <f t="shared" si="1035"/>
        <v>0</v>
      </c>
      <c r="AR183" s="22">
        <f t="shared" si="1035"/>
        <v>0</v>
      </c>
      <c r="AS183" s="22">
        <f t="shared" si="1035"/>
        <v>1</v>
      </c>
      <c r="AT183" s="22">
        <f t="shared" si="1035"/>
        <v>3</v>
      </c>
      <c r="AU183" s="22">
        <f t="shared" si="1035"/>
        <v>4</v>
      </c>
      <c r="AV183" s="22">
        <f t="shared" ref="AV183:BE183" si="1036">AV174+AV179+AV182</f>
        <v>0</v>
      </c>
      <c r="AW183" s="22">
        <f t="shared" si="1036"/>
        <v>0</v>
      </c>
      <c r="AX183" s="22">
        <f t="shared" si="1036"/>
        <v>0</v>
      </c>
      <c r="AY183" s="22">
        <f t="shared" si="1036"/>
        <v>0</v>
      </c>
      <c r="AZ183" s="22">
        <f t="shared" si="1036"/>
        <v>0</v>
      </c>
      <c r="BA183" s="22">
        <f t="shared" si="1036"/>
        <v>0</v>
      </c>
      <c r="BB183" s="22">
        <f t="shared" si="1036"/>
        <v>4</v>
      </c>
      <c r="BC183" s="22">
        <f t="shared" si="1036"/>
        <v>4</v>
      </c>
      <c r="BD183" s="22">
        <f t="shared" si="1036"/>
        <v>0</v>
      </c>
      <c r="BE183" s="22">
        <f t="shared" si="1036"/>
        <v>4</v>
      </c>
      <c r="BF183" s="22">
        <f t="shared" si="1035"/>
        <v>0</v>
      </c>
      <c r="BG183" s="22">
        <f t="shared" si="1035"/>
        <v>0</v>
      </c>
      <c r="BH183" s="22">
        <f t="shared" si="1035"/>
        <v>0</v>
      </c>
      <c r="BI183" s="22">
        <f t="shared" si="1035"/>
        <v>0</v>
      </c>
      <c r="BJ183" s="22">
        <f t="shared" si="1035"/>
        <v>0</v>
      </c>
      <c r="BK183" s="22">
        <f t="shared" si="1025"/>
        <v>380</v>
      </c>
      <c r="BL183" s="22">
        <f t="shared" si="1026"/>
        <v>869</v>
      </c>
      <c r="BM183" s="22">
        <f t="shared" si="1027"/>
        <v>107</v>
      </c>
      <c r="BN183" s="22">
        <f t="shared" si="1028"/>
        <v>332</v>
      </c>
      <c r="BO183" s="22">
        <f t="shared" si="1029"/>
        <v>439</v>
      </c>
      <c r="BP183" s="23">
        <f t="shared" si="1035"/>
        <v>13</v>
      </c>
      <c r="BQ183" s="22">
        <f t="shared" si="1035"/>
        <v>0</v>
      </c>
      <c r="BR183" s="22">
        <f t="shared" si="1035"/>
        <v>56</v>
      </c>
      <c r="BS183" s="22">
        <f t="shared" si="1035"/>
        <v>56</v>
      </c>
      <c r="BT183" s="22">
        <f t="shared" si="1035"/>
        <v>107</v>
      </c>
      <c r="BU183" s="22">
        <f t="shared" si="1035"/>
        <v>276</v>
      </c>
      <c r="BV183" s="22">
        <f t="shared" si="1035"/>
        <v>383</v>
      </c>
      <c r="BW183" s="22">
        <f t="shared" ref="BW183:BY183" si="1037">BW174+BW179+BW182</f>
        <v>0</v>
      </c>
      <c r="BX183" s="22">
        <f t="shared" si="1037"/>
        <v>0</v>
      </c>
      <c r="BY183" s="22">
        <f t="shared" si="1037"/>
        <v>0</v>
      </c>
    </row>
    <row r="184" spans="1:77" s="2" customFormat="1" ht="23.25" customHeight="1" x14ac:dyDescent="0.5">
      <c r="A184" s="24"/>
      <c r="B184" s="25" t="s">
        <v>29</v>
      </c>
      <c r="C184" s="41">
        <f>C183</f>
        <v>88</v>
      </c>
      <c r="D184" s="41">
        <f>D183</f>
        <v>150</v>
      </c>
      <c r="E184" s="41">
        <f t="shared" ref="E184:BV184" si="1038">E183</f>
        <v>28</v>
      </c>
      <c r="F184" s="41">
        <f t="shared" si="1038"/>
        <v>84</v>
      </c>
      <c r="G184" s="41">
        <f t="shared" si="1038"/>
        <v>112</v>
      </c>
      <c r="H184" s="41">
        <f>H183</f>
        <v>0</v>
      </c>
      <c r="I184" s="41">
        <f>I183</f>
        <v>48</v>
      </c>
      <c r="J184" s="26">
        <f t="shared" ref="J184:L184" si="1039">J183</f>
        <v>8</v>
      </c>
      <c r="K184" s="26">
        <f t="shared" si="1039"/>
        <v>33</v>
      </c>
      <c r="L184" s="26">
        <f t="shared" si="1039"/>
        <v>41</v>
      </c>
      <c r="M184" s="26">
        <f t="shared" si="1038"/>
        <v>57</v>
      </c>
      <c r="N184" s="26">
        <f t="shared" si="1038"/>
        <v>103</v>
      </c>
      <c r="O184" s="26">
        <f t="shared" si="1038"/>
        <v>28</v>
      </c>
      <c r="P184" s="26">
        <f t="shared" si="1038"/>
        <v>40</v>
      </c>
      <c r="Q184" s="26">
        <f t="shared" si="1038"/>
        <v>68</v>
      </c>
      <c r="R184" s="26">
        <f t="shared" si="1038"/>
        <v>175</v>
      </c>
      <c r="S184" s="26">
        <f t="shared" ref="S184" si="1040">S183</f>
        <v>277</v>
      </c>
      <c r="T184" s="26">
        <f t="shared" si="1038"/>
        <v>20</v>
      </c>
      <c r="U184" s="26">
        <f t="shared" si="1038"/>
        <v>130</v>
      </c>
      <c r="V184" s="26">
        <f t="shared" si="1038"/>
        <v>150</v>
      </c>
      <c r="W184" s="26">
        <f t="shared" ref="W184:AK184" si="1041">W183</f>
        <v>39</v>
      </c>
      <c r="X184" s="26">
        <f t="shared" ref="X184" si="1042">X183</f>
        <v>108</v>
      </c>
      <c r="Y184" s="26">
        <f t="shared" si="1041"/>
        <v>13</v>
      </c>
      <c r="Z184" s="26">
        <f t="shared" si="1041"/>
        <v>29</v>
      </c>
      <c r="AA184" s="26">
        <f t="shared" si="1041"/>
        <v>42</v>
      </c>
      <c r="AB184" s="26">
        <f t="shared" si="1041"/>
        <v>21</v>
      </c>
      <c r="AC184" s="26">
        <f t="shared" ref="AC184" si="1043">AC183</f>
        <v>179</v>
      </c>
      <c r="AD184" s="26">
        <f t="shared" si="1041"/>
        <v>5</v>
      </c>
      <c r="AE184" s="26">
        <f t="shared" si="1041"/>
        <v>13</v>
      </c>
      <c r="AF184" s="26">
        <f t="shared" si="1041"/>
        <v>18</v>
      </c>
      <c r="AG184" s="26">
        <f t="shared" si="1041"/>
        <v>0</v>
      </c>
      <c r="AH184" s="26">
        <f t="shared" si="1041"/>
        <v>0</v>
      </c>
      <c r="AI184" s="26">
        <f t="shared" si="1041"/>
        <v>0</v>
      </c>
      <c r="AJ184" s="26">
        <f t="shared" si="1041"/>
        <v>0</v>
      </c>
      <c r="AK184" s="26">
        <f t="shared" si="1041"/>
        <v>0</v>
      </c>
      <c r="AL184" s="26">
        <f t="shared" si="1038"/>
        <v>0</v>
      </c>
      <c r="AM184" s="26">
        <f t="shared" ref="AM184" si="1044">AM183</f>
        <v>0</v>
      </c>
      <c r="AN184" s="26">
        <f t="shared" si="1038"/>
        <v>0</v>
      </c>
      <c r="AO184" s="26">
        <f t="shared" si="1038"/>
        <v>0</v>
      </c>
      <c r="AP184" s="26">
        <f t="shared" si="1038"/>
        <v>0</v>
      </c>
      <c r="AQ184" s="26">
        <f t="shared" si="1038"/>
        <v>0</v>
      </c>
      <c r="AR184" s="26">
        <f t="shared" si="1038"/>
        <v>0</v>
      </c>
      <c r="AS184" s="26">
        <f t="shared" si="1038"/>
        <v>1</v>
      </c>
      <c r="AT184" s="26">
        <f t="shared" si="1038"/>
        <v>3</v>
      </c>
      <c r="AU184" s="26">
        <f t="shared" si="1038"/>
        <v>4</v>
      </c>
      <c r="AV184" s="26">
        <f t="shared" si="1038"/>
        <v>0</v>
      </c>
      <c r="AW184" s="26">
        <f t="shared" si="1038"/>
        <v>0</v>
      </c>
      <c r="AX184" s="26">
        <f t="shared" si="1038"/>
        <v>0</v>
      </c>
      <c r="AY184" s="26">
        <f t="shared" si="1038"/>
        <v>0</v>
      </c>
      <c r="AZ184" s="26">
        <f t="shared" si="1038"/>
        <v>0</v>
      </c>
      <c r="BA184" s="26">
        <f t="shared" si="1038"/>
        <v>0</v>
      </c>
      <c r="BB184" s="26">
        <f t="shared" si="1038"/>
        <v>4</v>
      </c>
      <c r="BC184" s="26">
        <f t="shared" si="1038"/>
        <v>4</v>
      </c>
      <c r="BD184" s="26">
        <f t="shared" si="1038"/>
        <v>0</v>
      </c>
      <c r="BE184" s="26">
        <f t="shared" si="1038"/>
        <v>4</v>
      </c>
      <c r="BF184" s="26">
        <f t="shared" ref="BF184:BJ184" si="1045">BF183</f>
        <v>0</v>
      </c>
      <c r="BG184" s="26">
        <f t="shared" si="1045"/>
        <v>0</v>
      </c>
      <c r="BH184" s="26">
        <f t="shared" si="1045"/>
        <v>0</v>
      </c>
      <c r="BI184" s="26">
        <f t="shared" si="1045"/>
        <v>0</v>
      </c>
      <c r="BJ184" s="26">
        <f t="shared" si="1045"/>
        <v>0</v>
      </c>
      <c r="BK184" s="26">
        <f t="shared" si="1025"/>
        <v>380</v>
      </c>
      <c r="BL184" s="26">
        <f t="shared" si="1026"/>
        <v>869</v>
      </c>
      <c r="BM184" s="26">
        <f t="shared" si="1027"/>
        <v>107</v>
      </c>
      <c r="BN184" s="26">
        <f t="shared" si="1028"/>
        <v>332</v>
      </c>
      <c r="BO184" s="26">
        <f t="shared" si="1029"/>
        <v>439</v>
      </c>
      <c r="BP184" s="27">
        <f t="shared" si="1038"/>
        <v>13</v>
      </c>
      <c r="BQ184" s="26">
        <f t="shared" si="1038"/>
        <v>0</v>
      </c>
      <c r="BR184" s="26">
        <f t="shared" si="1038"/>
        <v>56</v>
      </c>
      <c r="BS184" s="26">
        <f t="shared" si="1038"/>
        <v>56</v>
      </c>
      <c r="BT184" s="26">
        <f t="shared" si="1038"/>
        <v>107</v>
      </c>
      <c r="BU184" s="26">
        <f t="shared" si="1038"/>
        <v>276</v>
      </c>
      <c r="BV184" s="26">
        <f t="shared" si="1038"/>
        <v>383</v>
      </c>
      <c r="BW184" s="26">
        <f t="shared" ref="BW184:BY184" si="1046">BW183</f>
        <v>0</v>
      </c>
      <c r="BX184" s="26">
        <f t="shared" si="1046"/>
        <v>0</v>
      </c>
      <c r="BY184" s="26">
        <f t="shared" si="1046"/>
        <v>0</v>
      </c>
    </row>
    <row r="185" spans="1:77" ht="23.25" customHeight="1" x14ac:dyDescent="0.5">
      <c r="A185" s="4" t="s">
        <v>36</v>
      </c>
      <c r="B185" s="35"/>
      <c r="C185" s="1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  <c r="BA185" s="28"/>
      <c r="BB185" s="28"/>
      <c r="BC185" s="28"/>
      <c r="BD185" s="28"/>
      <c r="BE185" s="28"/>
      <c r="BF185" s="28"/>
      <c r="BG185" s="28"/>
      <c r="BH185" s="28"/>
      <c r="BI185" s="28"/>
      <c r="BJ185" s="28"/>
      <c r="BK185" s="28"/>
      <c r="BL185" s="28"/>
      <c r="BM185" s="28"/>
      <c r="BN185" s="28"/>
      <c r="BO185" s="28"/>
      <c r="BP185" s="53"/>
      <c r="BQ185" s="28"/>
      <c r="BR185" s="28"/>
      <c r="BS185" s="28"/>
      <c r="BT185" s="28"/>
      <c r="BU185" s="28"/>
      <c r="BV185" s="28"/>
      <c r="BW185" s="28"/>
      <c r="BX185" s="28"/>
      <c r="BY185" s="45"/>
    </row>
    <row r="186" spans="1:77" ht="23.25" customHeight="1" x14ac:dyDescent="0.5">
      <c r="A186" s="4"/>
      <c r="B186" s="36" t="s">
        <v>43</v>
      </c>
      <c r="C186" s="1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  <c r="BA186" s="28"/>
      <c r="BB186" s="28"/>
      <c r="BC186" s="28"/>
      <c r="BD186" s="28"/>
      <c r="BE186" s="28"/>
      <c r="BF186" s="28"/>
      <c r="BG186" s="28"/>
      <c r="BH186" s="28"/>
      <c r="BI186" s="28"/>
      <c r="BJ186" s="28"/>
      <c r="BK186" s="28"/>
      <c r="BL186" s="28"/>
      <c r="BM186" s="28"/>
      <c r="BN186" s="28"/>
      <c r="BO186" s="28"/>
      <c r="BP186" s="53"/>
      <c r="BQ186" s="28"/>
      <c r="BR186" s="28"/>
      <c r="BS186" s="28"/>
      <c r="BT186" s="28"/>
      <c r="BU186" s="28"/>
      <c r="BV186" s="28"/>
      <c r="BW186" s="28"/>
      <c r="BX186" s="28"/>
      <c r="BY186" s="45"/>
    </row>
    <row r="187" spans="1:77" s="2" customFormat="1" ht="23.25" customHeight="1" x14ac:dyDescent="0.5">
      <c r="A187" s="4"/>
      <c r="B187" s="5" t="s">
        <v>108</v>
      </c>
      <c r="C187" s="133"/>
      <c r="D187" s="86"/>
      <c r="E187" s="86"/>
      <c r="F187" s="86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86"/>
      <c r="S187" s="86"/>
      <c r="T187" s="86"/>
      <c r="U187" s="86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86"/>
      <c r="AM187" s="86"/>
      <c r="AN187" s="86"/>
      <c r="AO187" s="86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  <c r="BA187" s="28"/>
      <c r="BB187" s="28"/>
      <c r="BC187" s="28"/>
      <c r="BD187" s="28"/>
      <c r="BE187" s="28"/>
      <c r="BF187" s="28"/>
      <c r="BG187" s="28"/>
      <c r="BH187" s="28"/>
      <c r="BI187" s="28"/>
      <c r="BJ187" s="28"/>
      <c r="BK187" s="28"/>
      <c r="BL187" s="28"/>
      <c r="BM187" s="28"/>
      <c r="BN187" s="28"/>
      <c r="BO187" s="28"/>
      <c r="BP187" s="100"/>
      <c r="BQ187" s="28"/>
      <c r="BR187" s="28"/>
      <c r="BS187" s="28"/>
      <c r="BT187" s="28"/>
      <c r="BU187" s="28"/>
      <c r="BV187" s="28"/>
      <c r="BW187" s="28"/>
      <c r="BX187" s="28"/>
      <c r="BY187" s="45"/>
    </row>
    <row r="188" spans="1:77" ht="23.25" customHeight="1" x14ac:dyDescent="0.5">
      <c r="A188" s="4"/>
      <c r="B188" s="19" t="s">
        <v>20</v>
      </c>
      <c r="C188" s="20">
        <v>3</v>
      </c>
      <c r="D188" s="20">
        <v>1</v>
      </c>
      <c r="E188" s="20">
        <v>0</v>
      </c>
      <c r="F188" s="20">
        <v>1</v>
      </c>
      <c r="G188" s="20">
        <f t="shared" ref="G188:G194" si="1047">E188+F188</f>
        <v>1</v>
      </c>
      <c r="H188" s="20">
        <v>0</v>
      </c>
      <c r="I188" s="128">
        <v>3</v>
      </c>
      <c r="J188" s="20">
        <v>0</v>
      </c>
      <c r="K188" s="20">
        <v>3</v>
      </c>
      <c r="L188" s="20">
        <f>SUM(J188:K188)</f>
        <v>3</v>
      </c>
      <c r="M188" s="20">
        <v>5</v>
      </c>
      <c r="N188" s="20">
        <v>7</v>
      </c>
      <c r="O188" s="20">
        <v>1</v>
      </c>
      <c r="P188" s="20">
        <v>1</v>
      </c>
      <c r="Q188" s="20">
        <f t="shared" ref="Q188:Q194" si="1048">O188+P188</f>
        <v>2</v>
      </c>
      <c r="R188" s="20">
        <v>9</v>
      </c>
      <c r="S188" s="20">
        <v>17</v>
      </c>
      <c r="T188" s="20">
        <v>3</v>
      </c>
      <c r="U188" s="20">
        <v>9</v>
      </c>
      <c r="V188" s="20">
        <f t="shared" ref="V188:V194" si="1049">T188+U188</f>
        <v>12</v>
      </c>
      <c r="W188" s="20">
        <v>5</v>
      </c>
      <c r="X188" s="20">
        <v>12</v>
      </c>
      <c r="Y188" s="20">
        <v>3</v>
      </c>
      <c r="Z188" s="20">
        <v>4</v>
      </c>
      <c r="AA188" s="20">
        <f t="shared" ref="AA188:AA194" si="1050">Y188+Z188</f>
        <v>7</v>
      </c>
      <c r="AB188" s="20">
        <v>3</v>
      </c>
      <c r="AC188" s="20">
        <v>59</v>
      </c>
      <c r="AD188" s="20">
        <v>1</v>
      </c>
      <c r="AE188" s="20">
        <v>1</v>
      </c>
      <c r="AF188" s="20">
        <f t="shared" ref="AF188:AF194" si="1051">AD188+AE188</f>
        <v>2</v>
      </c>
      <c r="AG188" s="20">
        <v>0</v>
      </c>
      <c r="AH188" s="20">
        <v>0</v>
      </c>
      <c r="AI188" s="20">
        <v>0</v>
      </c>
      <c r="AJ188" s="20">
        <v>0</v>
      </c>
      <c r="AK188" s="20">
        <f t="shared" ref="AK188:AK194" si="1052">AI188+AJ188</f>
        <v>0</v>
      </c>
      <c r="AL188" s="20">
        <v>0</v>
      </c>
      <c r="AM188" s="20">
        <v>0</v>
      </c>
      <c r="AN188" s="20">
        <v>0</v>
      </c>
      <c r="AO188" s="20">
        <v>0</v>
      </c>
      <c r="AP188" s="20">
        <f t="shared" ref="AP188:AP194" si="1053">AN188+AO188</f>
        <v>0</v>
      </c>
      <c r="AQ188" s="20">
        <v>0</v>
      </c>
      <c r="AR188" s="20">
        <v>0</v>
      </c>
      <c r="AS188" s="20">
        <v>0</v>
      </c>
      <c r="AT188" s="20">
        <v>0</v>
      </c>
      <c r="AU188" s="20">
        <f t="shared" ref="AU188:AU194" si="1054">AS188+AT188</f>
        <v>0</v>
      </c>
      <c r="AV188" s="20">
        <v>0</v>
      </c>
      <c r="AW188" s="20">
        <v>0</v>
      </c>
      <c r="AX188" s="20">
        <v>0</v>
      </c>
      <c r="AY188" s="20">
        <v>0</v>
      </c>
      <c r="AZ188" s="20">
        <f t="shared" ref="AZ188:AZ194" si="1055">AX188+AY188</f>
        <v>0</v>
      </c>
      <c r="BA188" s="20">
        <v>0</v>
      </c>
      <c r="BB188" s="20">
        <v>0</v>
      </c>
      <c r="BC188" s="20">
        <v>0</v>
      </c>
      <c r="BD188" s="20">
        <v>0</v>
      </c>
      <c r="BE188" s="20">
        <f t="shared" ref="BE188:BE194" si="1056">BC188+BD188</f>
        <v>0</v>
      </c>
      <c r="BF188" s="20">
        <v>0</v>
      </c>
      <c r="BG188" s="20">
        <v>0</v>
      </c>
      <c r="BH188" s="20">
        <v>0</v>
      </c>
      <c r="BI188" s="20">
        <v>0</v>
      </c>
      <c r="BJ188" s="20">
        <f t="shared" ref="BJ188:BJ194" si="1057">BH188+BI188</f>
        <v>0</v>
      </c>
      <c r="BK188" s="22">
        <f>C188+M188+R188+W188+AB188+AG188+AL188+AQ188+AV188+BF188+H188+BA188</f>
        <v>25</v>
      </c>
      <c r="BL188" s="22">
        <f>D188+N188+S188+X188+AC188+AH188+AM188+AR188+AW188+BG188+I188+BB188</f>
        <v>99</v>
      </c>
      <c r="BM188" s="22">
        <f>E188+O188+T188+Y188+AD188+AI188+AN188+AS188+AX188+BH188+J188+BC188</f>
        <v>8</v>
      </c>
      <c r="BN188" s="22">
        <f>F188+P188+U188+Z188+AE188+AJ188+AO188+AT188+AY188+BI188+K188+BD188</f>
        <v>19</v>
      </c>
      <c r="BO188" s="22">
        <f>G188+Q188+V188+AA188+AF188+AK188+AP188+AU188+AZ188+BJ188+L188+BE188</f>
        <v>27</v>
      </c>
      <c r="BP188" s="114">
        <v>1</v>
      </c>
      <c r="BQ188" s="22">
        <f t="shared" ref="BQ188:BQ194" si="1058">IF(BP188=1,BM188,"0")</f>
        <v>8</v>
      </c>
      <c r="BR188" s="22">
        <f t="shared" ref="BR188:BR194" si="1059">IF(BP188=1,BN188,"0")</f>
        <v>19</v>
      </c>
      <c r="BS188" s="22">
        <f t="shared" ref="BS188:BS194" si="1060">BQ188+BR188</f>
        <v>27</v>
      </c>
      <c r="BT188" s="22" t="str">
        <f t="shared" ref="BT188:BT194" si="1061">IF(BP188=2,BM188,"0")</f>
        <v>0</v>
      </c>
      <c r="BU188" s="22" t="str">
        <f t="shared" ref="BU188:BU194" si="1062">IF(BP188=2,BN188,"0")</f>
        <v>0</v>
      </c>
      <c r="BV188" s="22">
        <f t="shared" ref="BV188:BV194" si="1063">BT188+BU188</f>
        <v>0</v>
      </c>
      <c r="BW188" s="22" t="str">
        <f t="shared" ref="BW188:BW194" si="1064">IF(BS188=2,BP188,"0")</f>
        <v>0</v>
      </c>
      <c r="BX188" s="22" t="str">
        <f t="shared" ref="BX188:BX194" si="1065">IF(BS188=2,BQ188,"0")</f>
        <v>0</v>
      </c>
      <c r="BY188" s="22">
        <f t="shared" ref="BY188:BY194" si="1066">BW188+BX188</f>
        <v>0</v>
      </c>
    </row>
    <row r="189" spans="1:77" ht="23.25" customHeight="1" x14ac:dyDescent="0.5">
      <c r="A189" s="18"/>
      <c r="B189" s="81" t="s">
        <v>130</v>
      </c>
      <c r="C189" s="20">
        <v>3</v>
      </c>
      <c r="D189" s="20">
        <v>0</v>
      </c>
      <c r="E189" s="20">
        <v>0</v>
      </c>
      <c r="F189" s="20">
        <v>0</v>
      </c>
      <c r="G189" s="20">
        <f t="shared" si="1047"/>
        <v>0</v>
      </c>
      <c r="H189" s="20">
        <v>0</v>
      </c>
      <c r="I189" s="128">
        <v>3</v>
      </c>
      <c r="J189" s="20">
        <v>0</v>
      </c>
      <c r="K189" s="20">
        <v>1</v>
      </c>
      <c r="L189" s="20">
        <f t="shared" ref="L189:L194" si="1067">SUM(J189:K189)</f>
        <v>1</v>
      </c>
      <c r="M189" s="20">
        <v>3</v>
      </c>
      <c r="N189" s="20">
        <f>3+8</f>
        <v>11</v>
      </c>
      <c r="O189" s="20">
        <v>2</v>
      </c>
      <c r="P189" s="20">
        <f>2+1</f>
        <v>3</v>
      </c>
      <c r="Q189" s="20">
        <f t="shared" si="1048"/>
        <v>5</v>
      </c>
      <c r="R189" s="20">
        <v>20</v>
      </c>
      <c r="S189" s="20">
        <v>26</v>
      </c>
      <c r="T189" s="20">
        <v>6</v>
      </c>
      <c r="U189" s="20">
        <v>12</v>
      </c>
      <c r="V189" s="20">
        <f t="shared" si="1049"/>
        <v>18</v>
      </c>
      <c r="W189" s="20">
        <v>6</v>
      </c>
      <c r="X189" s="20">
        <v>10</v>
      </c>
      <c r="Y189" s="20">
        <v>4</v>
      </c>
      <c r="Z189" s="20">
        <v>3</v>
      </c>
      <c r="AA189" s="20">
        <f t="shared" si="1050"/>
        <v>7</v>
      </c>
      <c r="AB189" s="20">
        <v>8</v>
      </c>
      <c r="AC189" s="20">
        <v>86</v>
      </c>
      <c r="AD189" s="20">
        <v>1</v>
      </c>
      <c r="AE189" s="20">
        <v>6</v>
      </c>
      <c r="AF189" s="20">
        <f t="shared" si="1051"/>
        <v>7</v>
      </c>
      <c r="AG189" s="20">
        <v>0</v>
      </c>
      <c r="AH189" s="20">
        <f>6+5</f>
        <v>11</v>
      </c>
      <c r="AI189" s="20">
        <v>3</v>
      </c>
      <c r="AJ189" s="20">
        <v>2</v>
      </c>
      <c r="AK189" s="20">
        <f t="shared" si="1052"/>
        <v>5</v>
      </c>
      <c r="AL189" s="20">
        <v>0</v>
      </c>
      <c r="AM189" s="20">
        <v>0</v>
      </c>
      <c r="AN189" s="20">
        <v>0</v>
      </c>
      <c r="AO189" s="20">
        <v>0</v>
      </c>
      <c r="AP189" s="20">
        <f t="shared" si="1053"/>
        <v>0</v>
      </c>
      <c r="AQ189" s="20">
        <v>0</v>
      </c>
      <c r="AR189" s="20">
        <v>0</v>
      </c>
      <c r="AS189" s="20">
        <v>0</v>
      </c>
      <c r="AT189" s="20">
        <v>0</v>
      </c>
      <c r="AU189" s="20">
        <f t="shared" si="1054"/>
        <v>0</v>
      </c>
      <c r="AV189" s="20">
        <v>0</v>
      </c>
      <c r="AW189" s="20">
        <v>2</v>
      </c>
      <c r="AX189" s="20">
        <v>0</v>
      </c>
      <c r="AY189" s="20">
        <v>0</v>
      </c>
      <c r="AZ189" s="20">
        <f t="shared" si="1055"/>
        <v>0</v>
      </c>
      <c r="BA189" s="20">
        <v>0</v>
      </c>
      <c r="BB189" s="20">
        <v>0</v>
      </c>
      <c r="BC189" s="20">
        <v>1</v>
      </c>
      <c r="BD189" s="20">
        <v>0</v>
      </c>
      <c r="BE189" s="20">
        <f t="shared" si="1056"/>
        <v>1</v>
      </c>
      <c r="BF189" s="20">
        <v>0</v>
      </c>
      <c r="BG189" s="20">
        <v>0</v>
      </c>
      <c r="BH189" s="20">
        <v>0</v>
      </c>
      <c r="BI189" s="20">
        <v>0</v>
      </c>
      <c r="BJ189" s="20">
        <f t="shared" si="1057"/>
        <v>0</v>
      </c>
      <c r="BK189" s="22">
        <f t="shared" ref="BK189:BK195" si="1068">C189+M189+R189+W189+AB189+AG189+AL189+AQ189+AV189+BF189+H189+BA189</f>
        <v>40</v>
      </c>
      <c r="BL189" s="22">
        <f t="shared" ref="BL189:BL195" si="1069">D189+N189+S189+X189+AC189+AH189+AM189+AR189+AW189+BG189+I189+BB189</f>
        <v>149</v>
      </c>
      <c r="BM189" s="22">
        <f t="shared" ref="BM189:BM195" si="1070">E189+O189+T189+Y189+AD189+AI189+AN189+AS189+AX189+BH189+J189+BC189</f>
        <v>17</v>
      </c>
      <c r="BN189" s="22">
        <f t="shared" ref="BN189:BN195" si="1071">F189+P189+U189+Z189+AE189+AJ189+AO189+AT189+AY189+BI189+K189+BD189</f>
        <v>27</v>
      </c>
      <c r="BO189" s="22">
        <f t="shared" ref="BO189:BO195" si="1072">G189+Q189+V189+AA189+AF189+AK189+AP189+AU189+AZ189+BJ189+L189+BE189</f>
        <v>44</v>
      </c>
      <c r="BP189" s="114">
        <v>2</v>
      </c>
      <c r="BQ189" s="22" t="str">
        <f t="shared" si="1058"/>
        <v>0</v>
      </c>
      <c r="BR189" s="22" t="str">
        <f t="shared" si="1059"/>
        <v>0</v>
      </c>
      <c r="BS189" s="22">
        <f t="shared" si="1060"/>
        <v>0</v>
      </c>
      <c r="BT189" s="22">
        <f t="shared" si="1061"/>
        <v>17</v>
      </c>
      <c r="BU189" s="22">
        <f t="shared" si="1062"/>
        <v>27</v>
      </c>
      <c r="BV189" s="22">
        <f t="shared" si="1063"/>
        <v>44</v>
      </c>
      <c r="BW189" s="22" t="str">
        <f t="shared" si="1064"/>
        <v>0</v>
      </c>
      <c r="BX189" s="22" t="str">
        <f t="shared" si="1065"/>
        <v>0</v>
      </c>
      <c r="BY189" s="22">
        <f t="shared" si="1066"/>
        <v>0</v>
      </c>
    </row>
    <row r="190" spans="1:77" ht="23.25" customHeight="1" x14ac:dyDescent="0.5">
      <c r="A190" s="18"/>
      <c r="B190" s="81" t="s">
        <v>77</v>
      </c>
      <c r="C190" s="20">
        <v>4</v>
      </c>
      <c r="D190" s="20">
        <v>3</v>
      </c>
      <c r="E190" s="20">
        <v>0</v>
      </c>
      <c r="F190" s="20">
        <v>3</v>
      </c>
      <c r="G190" s="20">
        <f t="shared" si="1047"/>
        <v>3</v>
      </c>
      <c r="H190" s="20">
        <v>0</v>
      </c>
      <c r="I190" s="128">
        <v>1</v>
      </c>
      <c r="J190" s="20">
        <v>0</v>
      </c>
      <c r="K190" s="20">
        <v>0</v>
      </c>
      <c r="L190" s="20">
        <f t="shared" si="1067"/>
        <v>0</v>
      </c>
      <c r="M190" s="20">
        <v>5</v>
      </c>
      <c r="N190" s="20">
        <v>7</v>
      </c>
      <c r="O190" s="20">
        <v>4</v>
      </c>
      <c r="P190" s="20">
        <v>3</v>
      </c>
      <c r="Q190" s="20">
        <f t="shared" si="1048"/>
        <v>7</v>
      </c>
      <c r="R190" s="20">
        <v>10</v>
      </c>
      <c r="S190" s="20">
        <v>10</v>
      </c>
      <c r="T190" s="20">
        <v>2</v>
      </c>
      <c r="U190" s="20">
        <f>3+2</f>
        <v>5</v>
      </c>
      <c r="V190" s="20">
        <f t="shared" si="1049"/>
        <v>7</v>
      </c>
      <c r="W190" s="20">
        <v>5</v>
      </c>
      <c r="X190" s="20">
        <v>8</v>
      </c>
      <c r="Y190" s="20">
        <v>3</v>
      </c>
      <c r="Z190" s="20">
        <v>2</v>
      </c>
      <c r="AA190" s="20">
        <f t="shared" si="1050"/>
        <v>5</v>
      </c>
      <c r="AB190" s="20">
        <v>5</v>
      </c>
      <c r="AC190" s="20">
        <v>24</v>
      </c>
      <c r="AD190" s="20">
        <v>0</v>
      </c>
      <c r="AE190" s="20">
        <v>5</v>
      </c>
      <c r="AF190" s="20">
        <f t="shared" si="1051"/>
        <v>5</v>
      </c>
      <c r="AG190" s="20">
        <v>1</v>
      </c>
      <c r="AH190" s="20">
        <v>0</v>
      </c>
      <c r="AI190" s="20">
        <v>0</v>
      </c>
      <c r="AJ190" s="20">
        <v>0</v>
      </c>
      <c r="AK190" s="20">
        <f t="shared" si="1052"/>
        <v>0</v>
      </c>
      <c r="AL190" s="20">
        <v>0</v>
      </c>
      <c r="AM190" s="20">
        <v>0</v>
      </c>
      <c r="AN190" s="20">
        <v>0</v>
      </c>
      <c r="AO190" s="20">
        <v>0</v>
      </c>
      <c r="AP190" s="20">
        <f t="shared" si="1053"/>
        <v>0</v>
      </c>
      <c r="AQ190" s="20">
        <v>0</v>
      </c>
      <c r="AR190" s="20">
        <v>0</v>
      </c>
      <c r="AS190" s="20">
        <v>0</v>
      </c>
      <c r="AT190" s="20">
        <v>0</v>
      </c>
      <c r="AU190" s="20">
        <f t="shared" si="1054"/>
        <v>0</v>
      </c>
      <c r="AV190" s="20">
        <v>0</v>
      </c>
      <c r="AW190" s="20">
        <v>2</v>
      </c>
      <c r="AX190" s="20">
        <v>0</v>
      </c>
      <c r="AY190" s="20">
        <v>0</v>
      </c>
      <c r="AZ190" s="20">
        <f t="shared" si="1055"/>
        <v>0</v>
      </c>
      <c r="BA190" s="20">
        <v>0</v>
      </c>
      <c r="BB190" s="20">
        <v>1</v>
      </c>
      <c r="BC190" s="20">
        <v>0</v>
      </c>
      <c r="BD190" s="20">
        <v>1</v>
      </c>
      <c r="BE190" s="20">
        <f t="shared" si="1056"/>
        <v>1</v>
      </c>
      <c r="BF190" s="20">
        <v>0</v>
      </c>
      <c r="BG190" s="20">
        <v>0</v>
      </c>
      <c r="BH190" s="20">
        <v>0</v>
      </c>
      <c r="BI190" s="20">
        <v>0</v>
      </c>
      <c r="BJ190" s="20">
        <f t="shared" si="1057"/>
        <v>0</v>
      </c>
      <c r="BK190" s="22">
        <f t="shared" si="1068"/>
        <v>30</v>
      </c>
      <c r="BL190" s="22">
        <f t="shared" si="1069"/>
        <v>56</v>
      </c>
      <c r="BM190" s="22">
        <f t="shared" si="1070"/>
        <v>9</v>
      </c>
      <c r="BN190" s="22">
        <f t="shared" si="1071"/>
        <v>19</v>
      </c>
      <c r="BO190" s="22">
        <f t="shared" si="1072"/>
        <v>28</v>
      </c>
      <c r="BP190" s="23">
        <v>2</v>
      </c>
      <c r="BQ190" s="22" t="str">
        <f t="shared" si="1058"/>
        <v>0</v>
      </c>
      <c r="BR190" s="22" t="str">
        <f t="shared" si="1059"/>
        <v>0</v>
      </c>
      <c r="BS190" s="22">
        <f t="shared" si="1060"/>
        <v>0</v>
      </c>
      <c r="BT190" s="22">
        <f t="shared" si="1061"/>
        <v>9</v>
      </c>
      <c r="BU190" s="22">
        <f t="shared" si="1062"/>
        <v>19</v>
      </c>
      <c r="BV190" s="22">
        <f t="shared" si="1063"/>
        <v>28</v>
      </c>
      <c r="BW190" s="22" t="str">
        <f t="shared" si="1064"/>
        <v>0</v>
      </c>
      <c r="BX190" s="22" t="str">
        <f t="shared" si="1065"/>
        <v>0</v>
      </c>
      <c r="BY190" s="22">
        <f t="shared" si="1066"/>
        <v>0</v>
      </c>
    </row>
    <row r="191" spans="1:77" ht="23.25" customHeight="1" x14ac:dyDescent="0.5">
      <c r="A191" s="18"/>
      <c r="B191" s="81" t="s">
        <v>21</v>
      </c>
      <c r="C191" s="20">
        <v>4</v>
      </c>
      <c r="D191" s="20">
        <v>0</v>
      </c>
      <c r="E191" s="20">
        <v>0</v>
      </c>
      <c r="F191" s="20">
        <v>0</v>
      </c>
      <c r="G191" s="20">
        <f t="shared" si="1047"/>
        <v>0</v>
      </c>
      <c r="H191" s="20">
        <v>0</v>
      </c>
      <c r="I191" s="128">
        <v>0</v>
      </c>
      <c r="J191" s="20">
        <v>0</v>
      </c>
      <c r="K191" s="20">
        <v>0</v>
      </c>
      <c r="L191" s="20">
        <f t="shared" si="1067"/>
        <v>0</v>
      </c>
      <c r="M191" s="20">
        <v>4</v>
      </c>
      <c r="N191" s="20">
        <v>3</v>
      </c>
      <c r="O191" s="20">
        <v>3</v>
      </c>
      <c r="P191" s="20">
        <v>0</v>
      </c>
      <c r="Q191" s="20">
        <f t="shared" si="1048"/>
        <v>3</v>
      </c>
      <c r="R191" s="20">
        <v>7</v>
      </c>
      <c r="S191" s="20">
        <v>7</v>
      </c>
      <c r="T191" s="20">
        <f>1+2</f>
        <v>3</v>
      </c>
      <c r="U191" s="20">
        <f>1+1</f>
        <v>2</v>
      </c>
      <c r="V191" s="20">
        <f t="shared" si="1049"/>
        <v>5</v>
      </c>
      <c r="W191" s="20">
        <v>2</v>
      </c>
      <c r="X191" s="20">
        <v>6</v>
      </c>
      <c r="Y191" s="20">
        <v>0</v>
      </c>
      <c r="Z191" s="20">
        <v>0</v>
      </c>
      <c r="AA191" s="20">
        <f t="shared" si="1050"/>
        <v>0</v>
      </c>
      <c r="AB191" s="20">
        <v>2</v>
      </c>
      <c r="AC191" s="20">
        <v>8</v>
      </c>
      <c r="AD191" s="20">
        <v>1</v>
      </c>
      <c r="AE191" s="20">
        <v>1</v>
      </c>
      <c r="AF191" s="20">
        <f t="shared" si="1051"/>
        <v>2</v>
      </c>
      <c r="AG191" s="20">
        <v>1</v>
      </c>
      <c r="AH191" s="20">
        <v>3</v>
      </c>
      <c r="AI191" s="20">
        <v>2</v>
      </c>
      <c r="AJ191" s="20">
        <v>1</v>
      </c>
      <c r="AK191" s="20">
        <f t="shared" si="1052"/>
        <v>3</v>
      </c>
      <c r="AL191" s="20">
        <v>0</v>
      </c>
      <c r="AM191" s="20">
        <v>0</v>
      </c>
      <c r="AN191" s="20">
        <v>0</v>
      </c>
      <c r="AO191" s="20">
        <v>0</v>
      </c>
      <c r="AP191" s="20">
        <f t="shared" si="1053"/>
        <v>0</v>
      </c>
      <c r="AQ191" s="20">
        <v>0</v>
      </c>
      <c r="AR191" s="20">
        <v>0</v>
      </c>
      <c r="AS191" s="20">
        <v>0</v>
      </c>
      <c r="AT191" s="20">
        <v>0</v>
      </c>
      <c r="AU191" s="20">
        <f t="shared" si="1054"/>
        <v>0</v>
      </c>
      <c r="AV191" s="20">
        <v>0</v>
      </c>
      <c r="AW191" s="20">
        <v>2</v>
      </c>
      <c r="AX191" s="20">
        <v>0</v>
      </c>
      <c r="AY191" s="20">
        <v>0</v>
      </c>
      <c r="AZ191" s="20">
        <f t="shared" si="1055"/>
        <v>0</v>
      </c>
      <c r="BA191" s="20">
        <v>0</v>
      </c>
      <c r="BB191" s="20">
        <v>0</v>
      </c>
      <c r="BC191" s="20">
        <v>0</v>
      </c>
      <c r="BD191" s="20">
        <v>0</v>
      </c>
      <c r="BE191" s="20">
        <f t="shared" si="1056"/>
        <v>0</v>
      </c>
      <c r="BF191" s="20">
        <v>0</v>
      </c>
      <c r="BG191" s="20">
        <v>0</v>
      </c>
      <c r="BH191" s="20">
        <v>0</v>
      </c>
      <c r="BI191" s="20">
        <v>0</v>
      </c>
      <c r="BJ191" s="20">
        <f t="shared" si="1057"/>
        <v>0</v>
      </c>
      <c r="BK191" s="22">
        <f t="shared" si="1068"/>
        <v>20</v>
      </c>
      <c r="BL191" s="22">
        <f t="shared" si="1069"/>
        <v>29</v>
      </c>
      <c r="BM191" s="22">
        <f t="shared" si="1070"/>
        <v>9</v>
      </c>
      <c r="BN191" s="22">
        <f t="shared" si="1071"/>
        <v>4</v>
      </c>
      <c r="BO191" s="22">
        <f t="shared" si="1072"/>
        <v>13</v>
      </c>
      <c r="BP191" s="114">
        <v>1</v>
      </c>
      <c r="BQ191" s="22">
        <f t="shared" si="1058"/>
        <v>9</v>
      </c>
      <c r="BR191" s="22">
        <f t="shared" si="1059"/>
        <v>4</v>
      </c>
      <c r="BS191" s="22">
        <f t="shared" si="1060"/>
        <v>13</v>
      </c>
      <c r="BT191" s="22" t="str">
        <f t="shared" si="1061"/>
        <v>0</v>
      </c>
      <c r="BU191" s="22" t="str">
        <f t="shared" si="1062"/>
        <v>0</v>
      </c>
      <c r="BV191" s="22">
        <f t="shared" si="1063"/>
        <v>0</v>
      </c>
      <c r="BW191" s="22" t="str">
        <f t="shared" si="1064"/>
        <v>0</v>
      </c>
      <c r="BX191" s="22" t="str">
        <f t="shared" si="1065"/>
        <v>0</v>
      </c>
      <c r="BY191" s="22">
        <f t="shared" si="1066"/>
        <v>0</v>
      </c>
    </row>
    <row r="192" spans="1:77" ht="23.25" customHeight="1" x14ac:dyDescent="0.5">
      <c r="A192" s="18"/>
      <c r="B192" s="81" t="s">
        <v>24</v>
      </c>
      <c r="C192" s="20">
        <v>10</v>
      </c>
      <c r="D192" s="20">
        <v>5</v>
      </c>
      <c r="E192" s="20">
        <v>0</v>
      </c>
      <c r="F192" s="20">
        <v>5</v>
      </c>
      <c r="G192" s="20">
        <f t="shared" si="1047"/>
        <v>5</v>
      </c>
      <c r="H192" s="20">
        <v>0</v>
      </c>
      <c r="I192" s="128">
        <v>11</v>
      </c>
      <c r="J192" s="20">
        <v>1</v>
      </c>
      <c r="K192" s="20">
        <v>7</v>
      </c>
      <c r="L192" s="20">
        <f t="shared" si="1067"/>
        <v>8</v>
      </c>
      <c r="M192" s="20">
        <v>20</v>
      </c>
      <c r="N192" s="20">
        <v>9</v>
      </c>
      <c r="O192" s="20">
        <v>1</v>
      </c>
      <c r="P192" s="20">
        <v>1</v>
      </c>
      <c r="Q192" s="20">
        <f t="shared" si="1048"/>
        <v>2</v>
      </c>
      <c r="R192" s="20">
        <v>10</v>
      </c>
      <c r="S192" s="20">
        <v>84</v>
      </c>
      <c r="T192" s="20">
        <v>2</v>
      </c>
      <c r="U192" s="20">
        <v>16</v>
      </c>
      <c r="V192" s="20">
        <f t="shared" si="1049"/>
        <v>18</v>
      </c>
      <c r="W192" s="20">
        <v>10</v>
      </c>
      <c r="X192" s="20">
        <v>54</v>
      </c>
      <c r="Y192" s="20">
        <v>4</v>
      </c>
      <c r="Z192" s="20">
        <v>9</v>
      </c>
      <c r="AA192" s="20">
        <f t="shared" si="1050"/>
        <v>13</v>
      </c>
      <c r="AB192" s="20">
        <v>0</v>
      </c>
      <c r="AC192" s="20">
        <v>0</v>
      </c>
      <c r="AD192" s="20">
        <v>1</v>
      </c>
      <c r="AE192" s="20">
        <v>0</v>
      </c>
      <c r="AF192" s="20">
        <f t="shared" si="1051"/>
        <v>1</v>
      </c>
      <c r="AG192" s="20">
        <v>0</v>
      </c>
      <c r="AH192" s="20">
        <v>0</v>
      </c>
      <c r="AI192" s="20">
        <v>0</v>
      </c>
      <c r="AJ192" s="20">
        <v>0</v>
      </c>
      <c r="AK192" s="20">
        <f t="shared" si="1052"/>
        <v>0</v>
      </c>
      <c r="AL192" s="20">
        <v>0</v>
      </c>
      <c r="AM192" s="20">
        <v>0</v>
      </c>
      <c r="AN192" s="20">
        <v>0</v>
      </c>
      <c r="AO192" s="20">
        <v>0</v>
      </c>
      <c r="AP192" s="20">
        <f t="shared" si="1053"/>
        <v>0</v>
      </c>
      <c r="AQ192" s="20">
        <v>0</v>
      </c>
      <c r="AR192" s="20">
        <v>0</v>
      </c>
      <c r="AS192" s="20">
        <v>0</v>
      </c>
      <c r="AT192" s="20">
        <v>0</v>
      </c>
      <c r="AU192" s="20">
        <f t="shared" si="1054"/>
        <v>0</v>
      </c>
      <c r="AV192" s="20">
        <v>0</v>
      </c>
      <c r="AW192" s="20">
        <v>0</v>
      </c>
      <c r="AX192" s="20">
        <v>0</v>
      </c>
      <c r="AY192" s="20">
        <v>0</v>
      </c>
      <c r="AZ192" s="20">
        <f t="shared" si="1055"/>
        <v>0</v>
      </c>
      <c r="BA192" s="20">
        <v>0</v>
      </c>
      <c r="BB192" s="20">
        <v>0</v>
      </c>
      <c r="BC192" s="20">
        <v>0</v>
      </c>
      <c r="BD192" s="20">
        <v>0</v>
      </c>
      <c r="BE192" s="20">
        <f t="shared" si="1056"/>
        <v>0</v>
      </c>
      <c r="BF192" s="20">
        <v>0</v>
      </c>
      <c r="BG192" s="20">
        <v>0</v>
      </c>
      <c r="BH192" s="20">
        <v>0</v>
      </c>
      <c r="BI192" s="20">
        <v>0</v>
      </c>
      <c r="BJ192" s="20">
        <f t="shared" si="1057"/>
        <v>0</v>
      </c>
      <c r="BK192" s="22">
        <f t="shared" si="1068"/>
        <v>50</v>
      </c>
      <c r="BL192" s="22">
        <f t="shared" si="1069"/>
        <v>163</v>
      </c>
      <c r="BM192" s="22">
        <f t="shared" si="1070"/>
        <v>9</v>
      </c>
      <c r="BN192" s="22">
        <f t="shared" si="1071"/>
        <v>38</v>
      </c>
      <c r="BO192" s="22">
        <f t="shared" si="1072"/>
        <v>47</v>
      </c>
      <c r="BP192" s="23">
        <v>2</v>
      </c>
      <c r="BQ192" s="22" t="str">
        <f t="shared" si="1058"/>
        <v>0</v>
      </c>
      <c r="BR192" s="22" t="str">
        <f t="shared" si="1059"/>
        <v>0</v>
      </c>
      <c r="BS192" s="22">
        <f t="shared" si="1060"/>
        <v>0</v>
      </c>
      <c r="BT192" s="22">
        <f t="shared" si="1061"/>
        <v>9</v>
      </c>
      <c r="BU192" s="22">
        <f t="shared" si="1062"/>
        <v>38</v>
      </c>
      <c r="BV192" s="22">
        <f t="shared" si="1063"/>
        <v>47</v>
      </c>
      <c r="BW192" s="22" t="str">
        <f t="shared" si="1064"/>
        <v>0</v>
      </c>
      <c r="BX192" s="22" t="str">
        <f t="shared" si="1065"/>
        <v>0</v>
      </c>
      <c r="BY192" s="22">
        <f t="shared" si="1066"/>
        <v>0</v>
      </c>
    </row>
    <row r="193" spans="1:77" ht="23.25" customHeight="1" x14ac:dyDescent="0.5">
      <c r="A193" s="18"/>
      <c r="B193" s="81" t="s">
        <v>23</v>
      </c>
      <c r="C193" s="20">
        <v>7</v>
      </c>
      <c r="D193" s="20">
        <v>3</v>
      </c>
      <c r="E193" s="20">
        <v>1</v>
      </c>
      <c r="F193" s="20">
        <v>2</v>
      </c>
      <c r="G193" s="20">
        <f t="shared" si="1047"/>
        <v>3</v>
      </c>
      <c r="H193" s="20">
        <v>0</v>
      </c>
      <c r="I193" s="128">
        <v>3</v>
      </c>
      <c r="J193" s="20">
        <v>0</v>
      </c>
      <c r="K193" s="20">
        <v>1</v>
      </c>
      <c r="L193" s="20">
        <f t="shared" si="1067"/>
        <v>1</v>
      </c>
      <c r="M193" s="20">
        <v>10</v>
      </c>
      <c r="N193" s="20">
        <v>2</v>
      </c>
      <c r="O193" s="20">
        <v>3</v>
      </c>
      <c r="P193" s="20">
        <v>0</v>
      </c>
      <c r="Q193" s="20">
        <f t="shared" si="1048"/>
        <v>3</v>
      </c>
      <c r="R193" s="20">
        <v>2</v>
      </c>
      <c r="S193" s="20">
        <f>16+18</f>
        <v>34</v>
      </c>
      <c r="T193" s="20">
        <v>2</v>
      </c>
      <c r="U193" s="20">
        <f>3+1</f>
        <v>4</v>
      </c>
      <c r="V193" s="20">
        <f t="shared" si="1049"/>
        <v>6</v>
      </c>
      <c r="W193" s="20">
        <v>3</v>
      </c>
      <c r="X193" s="20">
        <v>6</v>
      </c>
      <c r="Y193" s="20">
        <v>0</v>
      </c>
      <c r="Z193" s="20">
        <v>2</v>
      </c>
      <c r="AA193" s="20">
        <f t="shared" si="1050"/>
        <v>2</v>
      </c>
      <c r="AB193" s="20">
        <v>2</v>
      </c>
      <c r="AC193" s="20">
        <v>49</v>
      </c>
      <c r="AD193" s="20">
        <v>1</v>
      </c>
      <c r="AE193" s="20">
        <v>1</v>
      </c>
      <c r="AF193" s="20">
        <f t="shared" si="1051"/>
        <v>2</v>
      </c>
      <c r="AG193" s="20">
        <v>1</v>
      </c>
      <c r="AH193" s="20">
        <v>3</v>
      </c>
      <c r="AI193" s="20">
        <v>1</v>
      </c>
      <c r="AJ193" s="20">
        <v>0</v>
      </c>
      <c r="AK193" s="20">
        <f t="shared" si="1052"/>
        <v>1</v>
      </c>
      <c r="AL193" s="20">
        <v>0</v>
      </c>
      <c r="AM193" s="20">
        <v>0</v>
      </c>
      <c r="AN193" s="20">
        <v>0</v>
      </c>
      <c r="AO193" s="20">
        <v>0</v>
      </c>
      <c r="AP193" s="20">
        <f t="shared" si="1053"/>
        <v>0</v>
      </c>
      <c r="AQ193" s="20">
        <v>0</v>
      </c>
      <c r="AR193" s="20">
        <v>0</v>
      </c>
      <c r="AS193" s="20">
        <v>0</v>
      </c>
      <c r="AT193" s="20">
        <v>0</v>
      </c>
      <c r="AU193" s="20">
        <f t="shared" si="1054"/>
        <v>0</v>
      </c>
      <c r="AV193" s="20">
        <v>0</v>
      </c>
      <c r="AW193" s="20">
        <v>2</v>
      </c>
      <c r="AX193" s="20">
        <v>0</v>
      </c>
      <c r="AY193" s="20">
        <v>0</v>
      </c>
      <c r="AZ193" s="20">
        <f t="shared" si="1055"/>
        <v>0</v>
      </c>
      <c r="BA193" s="20">
        <v>0</v>
      </c>
      <c r="BB193" s="20">
        <v>1</v>
      </c>
      <c r="BC193" s="20">
        <v>0</v>
      </c>
      <c r="BD193" s="20">
        <v>1</v>
      </c>
      <c r="BE193" s="20">
        <f t="shared" si="1056"/>
        <v>1</v>
      </c>
      <c r="BF193" s="20">
        <v>0</v>
      </c>
      <c r="BG193" s="20">
        <v>0</v>
      </c>
      <c r="BH193" s="20">
        <v>0</v>
      </c>
      <c r="BI193" s="20">
        <v>0</v>
      </c>
      <c r="BJ193" s="20">
        <f t="shared" si="1057"/>
        <v>0</v>
      </c>
      <c r="BK193" s="22">
        <f t="shared" si="1068"/>
        <v>25</v>
      </c>
      <c r="BL193" s="22">
        <f t="shared" si="1069"/>
        <v>103</v>
      </c>
      <c r="BM193" s="22">
        <f t="shared" si="1070"/>
        <v>8</v>
      </c>
      <c r="BN193" s="22">
        <f t="shared" si="1071"/>
        <v>11</v>
      </c>
      <c r="BO193" s="22">
        <f t="shared" si="1072"/>
        <v>19</v>
      </c>
      <c r="BP193" s="23">
        <v>2</v>
      </c>
      <c r="BQ193" s="22" t="str">
        <f t="shared" si="1058"/>
        <v>0</v>
      </c>
      <c r="BR193" s="22" t="str">
        <f t="shared" si="1059"/>
        <v>0</v>
      </c>
      <c r="BS193" s="22">
        <f t="shared" si="1060"/>
        <v>0</v>
      </c>
      <c r="BT193" s="22">
        <f t="shared" si="1061"/>
        <v>8</v>
      </c>
      <c r="BU193" s="22">
        <f t="shared" si="1062"/>
        <v>11</v>
      </c>
      <c r="BV193" s="22">
        <f t="shared" si="1063"/>
        <v>19</v>
      </c>
      <c r="BW193" s="22" t="str">
        <f t="shared" si="1064"/>
        <v>0</v>
      </c>
      <c r="BX193" s="22" t="str">
        <f t="shared" si="1065"/>
        <v>0</v>
      </c>
      <c r="BY193" s="22">
        <f t="shared" si="1066"/>
        <v>0</v>
      </c>
    </row>
    <row r="194" spans="1:77" ht="23.25" customHeight="1" x14ac:dyDescent="0.5">
      <c r="A194" s="18"/>
      <c r="B194" s="81" t="s">
        <v>22</v>
      </c>
      <c r="C194" s="20">
        <v>5</v>
      </c>
      <c r="D194" s="20">
        <v>3</v>
      </c>
      <c r="E194" s="20">
        <v>0</v>
      </c>
      <c r="F194" s="20">
        <v>1</v>
      </c>
      <c r="G194" s="20">
        <f t="shared" si="1047"/>
        <v>1</v>
      </c>
      <c r="H194" s="20">
        <v>0</v>
      </c>
      <c r="I194" s="128">
        <v>5</v>
      </c>
      <c r="J194" s="20">
        <v>2</v>
      </c>
      <c r="K194" s="20">
        <v>3</v>
      </c>
      <c r="L194" s="20">
        <f t="shared" si="1067"/>
        <v>5</v>
      </c>
      <c r="M194" s="20">
        <v>10</v>
      </c>
      <c r="N194" s="20">
        <v>5</v>
      </c>
      <c r="O194" s="20">
        <v>2</v>
      </c>
      <c r="P194" s="20">
        <v>2</v>
      </c>
      <c r="Q194" s="20">
        <f t="shared" si="1048"/>
        <v>4</v>
      </c>
      <c r="R194" s="20">
        <v>5</v>
      </c>
      <c r="S194" s="20">
        <v>11</v>
      </c>
      <c r="T194" s="20">
        <v>2</v>
      </c>
      <c r="U194" s="20">
        <v>4</v>
      </c>
      <c r="V194" s="20">
        <f t="shared" si="1049"/>
        <v>6</v>
      </c>
      <c r="W194" s="20">
        <v>3</v>
      </c>
      <c r="X194" s="20">
        <v>4</v>
      </c>
      <c r="Y194" s="20">
        <v>1</v>
      </c>
      <c r="Z194" s="20">
        <v>1</v>
      </c>
      <c r="AA194" s="20">
        <f t="shared" si="1050"/>
        <v>2</v>
      </c>
      <c r="AB194" s="20">
        <v>2</v>
      </c>
      <c r="AC194" s="20">
        <v>65</v>
      </c>
      <c r="AD194" s="20">
        <v>0</v>
      </c>
      <c r="AE194" s="20">
        <v>2</v>
      </c>
      <c r="AF194" s="20">
        <f t="shared" si="1051"/>
        <v>2</v>
      </c>
      <c r="AG194" s="20">
        <v>0</v>
      </c>
      <c r="AH194" s="20">
        <v>8</v>
      </c>
      <c r="AI194" s="20">
        <v>2</v>
      </c>
      <c r="AJ194" s="20">
        <v>2</v>
      </c>
      <c r="AK194" s="20">
        <f t="shared" si="1052"/>
        <v>4</v>
      </c>
      <c r="AL194" s="20">
        <v>0</v>
      </c>
      <c r="AM194" s="20">
        <v>0</v>
      </c>
      <c r="AN194" s="20">
        <v>0</v>
      </c>
      <c r="AO194" s="20">
        <v>0</v>
      </c>
      <c r="AP194" s="20">
        <f t="shared" si="1053"/>
        <v>0</v>
      </c>
      <c r="AQ194" s="20">
        <v>0</v>
      </c>
      <c r="AR194" s="20">
        <v>0</v>
      </c>
      <c r="AS194" s="20">
        <v>0</v>
      </c>
      <c r="AT194" s="20">
        <v>0</v>
      </c>
      <c r="AU194" s="20">
        <f t="shared" si="1054"/>
        <v>0</v>
      </c>
      <c r="AV194" s="20">
        <v>0</v>
      </c>
      <c r="AW194" s="20">
        <v>0</v>
      </c>
      <c r="AX194" s="20">
        <v>0</v>
      </c>
      <c r="AY194" s="20">
        <v>0</v>
      </c>
      <c r="AZ194" s="20">
        <f t="shared" si="1055"/>
        <v>0</v>
      </c>
      <c r="BA194" s="20">
        <v>0</v>
      </c>
      <c r="BB194" s="20">
        <v>1</v>
      </c>
      <c r="BC194" s="20">
        <v>1</v>
      </c>
      <c r="BD194" s="20">
        <v>0</v>
      </c>
      <c r="BE194" s="20">
        <f t="shared" si="1056"/>
        <v>1</v>
      </c>
      <c r="BF194" s="20">
        <v>0</v>
      </c>
      <c r="BG194" s="20">
        <v>0</v>
      </c>
      <c r="BH194" s="20">
        <v>0</v>
      </c>
      <c r="BI194" s="20">
        <v>0</v>
      </c>
      <c r="BJ194" s="20">
        <f t="shared" si="1057"/>
        <v>0</v>
      </c>
      <c r="BK194" s="22">
        <f t="shared" si="1068"/>
        <v>25</v>
      </c>
      <c r="BL194" s="22">
        <f t="shared" si="1069"/>
        <v>102</v>
      </c>
      <c r="BM194" s="22">
        <f t="shared" si="1070"/>
        <v>10</v>
      </c>
      <c r="BN194" s="22">
        <f t="shared" si="1071"/>
        <v>15</v>
      </c>
      <c r="BO194" s="22">
        <f t="shared" si="1072"/>
        <v>25</v>
      </c>
      <c r="BP194" s="23">
        <v>2</v>
      </c>
      <c r="BQ194" s="22" t="str">
        <f t="shared" si="1058"/>
        <v>0</v>
      </c>
      <c r="BR194" s="22" t="str">
        <f t="shared" si="1059"/>
        <v>0</v>
      </c>
      <c r="BS194" s="22">
        <f t="shared" si="1060"/>
        <v>0</v>
      </c>
      <c r="BT194" s="22">
        <f t="shared" si="1061"/>
        <v>10</v>
      </c>
      <c r="BU194" s="22">
        <f t="shared" si="1062"/>
        <v>15</v>
      </c>
      <c r="BV194" s="22">
        <f t="shared" si="1063"/>
        <v>25</v>
      </c>
      <c r="BW194" s="22" t="str">
        <f t="shared" si="1064"/>
        <v>0</v>
      </c>
      <c r="BX194" s="22" t="str">
        <f t="shared" si="1065"/>
        <v>0</v>
      </c>
      <c r="BY194" s="22">
        <f t="shared" si="1066"/>
        <v>0</v>
      </c>
    </row>
    <row r="195" spans="1:77" s="2" customFormat="1" ht="23.25" customHeight="1" x14ac:dyDescent="0.5">
      <c r="A195" s="4"/>
      <c r="B195" s="21" t="s">
        <v>42</v>
      </c>
      <c r="C195" s="22">
        <f t="shared" ref="C195:AM195" si="1073">SUM(C188:C194)</f>
        <v>36</v>
      </c>
      <c r="D195" s="22">
        <f t="shared" si="1073"/>
        <v>15</v>
      </c>
      <c r="E195" s="22">
        <f t="shared" si="1073"/>
        <v>1</v>
      </c>
      <c r="F195" s="22">
        <f t="shared" si="1073"/>
        <v>12</v>
      </c>
      <c r="G195" s="22">
        <f t="shared" si="1073"/>
        <v>13</v>
      </c>
      <c r="H195" s="22">
        <f>SUM(H188:H194)</f>
        <v>0</v>
      </c>
      <c r="I195" s="32">
        <f t="shared" ref="I195:L195" si="1074">SUM(I188:I194)</f>
        <v>26</v>
      </c>
      <c r="J195" s="22">
        <f t="shared" si="1074"/>
        <v>3</v>
      </c>
      <c r="K195" s="22">
        <f t="shared" si="1074"/>
        <v>15</v>
      </c>
      <c r="L195" s="22">
        <f t="shared" si="1074"/>
        <v>18</v>
      </c>
      <c r="M195" s="22">
        <f t="shared" si="1073"/>
        <v>57</v>
      </c>
      <c r="N195" s="22">
        <f t="shared" si="1073"/>
        <v>44</v>
      </c>
      <c r="O195" s="22">
        <f t="shared" si="1073"/>
        <v>16</v>
      </c>
      <c r="P195" s="22">
        <f t="shared" si="1073"/>
        <v>10</v>
      </c>
      <c r="Q195" s="22">
        <f t="shared" si="1073"/>
        <v>26</v>
      </c>
      <c r="R195" s="22">
        <f t="shared" si="1073"/>
        <v>63</v>
      </c>
      <c r="S195" s="22">
        <f t="shared" si="1073"/>
        <v>189</v>
      </c>
      <c r="T195" s="22">
        <f t="shared" si="1073"/>
        <v>20</v>
      </c>
      <c r="U195" s="22">
        <f t="shared" si="1073"/>
        <v>52</v>
      </c>
      <c r="V195" s="22">
        <f t="shared" si="1073"/>
        <v>72</v>
      </c>
      <c r="W195" s="22">
        <f t="shared" si="1073"/>
        <v>34</v>
      </c>
      <c r="X195" s="22">
        <f t="shared" si="1073"/>
        <v>100</v>
      </c>
      <c r="Y195" s="22">
        <f t="shared" si="1073"/>
        <v>15</v>
      </c>
      <c r="Z195" s="22">
        <f t="shared" si="1073"/>
        <v>21</v>
      </c>
      <c r="AA195" s="22">
        <f t="shared" si="1073"/>
        <v>36</v>
      </c>
      <c r="AB195" s="22">
        <f t="shared" si="1073"/>
        <v>22</v>
      </c>
      <c r="AC195" s="22">
        <f t="shared" si="1073"/>
        <v>291</v>
      </c>
      <c r="AD195" s="22">
        <f t="shared" si="1073"/>
        <v>5</v>
      </c>
      <c r="AE195" s="22">
        <f t="shared" si="1073"/>
        <v>16</v>
      </c>
      <c r="AF195" s="22">
        <f t="shared" si="1073"/>
        <v>21</v>
      </c>
      <c r="AG195" s="22">
        <f t="shared" si="1073"/>
        <v>3</v>
      </c>
      <c r="AH195" s="22">
        <f t="shared" si="1073"/>
        <v>25</v>
      </c>
      <c r="AI195" s="22">
        <f t="shared" si="1073"/>
        <v>8</v>
      </c>
      <c r="AJ195" s="22">
        <f t="shared" si="1073"/>
        <v>5</v>
      </c>
      <c r="AK195" s="22">
        <f t="shared" si="1073"/>
        <v>13</v>
      </c>
      <c r="AL195" s="22">
        <f t="shared" si="1073"/>
        <v>0</v>
      </c>
      <c r="AM195" s="22">
        <f t="shared" si="1073"/>
        <v>0</v>
      </c>
      <c r="AN195" s="22">
        <f t="shared" ref="AN195:BJ195" si="1075">SUM(AN188:AN194)</f>
        <v>0</v>
      </c>
      <c r="AO195" s="22">
        <f t="shared" si="1075"/>
        <v>0</v>
      </c>
      <c r="AP195" s="22">
        <f t="shared" si="1075"/>
        <v>0</v>
      </c>
      <c r="AQ195" s="22">
        <f t="shared" si="1075"/>
        <v>0</v>
      </c>
      <c r="AR195" s="22">
        <f t="shared" si="1075"/>
        <v>0</v>
      </c>
      <c r="AS195" s="22">
        <f t="shared" si="1075"/>
        <v>0</v>
      </c>
      <c r="AT195" s="22">
        <f t="shared" si="1075"/>
        <v>0</v>
      </c>
      <c r="AU195" s="22">
        <f t="shared" si="1075"/>
        <v>0</v>
      </c>
      <c r="AV195" s="22">
        <f t="shared" si="1075"/>
        <v>0</v>
      </c>
      <c r="AW195" s="22">
        <f t="shared" si="1075"/>
        <v>8</v>
      </c>
      <c r="AX195" s="22">
        <f t="shared" si="1075"/>
        <v>0</v>
      </c>
      <c r="AY195" s="22">
        <f t="shared" si="1075"/>
        <v>0</v>
      </c>
      <c r="AZ195" s="22">
        <f t="shared" si="1075"/>
        <v>0</v>
      </c>
      <c r="BA195" s="22">
        <f t="shared" ref="BA195:BE195" si="1076">SUM(BA188:BA194)</f>
        <v>0</v>
      </c>
      <c r="BB195" s="22">
        <f t="shared" si="1076"/>
        <v>3</v>
      </c>
      <c r="BC195" s="22">
        <f t="shared" si="1076"/>
        <v>2</v>
      </c>
      <c r="BD195" s="22">
        <f t="shared" si="1076"/>
        <v>2</v>
      </c>
      <c r="BE195" s="22">
        <f t="shared" si="1076"/>
        <v>4</v>
      </c>
      <c r="BF195" s="22">
        <f t="shared" si="1075"/>
        <v>0</v>
      </c>
      <c r="BG195" s="22">
        <f t="shared" si="1075"/>
        <v>0</v>
      </c>
      <c r="BH195" s="22">
        <f t="shared" si="1075"/>
        <v>0</v>
      </c>
      <c r="BI195" s="22">
        <f t="shared" si="1075"/>
        <v>0</v>
      </c>
      <c r="BJ195" s="22">
        <f t="shared" si="1075"/>
        <v>0</v>
      </c>
      <c r="BK195" s="22">
        <f t="shared" si="1068"/>
        <v>215</v>
      </c>
      <c r="BL195" s="22">
        <f t="shared" si="1069"/>
        <v>701</v>
      </c>
      <c r="BM195" s="22">
        <f t="shared" si="1070"/>
        <v>70</v>
      </c>
      <c r="BN195" s="22">
        <f t="shared" si="1071"/>
        <v>133</v>
      </c>
      <c r="BO195" s="22">
        <f t="shared" si="1072"/>
        <v>203</v>
      </c>
      <c r="BP195" s="23"/>
      <c r="BQ195" s="22">
        <f t="shared" ref="BQ195:BV195" si="1077">SUM(BQ188:BQ194)</f>
        <v>17</v>
      </c>
      <c r="BR195" s="22">
        <f t="shared" si="1077"/>
        <v>23</v>
      </c>
      <c r="BS195" s="22">
        <f t="shared" si="1077"/>
        <v>40</v>
      </c>
      <c r="BT195" s="22">
        <f t="shared" si="1077"/>
        <v>53</v>
      </c>
      <c r="BU195" s="22">
        <f t="shared" si="1077"/>
        <v>110</v>
      </c>
      <c r="BV195" s="22">
        <f t="shared" si="1077"/>
        <v>163</v>
      </c>
      <c r="BW195" s="22">
        <f t="shared" ref="BW195:BY195" si="1078">SUM(BW188:BW194)</f>
        <v>0</v>
      </c>
      <c r="BX195" s="22">
        <f t="shared" si="1078"/>
        <v>0</v>
      </c>
      <c r="BY195" s="22">
        <f t="shared" si="1078"/>
        <v>0</v>
      </c>
    </row>
    <row r="196" spans="1:77" ht="23.25" customHeight="1" x14ac:dyDescent="0.5">
      <c r="A196" s="18"/>
      <c r="B196" s="5" t="s">
        <v>115</v>
      </c>
      <c r="C196" s="57"/>
      <c r="D196" s="57"/>
      <c r="E196" s="57"/>
      <c r="F196" s="57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57"/>
      <c r="S196" s="57"/>
      <c r="T196" s="57"/>
      <c r="U196" s="57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57"/>
      <c r="AH196" s="57"/>
      <c r="AI196" s="57"/>
      <c r="AJ196" s="57"/>
      <c r="AK196" s="20"/>
      <c r="AL196" s="57"/>
      <c r="AM196" s="57"/>
      <c r="AN196" s="57"/>
      <c r="AO196" s="57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  <c r="BK196" s="20"/>
      <c r="BL196" s="20"/>
      <c r="BM196" s="20"/>
      <c r="BN196" s="20"/>
      <c r="BO196" s="20"/>
      <c r="BP196" s="117"/>
      <c r="BQ196" s="20"/>
      <c r="BR196" s="20"/>
      <c r="BS196" s="20"/>
      <c r="BT196" s="20"/>
      <c r="BU196" s="20"/>
      <c r="BV196" s="20"/>
      <c r="BW196" s="20"/>
      <c r="BX196" s="20"/>
      <c r="BY196" s="20"/>
    </row>
    <row r="197" spans="1:77" ht="23.25" customHeight="1" x14ac:dyDescent="0.5">
      <c r="A197" s="18"/>
      <c r="B197" s="19" t="s">
        <v>63</v>
      </c>
      <c r="C197" s="20">
        <v>2</v>
      </c>
      <c r="D197" s="20">
        <v>1</v>
      </c>
      <c r="E197" s="20">
        <v>0</v>
      </c>
      <c r="F197" s="20">
        <v>1</v>
      </c>
      <c r="G197" s="20">
        <f t="shared" ref="G197:G200" si="1079">E197+F197</f>
        <v>1</v>
      </c>
      <c r="H197" s="20">
        <v>0</v>
      </c>
      <c r="I197" s="20">
        <v>5</v>
      </c>
      <c r="J197" s="20">
        <v>1</v>
      </c>
      <c r="K197" s="20">
        <v>4</v>
      </c>
      <c r="L197" s="20">
        <f>SUM(J197:K197)</f>
        <v>5</v>
      </c>
      <c r="M197" s="20">
        <v>2</v>
      </c>
      <c r="N197" s="20">
        <v>0</v>
      </c>
      <c r="O197" s="20">
        <v>0</v>
      </c>
      <c r="P197" s="20">
        <v>0</v>
      </c>
      <c r="Q197" s="20">
        <f t="shared" ref="Q197:Q200" si="1080">O197+P197</f>
        <v>0</v>
      </c>
      <c r="R197" s="20">
        <v>8</v>
      </c>
      <c r="S197" s="20">
        <v>7</v>
      </c>
      <c r="T197" s="20">
        <v>4</v>
      </c>
      <c r="U197" s="20">
        <v>1</v>
      </c>
      <c r="V197" s="20">
        <f t="shared" ref="V197:V200" si="1081">T197+U197</f>
        <v>5</v>
      </c>
      <c r="W197" s="20">
        <v>7</v>
      </c>
      <c r="X197" s="20">
        <v>10</v>
      </c>
      <c r="Y197" s="20">
        <v>0</v>
      </c>
      <c r="Z197" s="20">
        <v>0</v>
      </c>
      <c r="AA197" s="20">
        <f>SUM(Y197:Z197)</f>
        <v>0</v>
      </c>
      <c r="AB197" s="20">
        <v>5</v>
      </c>
      <c r="AC197" s="20">
        <v>5</v>
      </c>
      <c r="AD197" s="20">
        <v>0</v>
      </c>
      <c r="AE197" s="20">
        <v>0</v>
      </c>
      <c r="AF197" s="20">
        <f t="shared" ref="AF197:AF200" si="1082">AD197+AE197</f>
        <v>0</v>
      </c>
      <c r="AG197" s="20">
        <v>1</v>
      </c>
      <c r="AH197" s="20">
        <v>1</v>
      </c>
      <c r="AI197" s="20">
        <v>0</v>
      </c>
      <c r="AJ197" s="20">
        <v>0</v>
      </c>
      <c r="AK197" s="20">
        <f t="shared" ref="AK197:AK200" si="1083">AI197+AJ197</f>
        <v>0</v>
      </c>
      <c r="AL197" s="20">
        <v>0</v>
      </c>
      <c r="AM197" s="20">
        <v>0</v>
      </c>
      <c r="AN197" s="20">
        <v>0</v>
      </c>
      <c r="AO197" s="20">
        <v>0</v>
      </c>
      <c r="AP197" s="20">
        <f t="shared" ref="AP197:AP200" si="1084">AN197+AO197</f>
        <v>0</v>
      </c>
      <c r="AQ197" s="20">
        <v>0</v>
      </c>
      <c r="AR197" s="20">
        <v>0</v>
      </c>
      <c r="AS197" s="20">
        <v>0</v>
      </c>
      <c r="AT197" s="20">
        <v>0</v>
      </c>
      <c r="AU197" s="20">
        <f t="shared" ref="AU197:AU200" si="1085">AS197+AT197</f>
        <v>0</v>
      </c>
      <c r="AV197" s="20">
        <v>0</v>
      </c>
      <c r="AW197" s="20">
        <v>0</v>
      </c>
      <c r="AX197" s="20">
        <v>0</v>
      </c>
      <c r="AY197" s="20">
        <v>0</v>
      </c>
      <c r="AZ197" s="20">
        <f t="shared" ref="AZ197:AZ200" si="1086">AX197+AY197</f>
        <v>0</v>
      </c>
      <c r="BA197" s="20">
        <v>0</v>
      </c>
      <c r="BB197" s="20">
        <v>0</v>
      </c>
      <c r="BC197" s="20">
        <v>0</v>
      </c>
      <c r="BD197" s="20">
        <v>0</v>
      </c>
      <c r="BE197" s="20">
        <f t="shared" ref="BE197:BE200" si="1087">BC197+BD197</f>
        <v>0</v>
      </c>
      <c r="BF197" s="20">
        <v>0</v>
      </c>
      <c r="BG197" s="20">
        <v>0</v>
      </c>
      <c r="BH197" s="20">
        <v>0</v>
      </c>
      <c r="BI197" s="20">
        <v>0</v>
      </c>
      <c r="BJ197" s="20">
        <f t="shared" ref="BJ197:BJ200" si="1088">BH197+BI197</f>
        <v>0</v>
      </c>
      <c r="BK197" s="22">
        <f>C197+M197+R197+W197+AB197+AG197+AL197+AQ197+AV197+BF197+H197+BA197</f>
        <v>25</v>
      </c>
      <c r="BL197" s="22">
        <f>D197+N197+S197+X197+AC197+AH197+AM197+AR197+AW197+BG197+I197+BB197</f>
        <v>29</v>
      </c>
      <c r="BM197" s="22">
        <f>E197+O197+T197+Y197+AD197+AI197+AN197+AS197+AX197+BH197+J197+BC197</f>
        <v>5</v>
      </c>
      <c r="BN197" s="22">
        <f>F197+P197+U197+Z197+AE197+AJ197+AO197+AT197+AY197+BI197+K197+BD197</f>
        <v>6</v>
      </c>
      <c r="BO197" s="22">
        <f>G197+Q197+V197+AA197+AF197+AK197+AP197+AU197+AZ197+BJ197+L197+BE197</f>
        <v>11</v>
      </c>
      <c r="BP197" s="23">
        <v>1</v>
      </c>
      <c r="BQ197" s="22">
        <f t="shared" ref="BQ197:BQ200" si="1089">IF(BP197=1,BM197,"0")</f>
        <v>5</v>
      </c>
      <c r="BR197" s="22">
        <f t="shared" ref="BR197:BR200" si="1090">IF(BP197=1,BN197,"0")</f>
        <v>6</v>
      </c>
      <c r="BS197" s="22">
        <f t="shared" ref="BS197:BS200" si="1091">BQ197+BR197</f>
        <v>11</v>
      </c>
      <c r="BT197" s="22" t="str">
        <f t="shared" ref="BT197:BT200" si="1092">IF(BP197=2,BM197,"0")</f>
        <v>0</v>
      </c>
      <c r="BU197" s="22" t="str">
        <f t="shared" ref="BU197:BU200" si="1093">IF(BP197=2,BN197,"0")</f>
        <v>0</v>
      </c>
      <c r="BV197" s="22">
        <f t="shared" ref="BV197:BV200" si="1094">BT197+BU197</f>
        <v>0</v>
      </c>
      <c r="BW197" s="22" t="str">
        <f t="shared" ref="BW197:BW200" si="1095">IF(BS197=2,BP197,"0")</f>
        <v>0</v>
      </c>
      <c r="BX197" s="22" t="str">
        <f t="shared" ref="BX197:BX200" si="1096">IF(BS197=2,BQ197,"0")</f>
        <v>0</v>
      </c>
      <c r="BY197" s="22">
        <f t="shared" ref="BY197:BY200" si="1097">BW197+BX197</f>
        <v>0</v>
      </c>
    </row>
    <row r="198" spans="1:77" ht="23.25" customHeight="1" x14ac:dyDescent="0.5">
      <c r="A198" s="18"/>
      <c r="B198" s="19" t="s">
        <v>64</v>
      </c>
      <c r="C198" s="20">
        <v>2</v>
      </c>
      <c r="D198" s="20">
        <v>4</v>
      </c>
      <c r="E198" s="20">
        <v>3</v>
      </c>
      <c r="F198" s="20">
        <v>0</v>
      </c>
      <c r="G198" s="20">
        <f t="shared" si="1079"/>
        <v>3</v>
      </c>
      <c r="H198" s="20">
        <v>0</v>
      </c>
      <c r="I198" s="128">
        <v>19</v>
      </c>
      <c r="J198" s="20">
        <v>10</v>
      </c>
      <c r="K198" s="20">
        <v>3</v>
      </c>
      <c r="L198" s="20">
        <f t="shared" ref="L198:L200" si="1098">SUM(J198:K198)</f>
        <v>13</v>
      </c>
      <c r="M198" s="20">
        <v>3</v>
      </c>
      <c r="N198" s="20">
        <v>4</v>
      </c>
      <c r="O198" s="20">
        <v>2</v>
      </c>
      <c r="P198" s="20">
        <v>0</v>
      </c>
      <c r="Q198" s="20">
        <f t="shared" si="1080"/>
        <v>2</v>
      </c>
      <c r="R198" s="20">
        <v>40</v>
      </c>
      <c r="S198" s="20">
        <v>33</v>
      </c>
      <c r="T198" s="20">
        <v>16</v>
      </c>
      <c r="U198" s="20">
        <v>5</v>
      </c>
      <c r="V198" s="20">
        <f t="shared" si="1081"/>
        <v>21</v>
      </c>
      <c r="W198" s="20">
        <v>9</v>
      </c>
      <c r="X198" s="20">
        <f>9+8</f>
        <v>17</v>
      </c>
      <c r="Y198" s="20">
        <v>6</v>
      </c>
      <c r="Z198" s="20">
        <v>0</v>
      </c>
      <c r="AA198" s="20">
        <f t="shared" ref="AA198:AA200" si="1099">SUM(Y198:Z198)</f>
        <v>6</v>
      </c>
      <c r="AB198" s="20">
        <v>5</v>
      </c>
      <c r="AC198" s="20">
        <v>0</v>
      </c>
      <c r="AD198" s="20">
        <v>0</v>
      </c>
      <c r="AE198" s="20">
        <v>0</v>
      </c>
      <c r="AF198" s="20">
        <f t="shared" si="1082"/>
        <v>0</v>
      </c>
      <c r="AG198" s="20">
        <v>1</v>
      </c>
      <c r="AH198" s="20">
        <f>8+5</f>
        <v>13</v>
      </c>
      <c r="AI198" s="20">
        <v>6</v>
      </c>
      <c r="AJ198" s="20">
        <v>0</v>
      </c>
      <c r="AK198" s="20">
        <f t="shared" si="1083"/>
        <v>6</v>
      </c>
      <c r="AL198" s="20">
        <v>0</v>
      </c>
      <c r="AM198" s="20">
        <v>0</v>
      </c>
      <c r="AN198" s="20">
        <v>0</v>
      </c>
      <c r="AO198" s="20">
        <v>0</v>
      </c>
      <c r="AP198" s="20">
        <f t="shared" si="1084"/>
        <v>0</v>
      </c>
      <c r="AQ198" s="20">
        <v>0</v>
      </c>
      <c r="AR198" s="20">
        <v>0</v>
      </c>
      <c r="AS198" s="20">
        <v>0</v>
      </c>
      <c r="AT198" s="20">
        <v>0</v>
      </c>
      <c r="AU198" s="20">
        <f t="shared" si="1085"/>
        <v>0</v>
      </c>
      <c r="AV198" s="20">
        <v>0</v>
      </c>
      <c r="AW198" s="20">
        <v>0</v>
      </c>
      <c r="AX198" s="20">
        <v>0</v>
      </c>
      <c r="AY198" s="20">
        <v>0</v>
      </c>
      <c r="AZ198" s="20">
        <f t="shared" si="1086"/>
        <v>0</v>
      </c>
      <c r="BA198" s="20">
        <v>0</v>
      </c>
      <c r="BB198" s="20">
        <v>0</v>
      </c>
      <c r="BC198" s="20">
        <v>0</v>
      </c>
      <c r="BD198" s="20">
        <v>0</v>
      </c>
      <c r="BE198" s="20">
        <f t="shared" si="1087"/>
        <v>0</v>
      </c>
      <c r="BF198" s="20">
        <v>0</v>
      </c>
      <c r="BG198" s="20">
        <v>0</v>
      </c>
      <c r="BH198" s="20">
        <v>0</v>
      </c>
      <c r="BI198" s="20">
        <v>0</v>
      </c>
      <c r="BJ198" s="20">
        <f t="shared" si="1088"/>
        <v>0</v>
      </c>
      <c r="BK198" s="22">
        <f t="shared" ref="BK198:BK203" si="1100">C198+M198+R198+W198+AB198+AG198+AL198+AQ198+AV198+BF198+H198+BA198</f>
        <v>60</v>
      </c>
      <c r="BL198" s="22">
        <f t="shared" ref="BL198:BL203" si="1101">D198+N198+S198+X198+AC198+AH198+AM198+AR198+AW198+BG198+I198+BB198</f>
        <v>90</v>
      </c>
      <c r="BM198" s="22">
        <f t="shared" ref="BM198:BM203" si="1102">E198+O198+T198+Y198+AD198+AI198+AN198+AS198+AX198+BH198+J198+BC198</f>
        <v>43</v>
      </c>
      <c r="BN198" s="22">
        <f t="shared" ref="BN198:BN203" si="1103">F198+P198+U198+Z198+AE198+AJ198+AO198+AT198+AY198+BI198+K198+BD198</f>
        <v>8</v>
      </c>
      <c r="BO198" s="22">
        <f t="shared" ref="BO198:BO203" si="1104">G198+Q198+V198+AA198+AF198+AK198+AP198+AU198+AZ198+BJ198+L198+BE198</f>
        <v>51</v>
      </c>
      <c r="BP198" s="23">
        <v>1</v>
      </c>
      <c r="BQ198" s="22">
        <f t="shared" si="1089"/>
        <v>43</v>
      </c>
      <c r="BR198" s="22">
        <f t="shared" si="1090"/>
        <v>8</v>
      </c>
      <c r="BS198" s="22">
        <f t="shared" si="1091"/>
        <v>51</v>
      </c>
      <c r="BT198" s="22" t="str">
        <f t="shared" si="1092"/>
        <v>0</v>
      </c>
      <c r="BU198" s="22" t="str">
        <f t="shared" si="1093"/>
        <v>0</v>
      </c>
      <c r="BV198" s="22">
        <f t="shared" si="1094"/>
        <v>0</v>
      </c>
      <c r="BW198" s="22" t="str">
        <f t="shared" si="1095"/>
        <v>0</v>
      </c>
      <c r="BX198" s="22" t="str">
        <f t="shared" si="1096"/>
        <v>0</v>
      </c>
      <c r="BY198" s="22">
        <f t="shared" si="1097"/>
        <v>0</v>
      </c>
    </row>
    <row r="199" spans="1:77" ht="23.25" customHeight="1" x14ac:dyDescent="0.5">
      <c r="A199" s="18"/>
      <c r="B199" s="19" t="s">
        <v>75</v>
      </c>
      <c r="C199" s="20">
        <v>10</v>
      </c>
      <c r="D199" s="20">
        <v>14</v>
      </c>
      <c r="E199" s="20">
        <v>2</v>
      </c>
      <c r="F199" s="20">
        <v>10</v>
      </c>
      <c r="G199" s="20">
        <f t="shared" ref="G199" si="1105">E199+F199</f>
        <v>12</v>
      </c>
      <c r="H199" s="20">
        <v>0</v>
      </c>
      <c r="I199" s="128">
        <v>18</v>
      </c>
      <c r="J199" s="20">
        <v>1</v>
      </c>
      <c r="K199" s="20">
        <v>11</v>
      </c>
      <c r="L199" s="20">
        <f t="shared" si="1098"/>
        <v>12</v>
      </c>
      <c r="M199" s="20">
        <v>15</v>
      </c>
      <c r="N199" s="20">
        <v>11</v>
      </c>
      <c r="O199" s="20">
        <v>0</v>
      </c>
      <c r="P199" s="20">
        <f>1+2</f>
        <v>3</v>
      </c>
      <c r="Q199" s="20">
        <f t="shared" ref="Q199" si="1106">O199+P199</f>
        <v>3</v>
      </c>
      <c r="R199" s="20">
        <v>35</v>
      </c>
      <c r="S199" s="20">
        <v>49</v>
      </c>
      <c r="T199" s="20">
        <v>5</v>
      </c>
      <c r="U199" s="20">
        <v>21</v>
      </c>
      <c r="V199" s="20">
        <f t="shared" ref="V199" si="1107">T199+U199</f>
        <v>26</v>
      </c>
      <c r="W199" s="20">
        <v>25</v>
      </c>
      <c r="X199" s="20">
        <f>11+16</f>
        <v>27</v>
      </c>
      <c r="Y199" s="20">
        <v>0</v>
      </c>
      <c r="Z199" s="20">
        <v>5</v>
      </c>
      <c r="AA199" s="20">
        <f t="shared" si="1099"/>
        <v>5</v>
      </c>
      <c r="AB199" s="20">
        <v>4</v>
      </c>
      <c r="AC199" s="20">
        <v>3</v>
      </c>
      <c r="AD199" s="20">
        <v>1</v>
      </c>
      <c r="AE199" s="20">
        <v>1</v>
      </c>
      <c r="AF199" s="20">
        <f t="shared" ref="AF199" si="1108">AD199+AE199</f>
        <v>2</v>
      </c>
      <c r="AG199" s="20">
        <v>1</v>
      </c>
      <c r="AH199" s="20">
        <v>3</v>
      </c>
      <c r="AI199" s="20">
        <v>1</v>
      </c>
      <c r="AJ199" s="20">
        <v>0</v>
      </c>
      <c r="AK199" s="20">
        <f t="shared" ref="AK199" si="1109">AI199+AJ199</f>
        <v>1</v>
      </c>
      <c r="AL199" s="20">
        <v>0</v>
      </c>
      <c r="AM199" s="20">
        <v>0</v>
      </c>
      <c r="AN199" s="20">
        <v>0</v>
      </c>
      <c r="AO199" s="20">
        <v>0</v>
      </c>
      <c r="AP199" s="20">
        <f t="shared" ref="AP199" si="1110">AN199+AO199</f>
        <v>0</v>
      </c>
      <c r="AQ199" s="20">
        <v>0</v>
      </c>
      <c r="AR199" s="20">
        <v>0</v>
      </c>
      <c r="AS199" s="20">
        <v>0</v>
      </c>
      <c r="AT199" s="20">
        <v>0</v>
      </c>
      <c r="AU199" s="20">
        <f t="shared" ref="AU199" si="1111">AS199+AT199</f>
        <v>0</v>
      </c>
      <c r="AV199" s="20">
        <v>0</v>
      </c>
      <c r="AW199" s="20">
        <v>0</v>
      </c>
      <c r="AX199" s="20">
        <v>0</v>
      </c>
      <c r="AY199" s="20">
        <v>0</v>
      </c>
      <c r="AZ199" s="20">
        <f t="shared" ref="AZ199" si="1112">AX199+AY199</f>
        <v>0</v>
      </c>
      <c r="BA199" s="20">
        <v>0</v>
      </c>
      <c r="BB199" s="20">
        <v>1</v>
      </c>
      <c r="BC199" s="20">
        <v>0</v>
      </c>
      <c r="BD199" s="20">
        <v>1</v>
      </c>
      <c r="BE199" s="20">
        <f t="shared" si="1087"/>
        <v>1</v>
      </c>
      <c r="BF199" s="20">
        <v>0</v>
      </c>
      <c r="BG199" s="20">
        <v>0</v>
      </c>
      <c r="BH199" s="20">
        <v>0</v>
      </c>
      <c r="BI199" s="20">
        <v>0</v>
      </c>
      <c r="BJ199" s="20">
        <f t="shared" ref="BJ199" si="1113">BH199+BI199</f>
        <v>0</v>
      </c>
      <c r="BK199" s="22">
        <f t="shared" si="1100"/>
        <v>90</v>
      </c>
      <c r="BL199" s="22">
        <f t="shared" si="1101"/>
        <v>126</v>
      </c>
      <c r="BM199" s="22">
        <f t="shared" si="1102"/>
        <v>10</v>
      </c>
      <c r="BN199" s="22">
        <f t="shared" si="1103"/>
        <v>52</v>
      </c>
      <c r="BO199" s="22">
        <f t="shared" si="1104"/>
        <v>62</v>
      </c>
      <c r="BP199" s="23">
        <v>1</v>
      </c>
      <c r="BQ199" s="22">
        <f t="shared" si="1089"/>
        <v>10</v>
      </c>
      <c r="BR199" s="22">
        <f t="shared" si="1090"/>
        <v>52</v>
      </c>
      <c r="BS199" s="22">
        <f t="shared" si="1091"/>
        <v>62</v>
      </c>
      <c r="BT199" s="22" t="str">
        <f t="shared" si="1092"/>
        <v>0</v>
      </c>
      <c r="BU199" s="22" t="str">
        <f t="shared" si="1093"/>
        <v>0</v>
      </c>
      <c r="BV199" s="22">
        <f t="shared" si="1094"/>
        <v>0</v>
      </c>
      <c r="BW199" s="22" t="str">
        <f t="shared" si="1095"/>
        <v>0</v>
      </c>
      <c r="BX199" s="22" t="str">
        <f t="shared" si="1096"/>
        <v>0</v>
      </c>
      <c r="BY199" s="22">
        <f t="shared" si="1097"/>
        <v>0</v>
      </c>
    </row>
    <row r="200" spans="1:77" ht="23.25" customHeight="1" x14ac:dyDescent="0.5">
      <c r="A200" s="18"/>
      <c r="B200" s="19" t="s">
        <v>132</v>
      </c>
      <c r="C200" s="134">
        <v>5</v>
      </c>
      <c r="D200" s="134">
        <v>2</v>
      </c>
      <c r="E200" s="20">
        <v>0</v>
      </c>
      <c r="F200" s="20">
        <v>0</v>
      </c>
      <c r="G200" s="20">
        <f t="shared" si="1079"/>
        <v>0</v>
      </c>
      <c r="H200" s="20">
        <v>0</v>
      </c>
      <c r="I200" s="128">
        <v>2</v>
      </c>
      <c r="J200" s="20">
        <v>0</v>
      </c>
      <c r="K200" s="20">
        <v>1</v>
      </c>
      <c r="L200" s="20">
        <f t="shared" si="1098"/>
        <v>1</v>
      </c>
      <c r="M200" s="20">
        <v>2</v>
      </c>
      <c r="N200" s="20">
        <v>1</v>
      </c>
      <c r="O200" s="20">
        <v>0</v>
      </c>
      <c r="P200" s="20">
        <v>1</v>
      </c>
      <c r="Q200" s="20">
        <f t="shared" si="1080"/>
        <v>1</v>
      </c>
      <c r="R200" s="20">
        <v>15</v>
      </c>
      <c r="S200" s="20">
        <v>18</v>
      </c>
      <c r="T200" s="20">
        <f>2+1</f>
        <v>3</v>
      </c>
      <c r="U200" s="20">
        <f>6+4</f>
        <v>10</v>
      </c>
      <c r="V200" s="20">
        <f t="shared" si="1081"/>
        <v>13</v>
      </c>
      <c r="W200" s="20">
        <v>6</v>
      </c>
      <c r="X200" s="20">
        <f>3+12</f>
        <v>15</v>
      </c>
      <c r="Y200" s="20">
        <v>0</v>
      </c>
      <c r="Z200" s="20">
        <v>1</v>
      </c>
      <c r="AA200" s="20">
        <f t="shared" si="1099"/>
        <v>1</v>
      </c>
      <c r="AB200" s="20">
        <v>2</v>
      </c>
      <c r="AC200" s="20">
        <v>8</v>
      </c>
      <c r="AD200" s="20">
        <v>0</v>
      </c>
      <c r="AE200" s="20">
        <v>0</v>
      </c>
      <c r="AF200" s="20">
        <f t="shared" si="1082"/>
        <v>0</v>
      </c>
      <c r="AG200" s="20">
        <v>0</v>
      </c>
      <c r="AH200" s="20">
        <v>0</v>
      </c>
      <c r="AI200" s="20">
        <v>0</v>
      </c>
      <c r="AJ200" s="20">
        <v>0</v>
      </c>
      <c r="AK200" s="20">
        <f t="shared" si="1083"/>
        <v>0</v>
      </c>
      <c r="AL200" s="20">
        <v>0</v>
      </c>
      <c r="AM200" s="20">
        <v>0</v>
      </c>
      <c r="AN200" s="20">
        <v>0</v>
      </c>
      <c r="AO200" s="20">
        <v>0</v>
      </c>
      <c r="AP200" s="20">
        <f t="shared" si="1084"/>
        <v>0</v>
      </c>
      <c r="AQ200" s="20">
        <v>0</v>
      </c>
      <c r="AR200" s="20">
        <v>0</v>
      </c>
      <c r="AS200" s="20">
        <v>0</v>
      </c>
      <c r="AT200" s="20">
        <v>0</v>
      </c>
      <c r="AU200" s="20">
        <f t="shared" si="1085"/>
        <v>0</v>
      </c>
      <c r="AV200" s="20">
        <v>0</v>
      </c>
      <c r="AW200" s="20">
        <v>1</v>
      </c>
      <c r="AX200" s="20">
        <v>0</v>
      </c>
      <c r="AY200" s="20">
        <v>0</v>
      </c>
      <c r="AZ200" s="20">
        <f t="shared" si="1086"/>
        <v>0</v>
      </c>
      <c r="BA200" s="20">
        <v>0</v>
      </c>
      <c r="BB200" s="20">
        <v>8</v>
      </c>
      <c r="BC200" s="20">
        <v>2</v>
      </c>
      <c r="BD200" s="20">
        <v>5</v>
      </c>
      <c r="BE200" s="20">
        <f t="shared" si="1087"/>
        <v>7</v>
      </c>
      <c r="BF200" s="20">
        <v>0</v>
      </c>
      <c r="BG200" s="20">
        <v>0</v>
      </c>
      <c r="BH200" s="20">
        <v>0</v>
      </c>
      <c r="BI200" s="20">
        <v>0</v>
      </c>
      <c r="BJ200" s="20">
        <f t="shared" si="1088"/>
        <v>0</v>
      </c>
      <c r="BK200" s="22">
        <f t="shared" si="1100"/>
        <v>30</v>
      </c>
      <c r="BL200" s="22">
        <f t="shared" si="1101"/>
        <v>55</v>
      </c>
      <c r="BM200" s="22">
        <f t="shared" si="1102"/>
        <v>5</v>
      </c>
      <c r="BN200" s="22">
        <f t="shared" si="1103"/>
        <v>18</v>
      </c>
      <c r="BO200" s="22">
        <f t="shared" si="1104"/>
        <v>23</v>
      </c>
      <c r="BP200" s="23">
        <v>1</v>
      </c>
      <c r="BQ200" s="22">
        <f t="shared" si="1089"/>
        <v>5</v>
      </c>
      <c r="BR200" s="22">
        <f t="shared" si="1090"/>
        <v>18</v>
      </c>
      <c r="BS200" s="22">
        <f t="shared" si="1091"/>
        <v>23</v>
      </c>
      <c r="BT200" s="22" t="str">
        <f t="shared" si="1092"/>
        <v>0</v>
      </c>
      <c r="BU200" s="22" t="str">
        <f t="shared" si="1093"/>
        <v>0</v>
      </c>
      <c r="BV200" s="22">
        <f t="shared" si="1094"/>
        <v>0</v>
      </c>
      <c r="BW200" s="22" t="str">
        <f t="shared" si="1095"/>
        <v>0</v>
      </c>
      <c r="BX200" s="22" t="str">
        <f t="shared" si="1096"/>
        <v>0</v>
      </c>
      <c r="BY200" s="22">
        <f t="shared" si="1097"/>
        <v>0</v>
      </c>
    </row>
    <row r="201" spans="1:77" s="2" customFormat="1" ht="23.25" customHeight="1" x14ac:dyDescent="0.5">
      <c r="A201" s="4"/>
      <c r="B201" s="21" t="s">
        <v>42</v>
      </c>
      <c r="C201" s="32">
        <f>SUM(C197:C200)</f>
        <v>19</v>
      </c>
      <c r="D201" s="32">
        <f>SUM(D197:D200)</f>
        <v>21</v>
      </c>
      <c r="E201" s="32">
        <f t="shared" ref="E201:BV201" si="1114">SUM(E197:E200)</f>
        <v>5</v>
      </c>
      <c r="F201" s="32">
        <f t="shared" si="1114"/>
        <v>11</v>
      </c>
      <c r="G201" s="32">
        <f t="shared" si="1114"/>
        <v>16</v>
      </c>
      <c r="H201" s="32">
        <f>SUM(H197:H200)</f>
        <v>0</v>
      </c>
      <c r="I201" s="32">
        <f>SUM(I197:I200)</f>
        <v>44</v>
      </c>
      <c r="J201" s="22">
        <f t="shared" ref="J201:L201" si="1115">SUM(J197:J200)</f>
        <v>12</v>
      </c>
      <c r="K201" s="22">
        <f t="shared" si="1115"/>
        <v>19</v>
      </c>
      <c r="L201" s="22">
        <f t="shared" si="1115"/>
        <v>31</v>
      </c>
      <c r="M201" s="22">
        <f t="shared" si="1114"/>
        <v>22</v>
      </c>
      <c r="N201" s="22">
        <f t="shared" si="1114"/>
        <v>16</v>
      </c>
      <c r="O201" s="22">
        <f t="shared" si="1114"/>
        <v>2</v>
      </c>
      <c r="P201" s="22">
        <f t="shared" si="1114"/>
        <v>4</v>
      </c>
      <c r="Q201" s="22">
        <f t="shared" si="1114"/>
        <v>6</v>
      </c>
      <c r="R201" s="22">
        <f t="shared" si="1114"/>
        <v>98</v>
      </c>
      <c r="S201" s="22">
        <f t="shared" ref="S201" si="1116">SUM(S197:S200)</f>
        <v>107</v>
      </c>
      <c r="T201" s="22">
        <f t="shared" si="1114"/>
        <v>28</v>
      </c>
      <c r="U201" s="22">
        <f t="shared" si="1114"/>
        <v>37</v>
      </c>
      <c r="V201" s="22">
        <f t="shared" si="1114"/>
        <v>65</v>
      </c>
      <c r="W201" s="22">
        <f t="shared" ref="W201:AK201" si="1117">SUM(W197:W200)</f>
        <v>47</v>
      </c>
      <c r="X201" s="22">
        <f t="shared" ref="X201" si="1118">SUM(X197:X200)</f>
        <v>69</v>
      </c>
      <c r="Y201" s="22">
        <f t="shared" si="1117"/>
        <v>6</v>
      </c>
      <c r="Z201" s="22">
        <f t="shared" si="1117"/>
        <v>6</v>
      </c>
      <c r="AA201" s="22">
        <f t="shared" si="1117"/>
        <v>12</v>
      </c>
      <c r="AB201" s="22">
        <f t="shared" si="1117"/>
        <v>16</v>
      </c>
      <c r="AC201" s="22">
        <f t="shared" ref="AC201" si="1119">SUM(AC197:AC200)</f>
        <v>16</v>
      </c>
      <c r="AD201" s="22">
        <f t="shared" si="1117"/>
        <v>1</v>
      </c>
      <c r="AE201" s="22">
        <f t="shared" si="1117"/>
        <v>1</v>
      </c>
      <c r="AF201" s="22">
        <f t="shared" si="1117"/>
        <v>2</v>
      </c>
      <c r="AG201" s="22">
        <f t="shared" si="1117"/>
        <v>3</v>
      </c>
      <c r="AH201" s="22">
        <f t="shared" si="1117"/>
        <v>17</v>
      </c>
      <c r="AI201" s="22">
        <f t="shared" si="1117"/>
        <v>7</v>
      </c>
      <c r="AJ201" s="22">
        <f t="shared" si="1117"/>
        <v>0</v>
      </c>
      <c r="AK201" s="22">
        <f t="shared" si="1117"/>
        <v>7</v>
      </c>
      <c r="AL201" s="22">
        <f t="shared" si="1114"/>
        <v>0</v>
      </c>
      <c r="AM201" s="22">
        <f t="shared" ref="AM201" si="1120">SUM(AM197:AM200)</f>
        <v>0</v>
      </c>
      <c r="AN201" s="22">
        <f t="shared" si="1114"/>
        <v>0</v>
      </c>
      <c r="AO201" s="22">
        <f t="shared" si="1114"/>
        <v>0</v>
      </c>
      <c r="AP201" s="22">
        <f t="shared" si="1114"/>
        <v>0</v>
      </c>
      <c r="AQ201" s="22">
        <f t="shared" si="1114"/>
        <v>0</v>
      </c>
      <c r="AR201" s="22">
        <f t="shared" si="1114"/>
        <v>0</v>
      </c>
      <c r="AS201" s="22">
        <f t="shared" si="1114"/>
        <v>0</v>
      </c>
      <c r="AT201" s="22">
        <f t="shared" si="1114"/>
        <v>0</v>
      </c>
      <c r="AU201" s="22">
        <f t="shared" si="1114"/>
        <v>0</v>
      </c>
      <c r="AV201" s="22">
        <f t="shared" si="1114"/>
        <v>0</v>
      </c>
      <c r="AW201" s="22">
        <f t="shared" si="1114"/>
        <v>1</v>
      </c>
      <c r="AX201" s="22">
        <f t="shared" si="1114"/>
        <v>0</v>
      </c>
      <c r="AY201" s="22">
        <f t="shared" si="1114"/>
        <v>0</v>
      </c>
      <c r="AZ201" s="22">
        <f t="shared" si="1114"/>
        <v>0</v>
      </c>
      <c r="BA201" s="22">
        <f t="shared" si="1114"/>
        <v>0</v>
      </c>
      <c r="BB201" s="22">
        <f t="shared" si="1114"/>
        <v>9</v>
      </c>
      <c r="BC201" s="22">
        <f t="shared" si="1114"/>
        <v>2</v>
      </c>
      <c r="BD201" s="22">
        <f t="shared" si="1114"/>
        <v>6</v>
      </c>
      <c r="BE201" s="22">
        <f t="shared" si="1114"/>
        <v>8</v>
      </c>
      <c r="BF201" s="22">
        <f t="shared" ref="BF201:BJ201" si="1121">SUM(BF197:BF200)</f>
        <v>0</v>
      </c>
      <c r="BG201" s="22">
        <f t="shared" si="1121"/>
        <v>0</v>
      </c>
      <c r="BH201" s="22">
        <f t="shared" si="1121"/>
        <v>0</v>
      </c>
      <c r="BI201" s="22">
        <f t="shared" si="1121"/>
        <v>0</v>
      </c>
      <c r="BJ201" s="22">
        <f t="shared" si="1121"/>
        <v>0</v>
      </c>
      <c r="BK201" s="22">
        <f t="shared" si="1100"/>
        <v>205</v>
      </c>
      <c r="BL201" s="22">
        <f t="shared" si="1101"/>
        <v>300</v>
      </c>
      <c r="BM201" s="22">
        <f t="shared" si="1102"/>
        <v>63</v>
      </c>
      <c r="BN201" s="22">
        <f t="shared" si="1103"/>
        <v>84</v>
      </c>
      <c r="BO201" s="22">
        <f t="shared" si="1104"/>
        <v>147</v>
      </c>
      <c r="BP201" s="23"/>
      <c r="BQ201" s="22">
        <f t="shared" si="1114"/>
        <v>63</v>
      </c>
      <c r="BR201" s="22">
        <f t="shared" si="1114"/>
        <v>84</v>
      </c>
      <c r="BS201" s="22">
        <f t="shared" si="1114"/>
        <v>147</v>
      </c>
      <c r="BT201" s="22">
        <f t="shared" si="1114"/>
        <v>0</v>
      </c>
      <c r="BU201" s="22">
        <f t="shared" si="1114"/>
        <v>0</v>
      </c>
      <c r="BV201" s="22">
        <f t="shared" si="1114"/>
        <v>0</v>
      </c>
      <c r="BW201" s="22">
        <f t="shared" ref="BW201:BY201" si="1122">SUM(BW197:BW200)</f>
        <v>0</v>
      </c>
      <c r="BX201" s="22">
        <f t="shared" si="1122"/>
        <v>0</v>
      </c>
      <c r="BY201" s="22">
        <f t="shared" si="1122"/>
        <v>0</v>
      </c>
    </row>
    <row r="202" spans="1:77" s="2" customFormat="1" ht="23.25" customHeight="1" x14ac:dyDescent="0.5">
      <c r="A202" s="4"/>
      <c r="B202" s="21" t="s">
        <v>44</v>
      </c>
      <c r="C202" s="32">
        <f>C195+C201</f>
        <v>55</v>
      </c>
      <c r="D202" s="32">
        <f>D195+D201</f>
        <v>36</v>
      </c>
      <c r="E202" s="32">
        <f t="shared" ref="E202:BV202" si="1123">E195+E201</f>
        <v>6</v>
      </c>
      <c r="F202" s="32">
        <f t="shared" si="1123"/>
        <v>23</v>
      </c>
      <c r="G202" s="32">
        <f t="shared" si="1123"/>
        <v>29</v>
      </c>
      <c r="H202" s="32">
        <f>H195+H201</f>
        <v>0</v>
      </c>
      <c r="I202" s="32">
        <f>I195+I201</f>
        <v>70</v>
      </c>
      <c r="J202" s="22">
        <f t="shared" ref="J202:L202" si="1124">J195+J201</f>
        <v>15</v>
      </c>
      <c r="K202" s="22">
        <f t="shared" si="1124"/>
        <v>34</v>
      </c>
      <c r="L202" s="22">
        <f t="shared" si="1124"/>
        <v>49</v>
      </c>
      <c r="M202" s="22">
        <f t="shared" si="1123"/>
        <v>79</v>
      </c>
      <c r="N202" s="22">
        <f t="shared" si="1123"/>
        <v>60</v>
      </c>
      <c r="O202" s="22">
        <f t="shared" si="1123"/>
        <v>18</v>
      </c>
      <c r="P202" s="22">
        <f t="shared" si="1123"/>
        <v>14</v>
      </c>
      <c r="Q202" s="22">
        <f t="shared" si="1123"/>
        <v>32</v>
      </c>
      <c r="R202" s="22">
        <f t="shared" si="1123"/>
        <v>161</v>
      </c>
      <c r="S202" s="22">
        <f t="shared" ref="S202" si="1125">S195+S201</f>
        <v>296</v>
      </c>
      <c r="T202" s="22">
        <f t="shared" si="1123"/>
        <v>48</v>
      </c>
      <c r="U202" s="22">
        <f t="shared" si="1123"/>
        <v>89</v>
      </c>
      <c r="V202" s="22">
        <f t="shared" si="1123"/>
        <v>137</v>
      </c>
      <c r="W202" s="22">
        <f t="shared" ref="W202:AK202" si="1126">W195+W201</f>
        <v>81</v>
      </c>
      <c r="X202" s="22">
        <f t="shared" ref="X202" si="1127">X195+X201</f>
        <v>169</v>
      </c>
      <c r="Y202" s="22">
        <f t="shared" si="1126"/>
        <v>21</v>
      </c>
      <c r="Z202" s="22">
        <f t="shared" si="1126"/>
        <v>27</v>
      </c>
      <c r="AA202" s="22">
        <f t="shared" si="1126"/>
        <v>48</v>
      </c>
      <c r="AB202" s="22">
        <f t="shared" si="1126"/>
        <v>38</v>
      </c>
      <c r="AC202" s="22">
        <f t="shared" ref="AC202" si="1128">AC195+AC201</f>
        <v>307</v>
      </c>
      <c r="AD202" s="22">
        <f t="shared" si="1126"/>
        <v>6</v>
      </c>
      <c r="AE202" s="22">
        <f t="shared" si="1126"/>
        <v>17</v>
      </c>
      <c r="AF202" s="22">
        <f t="shared" si="1126"/>
        <v>23</v>
      </c>
      <c r="AG202" s="22">
        <f t="shared" si="1126"/>
        <v>6</v>
      </c>
      <c r="AH202" s="22">
        <f t="shared" si="1126"/>
        <v>42</v>
      </c>
      <c r="AI202" s="22">
        <f t="shared" si="1126"/>
        <v>15</v>
      </c>
      <c r="AJ202" s="22">
        <f t="shared" si="1126"/>
        <v>5</v>
      </c>
      <c r="AK202" s="22">
        <f t="shared" si="1126"/>
        <v>20</v>
      </c>
      <c r="AL202" s="22">
        <f t="shared" si="1123"/>
        <v>0</v>
      </c>
      <c r="AM202" s="22">
        <f t="shared" ref="AM202" si="1129">AM195+AM201</f>
        <v>0</v>
      </c>
      <c r="AN202" s="22">
        <f t="shared" si="1123"/>
        <v>0</v>
      </c>
      <c r="AO202" s="22">
        <f t="shared" si="1123"/>
        <v>0</v>
      </c>
      <c r="AP202" s="22">
        <f t="shared" si="1123"/>
        <v>0</v>
      </c>
      <c r="AQ202" s="22">
        <f t="shared" si="1123"/>
        <v>0</v>
      </c>
      <c r="AR202" s="22">
        <f t="shared" si="1123"/>
        <v>0</v>
      </c>
      <c r="AS202" s="22">
        <f t="shared" si="1123"/>
        <v>0</v>
      </c>
      <c r="AT202" s="22">
        <f t="shared" si="1123"/>
        <v>0</v>
      </c>
      <c r="AU202" s="22">
        <f t="shared" si="1123"/>
        <v>0</v>
      </c>
      <c r="AV202" s="22">
        <f t="shared" si="1123"/>
        <v>0</v>
      </c>
      <c r="AW202" s="22">
        <f t="shared" si="1123"/>
        <v>9</v>
      </c>
      <c r="AX202" s="22">
        <f t="shared" si="1123"/>
        <v>0</v>
      </c>
      <c r="AY202" s="22">
        <f t="shared" si="1123"/>
        <v>0</v>
      </c>
      <c r="AZ202" s="22">
        <f t="shared" si="1123"/>
        <v>0</v>
      </c>
      <c r="BA202" s="22">
        <f t="shared" si="1123"/>
        <v>0</v>
      </c>
      <c r="BB202" s="22">
        <f t="shared" si="1123"/>
        <v>12</v>
      </c>
      <c r="BC202" s="22">
        <f t="shared" si="1123"/>
        <v>4</v>
      </c>
      <c r="BD202" s="22">
        <f t="shared" si="1123"/>
        <v>8</v>
      </c>
      <c r="BE202" s="22">
        <f t="shared" si="1123"/>
        <v>12</v>
      </c>
      <c r="BF202" s="22">
        <f t="shared" ref="BF202:BJ202" si="1130">BF195+BF201</f>
        <v>0</v>
      </c>
      <c r="BG202" s="22">
        <f t="shared" si="1130"/>
        <v>0</v>
      </c>
      <c r="BH202" s="22">
        <f t="shared" si="1130"/>
        <v>0</v>
      </c>
      <c r="BI202" s="22">
        <f t="shared" si="1130"/>
        <v>0</v>
      </c>
      <c r="BJ202" s="22">
        <f t="shared" si="1130"/>
        <v>0</v>
      </c>
      <c r="BK202" s="22">
        <f t="shared" si="1100"/>
        <v>420</v>
      </c>
      <c r="BL202" s="22">
        <f t="shared" si="1101"/>
        <v>1001</v>
      </c>
      <c r="BM202" s="22">
        <f t="shared" si="1102"/>
        <v>133</v>
      </c>
      <c r="BN202" s="22">
        <f t="shared" si="1103"/>
        <v>217</v>
      </c>
      <c r="BO202" s="22">
        <f t="shared" si="1104"/>
        <v>350</v>
      </c>
      <c r="BP202" s="23"/>
      <c r="BQ202" s="22">
        <f t="shared" si="1123"/>
        <v>80</v>
      </c>
      <c r="BR202" s="22">
        <f t="shared" si="1123"/>
        <v>107</v>
      </c>
      <c r="BS202" s="22">
        <f t="shared" si="1123"/>
        <v>187</v>
      </c>
      <c r="BT202" s="22">
        <f t="shared" si="1123"/>
        <v>53</v>
      </c>
      <c r="BU202" s="22">
        <f t="shared" si="1123"/>
        <v>110</v>
      </c>
      <c r="BV202" s="22">
        <f t="shared" si="1123"/>
        <v>163</v>
      </c>
      <c r="BW202" s="22">
        <f t="shared" ref="BW202:BY202" si="1131">BW195+BW201</f>
        <v>0</v>
      </c>
      <c r="BX202" s="22">
        <f t="shared" si="1131"/>
        <v>0</v>
      </c>
      <c r="BY202" s="22">
        <f t="shared" si="1131"/>
        <v>0</v>
      </c>
    </row>
    <row r="203" spans="1:77" s="2" customFormat="1" ht="23.25" customHeight="1" x14ac:dyDescent="0.5">
      <c r="A203" s="24"/>
      <c r="B203" s="25" t="s">
        <v>29</v>
      </c>
      <c r="C203" s="41">
        <f>C202</f>
        <v>55</v>
      </c>
      <c r="D203" s="41">
        <f>D202</f>
        <v>36</v>
      </c>
      <c r="E203" s="41">
        <f t="shared" ref="E203:BV203" si="1132">E202</f>
        <v>6</v>
      </c>
      <c r="F203" s="41">
        <f t="shared" si="1132"/>
        <v>23</v>
      </c>
      <c r="G203" s="41">
        <f t="shared" si="1132"/>
        <v>29</v>
      </c>
      <c r="H203" s="41">
        <f>H202</f>
        <v>0</v>
      </c>
      <c r="I203" s="41">
        <f>I202</f>
        <v>70</v>
      </c>
      <c r="J203" s="26">
        <f t="shared" ref="J203:L203" si="1133">J202</f>
        <v>15</v>
      </c>
      <c r="K203" s="26">
        <f t="shared" si="1133"/>
        <v>34</v>
      </c>
      <c r="L203" s="26">
        <f t="shared" si="1133"/>
        <v>49</v>
      </c>
      <c r="M203" s="26">
        <f t="shared" si="1132"/>
        <v>79</v>
      </c>
      <c r="N203" s="26">
        <f t="shared" si="1132"/>
        <v>60</v>
      </c>
      <c r="O203" s="26">
        <f t="shared" si="1132"/>
        <v>18</v>
      </c>
      <c r="P203" s="26">
        <f t="shared" si="1132"/>
        <v>14</v>
      </c>
      <c r="Q203" s="26">
        <f t="shared" si="1132"/>
        <v>32</v>
      </c>
      <c r="R203" s="26">
        <f t="shared" si="1132"/>
        <v>161</v>
      </c>
      <c r="S203" s="26">
        <f t="shared" ref="S203" si="1134">S202</f>
        <v>296</v>
      </c>
      <c r="T203" s="26">
        <f t="shared" si="1132"/>
        <v>48</v>
      </c>
      <c r="U203" s="26">
        <f t="shared" si="1132"/>
        <v>89</v>
      </c>
      <c r="V203" s="26">
        <f t="shared" si="1132"/>
        <v>137</v>
      </c>
      <c r="W203" s="26">
        <f t="shared" ref="W203:AK203" si="1135">W202</f>
        <v>81</v>
      </c>
      <c r="X203" s="26">
        <f t="shared" ref="X203" si="1136">X202</f>
        <v>169</v>
      </c>
      <c r="Y203" s="26">
        <f t="shared" si="1135"/>
        <v>21</v>
      </c>
      <c r="Z203" s="26">
        <f t="shared" si="1135"/>
        <v>27</v>
      </c>
      <c r="AA203" s="26">
        <f t="shared" si="1135"/>
        <v>48</v>
      </c>
      <c r="AB203" s="26">
        <f t="shared" si="1135"/>
        <v>38</v>
      </c>
      <c r="AC203" s="26">
        <f t="shared" ref="AC203" si="1137">AC202</f>
        <v>307</v>
      </c>
      <c r="AD203" s="26">
        <f t="shared" si="1135"/>
        <v>6</v>
      </c>
      <c r="AE203" s="26">
        <f t="shared" si="1135"/>
        <v>17</v>
      </c>
      <c r="AF203" s="26">
        <f t="shared" si="1135"/>
        <v>23</v>
      </c>
      <c r="AG203" s="26">
        <f t="shared" si="1135"/>
        <v>6</v>
      </c>
      <c r="AH203" s="26">
        <f t="shared" si="1135"/>
        <v>42</v>
      </c>
      <c r="AI203" s="26">
        <f t="shared" si="1135"/>
        <v>15</v>
      </c>
      <c r="AJ203" s="26">
        <f t="shared" si="1135"/>
        <v>5</v>
      </c>
      <c r="AK203" s="26">
        <f t="shared" si="1135"/>
        <v>20</v>
      </c>
      <c r="AL203" s="26">
        <f t="shared" si="1132"/>
        <v>0</v>
      </c>
      <c r="AM203" s="26">
        <f t="shared" ref="AM203" si="1138">AM202</f>
        <v>0</v>
      </c>
      <c r="AN203" s="26">
        <f t="shared" si="1132"/>
        <v>0</v>
      </c>
      <c r="AO203" s="26">
        <f t="shared" si="1132"/>
        <v>0</v>
      </c>
      <c r="AP203" s="26">
        <f t="shared" si="1132"/>
        <v>0</v>
      </c>
      <c r="AQ203" s="26">
        <f t="shared" si="1132"/>
        <v>0</v>
      </c>
      <c r="AR203" s="26">
        <f t="shared" si="1132"/>
        <v>0</v>
      </c>
      <c r="AS203" s="26">
        <f t="shared" si="1132"/>
        <v>0</v>
      </c>
      <c r="AT203" s="26">
        <f t="shared" si="1132"/>
        <v>0</v>
      </c>
      <c r="AU203" s="26">
        <f t="shared" si="1132"/>
        <v>0</v>
      </c>
      <c r="AV203" s="26">
        <f t="shared" si="1132"/>
        <v>0</v>
      </c>
      <c r="AW203" s="26">
        <f t="shared" si="1132"/>
        <v>9</v>
      </c>
      <c r="AX203" s="26">
        <f t="shared" si="1132"/>
        <v>0</v>
      </c>
      <c r="AY203" s="26">
        <f t="shared" si="1132"/>
        <v>0</v>
      </c>
      <c r="AZ203" s="26">
        <f t="shared" si="1132"/>
        <v>0</v>
      </c>
      <c r="BA203" s="26">
        <f t="shared" si="1132"/>
        <v>0</v>
      </c>
      <c r="BB203" s="26">
        <f t="shared" si="1132"/>
        <v>12</v>
      </c>
      <c r="BC203" s="26">
        <f t="shared" si="1132"/>
        <v>4</v>
      </c>
      <c r="BD203" s="26">
        <f t="shared" si="1132"/>
        <v>8</v>
      </c>
      <c r="BE203" s="26">
        <f t="shared" si="1132"/>
        <v>12</v>
      </c>
      <c r="BF203" s="26">
        <f t="shared" ref="BF203:BJ203" si="1139">BF202</f>
        <v>0</v>
      </c>
      <c r="BG203" s="26">
        <f t="shared" si="1139"/>
        <v>0</v>
      </c>
      <c r="BH203" s="26">
        <f t="shared" si="1139"/>
        <v>0</v>
      </c>
      <c r="BI203" s="26">
        <f t="shared" si="1139"/>
        <v>0</v>
      </c>
      <c r="BJ203" s="26">
        <f t="shared" si="1139"/>
        <v>0</v>
      </c>
      <c r="BK203" s="26">
        <f t="shared" si="1100"/>
        <v>420</v>
      </c>
      <c r="BL203" s="26">
        <f t="shared" si="1101"/>
        <v>1001</v>
      </c>
      <c r="BM203" s="26">
        <f t="shared" si="1102"/>
        <v>133</v>
      </c>
      <c r="BN203" s="26">
        <f t="shared" si="1103"/>
        <v>217</v>
      </c>
      <c r="BO203" s="26">
        <f t="shared" si="1104"/>
        <v>350</v>
      </c>
      <c r="BP203" s="27"/>
      <c r="BQ203" s="26">
        <f t="shared" si="1132"/>
        <v>80</v>
      </c>
      <c r="BR203" s="26">
        <f t="shared" si="1132"/>
        <v>107</v>
      </c>
      <c r="BS203" s="26">
        <f t="shared" si="1132"/>
        <v>187</v>
      </c>
      <c r="BT203" s="26">
        <f t="shared" si="1132"/>
        <v>53</v>
      </c>
      <c r="BU203" s="26">
        <f t="shared" si="1132"/>
        <v>110</v>
      </c>
      <c r="BV203" s="26">
        <f t="shared" si="1132"/>
        <v>163</v>
      </c>
      <c r="BW203" s="26">
        <f t="shared" ref="BW203:BY203" si="1140">BW202</f>
        <v>0</v>
      </c>
      <c r="BX203" s="26">
        <f t="shared" si="1140"/>
        <v>0</v>
      </c>
      <c r="BY203" s="26">
        <f t="shared" si="1140"/>
        <v>0</v>
      </c>
    </row>
    <row r="204" spans="1:77" ht="23.25" customHeight="1" x14ac:dyDescent="0.5">
      <c r="A204" s="4" t="s">
        <v>37</v>
      </c>
      <c r="B204" s="5"/>
      <c r="C204" s="1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  <c r="BA204" s="28"/>
      <c r="BB204" s="28"/>
      <c r="BC204" s="28"/>
      <c r="BD204" s="28"/>
      <c r="BE204" s="28"/>
      <c r="BF204" s="28"/>
      <c r="BG204" s="28"/>
      <c r="BH204" s="28"/>
      <c r="BI204" s="28"/>
      <c r="BJ204" s="28"/>
      <c r="BK204" s="28"/>
      <c r="BL204" s="28"/>
      <c r="BM204" s="28"/>
      <c r="BN204" s="28"/>
      <c r="BO204" s="28"/>
      <c r="BP204" s="53"/>
      <c r="BQ204" s="28"/>
      <c r="BR204" s="28"/>
      <c r="BS204" s="28"/>
      <c r="BT204" s="28"/>
      <c r="BU204" s="28"/>
      <c r="BV204" s="28"/>
      <c r="BW204" s="28"/>
      <c r="BX204" s="28"/>
      <c r="BY204" s="45"/>
    </row>
    <row r="205" spans="1:77" ht="23.25" customHeight="1" x14ac:dyDescent="0.5">
      <c r="A205" s="4"/>
      <c r="B205" s="10" t="s">
        <v>43</v>
      </c>
      <c r="C205" s="1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  <c r="BA205" s="28"/>
      <c r="BB205" s="28"/>
      <c r="BC205" s="28"/>
      <c r="BD205" s="28"/>
      <c r="BE205" s="28"/>
      <c r="BF205" s="28"/>
      <c r="BG205" s="28"/>
      <c r="BH205" s="28"/>
      <c r="BI205" s="28"/>
      <c r="BJ205" s="28"/>
      <c r="BK205" s="28"/>
      <c r="BL205" s="28"/>
      <c r="BM205" s="28"/>
      <c r="BN205" s="28"/>
      <c r="BO205" s="28"/>
      <c r="BP205" s="53"/>
      <c r="BQ205" s="28"/>
      <c r="BR205" s="28"/>
      <c r="BS205" s="28"/>
      <c r="BT205" s="28"/>
      <c r="BU205" s="28"/>
      <c r="BV205" s="28"/>
      <c r="BW205" s="28"/>
      <c r="BX205" s="28"/>
      <c r="BY205" s="45"/>
    </row>
    <row r="206" spans="1:77" ht="23.25" customHeight="1" x14ac:dyDescent="0.5">
      <c r="A206" s="11"/>
      <c r="B206" s="5" t="s">
        <v>50</v>
      </c>
      <c r="C206" s="133"/>
      <c r="D206" s="86"/>
      <c r="E206" s="86"/>
      <c r="F206" s="86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86"/>
      <c r="S206" s="86"/>
      <c r="T206" s="86"/>
      <c r="U206" s="86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86"/>
      <c r="AM206" s="86"/>
      <c r="AN206" s="86"/>
      <c r="AO206" s="86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  <c r="BA206" s="28"/>
      <c r="BB206" s="28"/>
      <c r="BC206" s="28"/>
      <c r="BD206" s="28"/>
      <c r="BE206" s="28"/>
      <c r="BF206" s="28"/>
      <c r="BG206" s="28"/>
      <c r="BH206" s="28"/>
      <c r="BI206" s="28"/>
      <c r="BJ206" s="28"/>
      <c r="BK206" s="28"/>
      <c r="BL206" s="28"/>
      <c r="BM206" s="28"/>
      <c r="BN206" s="28"/>
      <c r="BO206" s="28"/>
      <c r="BP206" s="100"/>
      <c r="BQ206" s="28"/>
      <c r="BR206" s="28"/>
      <c r="BS206" s="28"/>
      <c r="BT206" s="28"/>
      <c r="BU206" s="28"/>
      <c r="BV206" s="28"/>
      <c r="BW206" s="28"/>
      <c r="BX206" s="28"/>
      <c r="BY206" s="45"/>
    </row>
    <row r="207" spans="1:77" ht="23.25" customHeight="1" x14ac:dyDescent="0.5">
      <c r="A207" s="18"/>
      <c r="B207" s="34" t="s">
        <v>74</v>
      </c>
      <c r="C207" s="20">
        <v>10</v>
      </c>
      <c r="D207" s="20">
        <v>3</v>
      </c>
      <c r="E207" s="20">
        <v>0</v>
      </c>
      <c r="F207" s="20">
        <v>1</v>
      </c>
      <c r="G207" s="20">
        <f t="shared" ref="G207:G212" si="1141">E207+F207</f>
        <v>1</v>
      </c>
      <c r="H207" s="20">
        <v>0</v>
      </c>
      <c r="I207" s="128">
        <v>3</v>
      </c>
      <c r="J207" s="20">
        <v>0</v>
      </c>
      <c r="K207" s="20">
        <v>2</v>
      </c>
      <c r="L207" s="20">
        <f>SUM(J207:K207)</f>
        <v>2</v>
      </c>
      <c r="M207" s="20">
        <v>20</v>
      </c>
      <c r="N207" s="20">
        <v>7</v>
      </c>
      <c r="O207" s="20">
        <f>1+2</f>
        <v>3</v>
      </c>
      <c r="P207" s="20">
        <f>1+5</f>
        <v>6</v>
      </c>
      <c r="Q207" s="20">
        <f t="shared" ref="Q207:Q212" si="1142">O207+P207</f>
        <v>9</v>
      </c>
      <c r="R207" s="20">
        <v>25</v>
      </c>
      <c r="S207" s="20">
        <v>92</v>
      </c>
      <c r="T207" s="20">
        <v>6</v>
      </c>
      <c r="U207" s="20">
        <v>21</v>
      </c>
      <c r="V207" s="20">
        <f t="shared" ref="V207:V212" si="1143">T207+U207</f>
        <v>27</v>
      </c>
      <c r="W207" s="20">
        <v>10</v>
      </c>
      <c r="X207" s="20">
        <v>22</v>
      </c>
      <c r="Y207" s="20">
        <v>3</v>
      </c>
      <c r="Z207" s="20">
        <v>8</v>
      </c>
      <c r="AA207" s="20">
        <f t="shared" ref="AA207:AA212" si="1144">Y207+Z207</f>
        <v>11</v>
      </c>
      <c r="AB207" s="20">
        <v>5</v>
      </c>
      <c r="AC207" s="20">
        <v>74</v>
      </c>
      <c r="AD207" s="20">
        <v>1</v>
      </c>
      <c r="AE207" s="20">
        <v>4</v>
      </c>
      <c r="AF207" s="20">
        <f t="shared" ref="AF207:AF212" si="1145">AD207+AE207</f>
        <v>5</v>
      </c>
      <c r="AG207" s="20">
        <v>0</v>
      </c>
      <c r="AH207" s="20">
        <f>23+13</f>
        <v>36</v>
      </c>
      <c r="AI207" s="20">
        <v>11</v>
      </c>
      <c r="AJ207" s="20">
        <v>13</v>
      </c>
      <c r="AK207" s="20">
        <f t="shared" ref="AK207:AK212" si="1146">AI207+AJ207</f>
        <v>24</v>
      </c>
      <c r="AL207" s="20">
        <v>0</v>
      </c>
      <c r="AM207" s="20">
        <v>0</v>
      </c>
      <c r="AN207" s="20">
        <v>0</v>
      </c>
      <c r="AO207" s="20">
        <v>0</v>
      </c>
      <c r="AP207" s="20">
        <f t="shared" ref="AP207:AP212" si="1147">AN207+AO207</f>
        <v>0</v>
      </c>
      <c r="AQ207" s="20">
        <v>0</v>
      </c>
      <c r="AR207" s="20">
        <v>0</v>
      </c>
      <c r="AS207" s="20">
        <v>0</v>
      </c>
      <c r="AT207" s="20">
        <v>0</v>
      </c>
      <c r="AU207" s="20">
        <f t="shared" ref="AU207:AU212" si="1148">AS207+AT207</f>
        <v>0</v>
      </c>
      <c r="AV207" s="20">
        <v>0</v>
      </c>
      <c r="AW207" s="20">
        <v>0</v>
      </c>
      <c r="AX207" s="20">
        <v>0</v>
      </c>
      <c r="AY207" s="20">
        <v>0</v>
      </c>
      <c r="AZ207" s="20">
        <f t="shared" ref="AZ207:AZ212" si="1149">AX207+AY207</f>
        <v>0</v>
      </c>
      <c r="BA207" s="20">
        <v>0</v>
      </c>
      <c r="BB207" s="20">
        <v>1</v>
      </c>
      <c r="BC207" s="20">
        <v>1</v>
      </c>
      <c r="BD207" s="20">
        <v>0</v>
      </c>
      <c r="BE207" s="20">
        <f t="shared" ref="BE207:BE212" si="1150">BC207+BD207</f>
        <v>1</v>
      </c>
      <c r="BF207" s="20">
        <v>0</v>
      </c>
      <c r="BG207" s="20">
        <v>0</v>
      </c>
      <c r="BH207" s="20">
        <v>0</v>
      </c>
      <c r="BI207" s="20">
        <v>0</v>
      </c>
      <c r="BJ207" s="20">
        <f t="shared" ref="BJ207:BJ212" si="1151">BH207+BI207</f>
        <v>0</v>
      </c>
      <c r="BK207" s="22">
        <f>C207+M207+R207+W207+AB207+AG207+AL207+AQ207+AV207+BF207+H207+BA207</f>
        <v>70</v>
      </c>
      <c r="BL207" s="22">
        <f>D207+N207+S207+X207+AC207+AH207+AM207+AR207+AW207+BG207+I207+BB207</f>
        <v>238</v>
      </c>
      <c r="BM207" s="22">
        <f>E207+O207+T207+Y207+AD207+AI207+AN207+AS207+AX207+BH207+J207+BC207</f>
        <v>25</v>
      </c>
      <c r="BN207" s="22">
        <f>F207+P207+U207+Z207+AE207+AJ207+AO207+AT207+AY207+BI207+K207+BD207</f>
        <v>55</v>
      </c>
      <c r="BO207" s="22">
        <f>G207+Q207+V207+AA207+AF207+AK207+AP207+AU207+AZ207+BJ207+L207+BE207</f>
        <v>80</v>
      </c>
      <c r="BP207" s="23">
        <v>2</v>
      </c>
      <c r="BQ207" s="22" t="str">
        <f t="shared" ref="BQ207:BQ212" si="1152">IF(BP207=1,BM207,"0")</f>
        <v>0</v>
      </c>
      <c r="BR207" s="22" t="str">
        <f t="shared" ref="BR207:BR212" si="1153">IF(BP207=1,BN207,"0")</f>
        <v>0</v>
      </c>
      <c r="BS207" s="22">
        <f t="shared" ref="BS207:BS212" si="1154">BQ207+BR207</f>
        <v>0</v>
      </c>
      <c r="BT207" s="22">
        <f t="shared" ref="BT207:BT212" si="1155">IF(BP207=2,BM207,"0")</f>
        <v>25</v>
      </c>
      <c r="BU207" s="22">
        <f t="shared" ref="BU207:BU212" si="1156">IF(BP207=2,BN207,"0")</f>
        <v>55</v>
      </c>
      <c r="BV207" s="22">
        <f t="shared" ref="BV207:BV212" si="1157">BT207+BU207</f>
        <v>80</v>
      </c>
      <c r="BW207" s="22" t="str">
        <f t="shared" ref="BW207:BW212" si="1158">IF(BS207=2,BP207,"0")</f>
        <v>0</v>
      </c>
      <c r="BX207" s="22" t="str">
        <f t="shared" ref="BX207:BX212" si="1159">IF(BS207=2,BQ207,"0")</f>
        <v>0</v>
      </c>
      <c r="BY207" s="22">
        <f t="shared" ref="BY207:BY212" si="1160">BW207+BX207</f>
        <v>0</v>
      </c>
    </row>
    <row r="208" spans="1:77" ht="23.25" customHeight="1" x14ac:dyDescent="0.5">
      <c r="A208" s="18"/>
      <c r="B208" s="19" t="s">
        <v>54</v>
      </c>
      <c r="C208" s="20">
        <v>10</v>
      </c>
      <c r="D208" s="20">
        <v>29</v>
      </c>
      <c r="E208" s="20">
        <v>3</v>
      </c>
      <c r="F208" s="20">
        <v>5</v>
      </c>
      <c r="G208" s="20">
        <f t="shared" si="1141"/>
        <v>8</v>
      </c>
      <c r="H208" s="20">
        <v>0</v>
      </c>
      <c r="I208" s="128">
        <v>3</v>
      </c>
      <c r="J208" s="20">
        <v>1</v>
      </c>
      <c r="K208" s="20">
        <v>1</v>
      </c>
      <c r="L208" s="20">
        <f t="shared" ref="L208:L212" si="1161">SUM(J208:K208)</f>
        <v>2</v>
      </c>
      <c r="M208" s="20">
        <v>15</v>
      </c>
      <c r="N208" s="20">
        <v>49</v>
      </c>
      <c r="O208" s="20">
        <f>4+16</f>
        <v>20</v>
      </c>
      <c r="P208" s="20">
        <f>1+3</f>
        <v>4</v>
      </c>
      <c r="Q208" s="20">
        <f t="shared" si="1142"/>
        <v>24</v>
      </c>
      <c r="R208" s="20">
        <v>20</v>
      </c>
      <c r="S208" s="20">
        <v>134</v>
      </c>
      <c r="T208" s="20">
        <v>8</v>
      </c>
      <c r="U208" s="20">
        <v>8</v>
      </c>
      <c r="V208" s="20">
        <f t="shared" si="1143"/>
        <v>16</v>
      </c>
      <c r="W208" s="20">
        <v>15</v>
      </c>
      <c r="X208" s="20">
        <v>79</v>
      </c>
      <c r="Y208" s="20">
        <v>10</v>
      </c>
      <c r="Z208" s="20">
        <v>4</v>
      </c>
      <c r="AA208" s="20">
        <f t="shared" si="1144"/>
        <v>14</v>
      </c>
      <c r="AB208" s="20">
        <v>10</v>
      </c>
      <c r="AC208" s="20">
        <v>140</v>
      </c>
      <c r="AD208" s="20">
        <v>4</v>
      </c>
      <c r="AE208" s="20">
        <v>4</v>
      </c>
      <c r="AF208" s="20">
        <f t="shared" si="1145"/>
        <v>8</v>
      </c>
      <c r="AG208" s="20">
        <v>0</v>
      </c>
      <c r="AH208" s="20">
        <v>0</v>
      </c>
      <c r="AI208" s="20">
        <v>0</v>
      </c>
      <c r="AJ208" s="20">
        <v>0</v>
      </c>
      <c r="AK208" s="20">
        <f t="shared" si="1146"/>
        <v>0</v>
      </c>
      <c r="AL208" s="20">
        <v>0</v>
      </c>
      <c r="AM208" s="20">
        <v>0</v>
      </c>
      <c r="AN208" s="20">
        <v>0</v>
      </c>
      <c r="AO208" s="20">
        <v>0</v>
      </c>
      <c r="AP208" s="20">
        <f t="shared" si="1147"/>
        <v>0</v>
      </c>
      <c r="AQ208" s="20">
        <v>0</v>
      </c>
      <c r="AR208" s="20">
        <v>0</v>
      </c>
      <c r="AS208" s="20">
        <v>0</v>
      </c>
      <c r="AT208" s="20">
        <v>0</v>
      </c>
      <c r="AU208" s="20">
        <f t="shared" si="1148"/>
        <v>0</v>
      </c>
      <c r="AV208" s="20">
        <v>0</v>
      </c>
      <c r="AW208" s="20">
        <v>0</v>
      </c>
      <c r="AX208" s="20">
        <v>0</v>
      </c>
      <c r="AY208" s="20">
        <v>0</v>
      </c>
      <c r="AZ208" s="20">
        <f t="shared" si="1149"/>
        <v>0</v>
      </c>
      <c r="BA208" s="20">
        <v>0</v>
      </c>
      <c r="BB208" s="20">
        <v>2</v>
      </c>
      <c r="BC208" s="20">
        <v>2</v>
      </c>
      <c r="BD208" s="20">
        <v>0</v>
      </c>
      <c r="BE208" s="20">
        <f t="shared" si="1150"/>
        <v>2</v>
      </c>
      <c r="BF208" s="20">
        <v>0</v>
      </c>
      <c r="BG208" s="20">
        <v>0</v>
      </c>
      <c r="BH208" s="20">
        <v>0</v>
      </c>
      <c r="BI208" s="20">
        <v>0</v>
      </c>
      <c r="BJ208" s="20">
        <f t="shared" si="1151"/>
        <v>0</v>
      </c>
      <c r="BK208" s="22">
        <f t="shared" ref="BK208:BK213" si="1162">C208+M208+R208+W208+AB208+AG208+AL208+AQ208+AV208+BF208+H208+BA208</f>
        <v>70</v>
      </c>
      <c r="BL208" s="22">
        <f t="shared" ref="BL208:BL213" si="1163">D208+N208+S208+X208+AC208+AH208+AM208+AR208+AW208+BG208+I208+BB208</f>
        <v>436</v>
      </c>
      <c r="BM208" s="22">
        <f t="shared" ref="BM208:BM213" si="1164">E208+O208+T208+Y208+AD208+AI208+AN208+AS208+AX208+BH208+J208+BC208</f>
        <v>48</v>
      </c>
      <c r="BN208" s="22">
        <f t="shared" ref="BN208:BN213" si="1165">F208+P208+U208+Z208+AE208+AJ208+AO208+AT208+AY208+BI208+K208+BD208</f>
        <v>26</v>
      </c>
      <c r="BO208" s="22">
        <f t="shared" ref="BO208:BO213" si="1166">G208+Q208+V208+AA208+AF208+AK208+AP208+AU208+AZ208+BJ208+L208+BE208</f>
        <v>74</v>
      </c>
      <c r="BP208" s="23">
        <v>2</v>
      </c>
      <c r="BQ208" s="22" t="str">
        <f t="shared" si="1152"/>
        <v>0</v>
      </c>
      <c r="BR208" s="22" t="str">
        <f t="shared" si="1153"/>
        <v>0</v>
      </c>
      <c r="BS208" s="22">
        <f t="shared" si="1154"/>
        <v>0</v>
      </c>
      <c r="BT208" s="22">
        <f t="shared" si="1155"/>
        <v>48</v>
      </c>
      <c r="BU208" s="22">
        <f t="shared" si="1156"/>
        <v>26</v>
      </c>
      <c r="BV208" s="22">
        <f t="shared" si="1157"/>
        <v>74</v>
      </c>
      <c r="BW208" s="22" t="str">
        <f t="shared" si="1158"/>
        <v>0</v>
      </c>
      <c r="BX208" s="22" t="str">
        <f t="shared" si="1159"/>
        <v>0</v>
      </c>
      <c r="BY208" s="22">
        <f t="shared" si="1160"/>
        <v>0</v>
      </c>
    </row>
    <row r="209" spans="1:77" ht="23.25" customHeight="1" x14ac:dyDescent="0.5">
      <c r="A209" s="18"/>
      <c r="B209" s="19" t="s">
        <v>25</v>
      </c>
      <c r="C209" s="20">
        <v>10</v>
      </c>
      <c r="D209" s="20">
        <v>3</v>
      </c>
      <c r="E209" s="20">
        <v>1</v>
      </c>
      <c r="F209" s="20">
        <f>2+3</f>
        <v>5</v>
      </c>
      <c r="G209" s="20">
        <f t="shared" si="1141"/>
        <v>6</v>
      </c>
      <c r="H209" s="20">
        <v>0</v>
      </c>
      <c r="I209" s="128">
        <v>4</v>
      </c>
      <c r="J209" s="20">
        <v>2</v>
      </c>
      <c r="K209" s="20">
        <v>2</v>
      </c>
      <c r="L209" s="20">
        <f t="shared" si="1161"/>
        <v>4</v>
      </c>
      <c r="M209" s="20">
        <v>20</v>
      </c>
      <c r="N209" s="20">
        <v>11</v>
      </c>
      <c r="O209" s="20">
        <f>3+5</f>
        <v>8</v>
      </c>
      <c r="P209" s="20">
        <f>3+4</f>
        <v>7</v>
      </c>
      <c r="Q209" s="20">
        <f t="shared" si="1142"/>
        <v>15</v>
      </c>
      <c r="R209" s="20">
        <v>25</v>
      </c>
      <c r="S209" s="20">
        <v>33</v>
      </c>
      <c r="T209" s="20">
        <v>8</v>
      </c>
      <c r="U209" s="20">
        <v>14</v>
      </c>
      <c r="V209" s="20">
        <f t="shared" si="1143"/>
        <v>22</v>
      </c>
      <c r="W209" s="20">
        <v>10</v>
      </c>
      <c r="X209" s="20">
        <v>12</v>
      </c>
      <c r="Y209" s="20">
        <v>2</v>
      </c>
      <c r="Z209" s="20">
        <v>7</v>
      </c>
      <c r="AA209" s="20">
        <f t="shared" si="1144"/>
        <v>9</v>
      </c>
      <c r="AB209" s="20">
        <v>5</v>
      </c>
      <c r="AC209" s="20">
        <v>49</v>
      </c>
      <c r="AD209" s="20">
        <v>1</v>
      </c>
      <c r="AE209" s="20">
        <v>3</v>
      </c>
      <c r="AF209" s="20">
        <f t="shared" si="1145"/>
        <v>4</v>
      </c>
      <c r="AG209" s="20">
        <v>0</v>
      </c>
      <c r="AH209" s="20">
        <f>14+4</f>
        <v>18</v>
      </c>
      <c r="AI209" s="20">
        <v>7</v>
      </c>
      <c r="AJ209" s="20">
        <v>8</v>
      </c>
      <c r="AK209" s="20">
        <f t="shared" si="1146"/>
        <v>15</v>
      </c>
      <c r="AL209" s="20">
        <v>0</v>
      </c>
      <c r="AM209" s="20">
        <v>0</v>
      </c>
      <c r="AN209" s="20">
        <v>0</v>
      </c>
      <c r="AO209" s="20">
        <v>0</v>
      </c>
      <c r="AP209" s="20">
        <f t="shared" si="1147"/>
        <v>0</v>
      </c>
      <c r="AQ209" s="20">
        <v>0</v>
      </c>
      <c r="AR209" s="20">
        <v>0</v>
      </c>
      <c r="AS209" s="20">
        <v>2</v>
      </c>
      <c r="AT209" s="20">
        <v>1</v>
      </c>
      <c r="AU209" s="20">
        <f t="shared" si="1148"/>
        <v>3</v>
      </c>
      <c r="AV209" s="20">
        <v>0</v>
      </c>
      <c r="AW209" s="20">
        <v>5</v>
      </c>
      <c r="AX209" s="20">
        <v>0</v>
      </c>
      <c r="AY209" s="20">
        <v>0</v>
      </c>
      <c r="AZ209" s="20">
        <f t="shared" si="1149"/>
        <v>0</v>
      </c>
      <c r="BA209" s="20">
        <v>0</v>
      </c>
      <c r="BB209" s="20">
        <v>0</v>
      </c>
      <c r="BC209" s="20">
        <v>0</v>
      </c>
      <c r="BD209" s="20">
        <v>0</v>
      </c>
      <c r="BE209" s="20">
        <f t="shared" si="1150"/>
        <v>0</v>
      </c>
      <c r="BF209" s="20">
        <v>0</v>
      </c>
      <c r="BG209" s="20">
        <v>0</v>
      </c>
      <c r="BH209" s="20">
        <v>0</v>
      </c>
      <c r="BI209" s="20">
        <v>0</v>
      </c>
      <c r="BJ209" s="20">
        <f t="shared" si="1151"/>
        <v>0</v>
      </c>
      <c r="BK209" s="22">
        <f t="shared" si="1162"/>
        <v>70</v>
      </c>
      <c r="BL209" s="22">
        <f t="shared" si="1163"/>
        <v>135</v>
      </c>
      <c r="BM209" s="22">
        <f t="shared" si="1164"/>
        <v>31</v>
      </c>
      <c r="BN209" s="22">
        <f t="shared" si="1165"/>
        <v>47</v>
      </c>
      <c r="BO209" s="22">
        <f t="shared" si="1166"/>
        <v>78</v>
      </c>
      <c r="BP209" s="23">
        <v>2</v>
      </c>
      <c r="BQ209" s="22" t="str">
        <f t="shared" si="1152"/>
        <v>0</v>
      </c>
      <c r="BR209" s="22" t="str">
        <f t="shared" si="1153"/>
        <v>0</v>
      </c>
      <c r="BS209" s="22">
        <f t="shared" si="1154"/>
        <v>0</v>
      </c>
      <c r="BT209" s="22">
        <f t="shared" si="1155"/>
        <v>31</v>
      </c>
      <c r="BU209" s="22">
        <f t="shared" si="1156"/>
        <v>47</v>
      </c>
      <c r="BV209" s="22">
        <f t="shared" si="1157"/>
        <v>78</v>
      </c>
      <c r="BW209" s="22" t="str">
        <f t="shared" si="1158"/>
        <v>0</v>
      </c>
      <c r="BX209" s="22" t="str">
        <f t="shared" si="1159"/>
        <v>0</v>
      </c>
      <c r="BY209" s="22">
        <f t="shared" si="1160"/>
        <v>0</v>
      </c>
    </row>
    <row r="210" spans="1:77" s="2" customFormat="1" ht="23.25" customHeight="1" x14ac:dyDescent="0.5">
      <c r="A210" s="4"/>
      <c r="B210" s="19" t="s">
        <v>83</v>
      </c>
      <c r="C210" s="20">
        <v>5</v>
      </c>
      <c r="D210" s="20">
        <v>4</v>
      </c>
      <c r="E210" s="20">
        <f>1+1</f>
        <v>2</v>
      </c>
      <c r="F210" s="20">
        <v>2</v>
      </c>
      <c r="G210" s="20">
        <f t="shared" si="1141"/>
        <v>4</v>
      </c>
      <c r="H210" s="20">
        <v>0</v>
      </c>
      <c r="I210" s="128">
        <v>0</v>
      </c>
      <c r="J210" s="20">
        <v>0</v>
      </c>
      <c r="K210" s="20">
        <v>0</v>
      </c>
      <c r="L210" s="20">
        <f t="shared" si="1161"/>
        <v>0</v>
      </c>
      <c r="M210" s="20">
        <v>5</v>
      </c>
      <c r="N210" s="20">
        <v>6</v>
      </c>
      <c r="O210" s="20">
        <f>2+2</f>
        <v>4</v>
      </c>
      <c r="P210" s="20">
        <f>1+4</f>
        <v>5</v>
      </c>
      <c r="Q210" s="20">
        <f t="shared" si="1142"/>
        <v>9</v>
      </c>
      <c r="R210" s="20">
        <v>12</v>
      </c>
      <c r="S210" s="20">
        <v>7</v>
      </c>
      <c r="T210" s="20">
        <v>5</v>
      </c>
      <c r="U210" s="20">
        <v>5</v>
      </c>
      <c r="V210" s="20">
        <f t="shared" si="1143"/>
        <v>10</v>
      </c>
      <c r="W210" s="20">
        <v>5</v>
      </c>
      <c r="X210" s="20">
        <v>4</v>
      </c>
      <c r="Y210" s="20">
        <v>4</v>
      </c>
      <c r="Z210" s="20">
        <v>0</v>
      </c>
      <c r="AA210" s="20">
        <f t="shared" si="1144"/>
        <v>4</v>
      </c>
      <c r="AB210" s="20">
        <v>8</v>
      </c>
      <c r="AC210" s="20">
        <v>27</v>
      </c>
      <c r="AD210" s="20">
        <v>4</v>
      </c>
      <c r="AE210" s="20">
        <v>2</v>
      </c>
      <c r="AF210" s="20">
        <f t="shared" si="1145"/>
        <v>6</v>
      </c>
      <c r="AG210" s="20">
        <v>0</v>
      </c>
      <c r="AH210" s="20">
        <v>6</v>
      </c>
      <c r="AI210" s="20">
        <v>4</v>
      </c>
      <c r="AJ210" s="20">
        <v>0</v>
      </c>
      <c r="AK210" s="20">
        <f t="shared" si="1146"/>
        <v>4</v>
      </c>
      <c r="AL210" s="20">
        <v>0</v>
      </c>
      <c r="AM210" s="20">
        <v>0</v>
      </c>
      <c r="AN210" s="20">
        <v>0</v>
      </c>
      <c r="AO210" s="20">
        <v>0</v>
      </c>
      <c r="AP210" s="20">
        <f t="shared" si="1147"/>
        <v>0</v>
      </c>
      <c r="AQ210" s="20">
        <v>0</v>
      </c>
      <c r="AR210" s="20">
        <v>0</v>
      </c>
      <c r="AS210" s="20">
        <v>2</v>
      </c>
      <c r="AT210" s="20">
        <v>0</v>
      </c>
      <c r="AU210" s="20">
        <f t="shared" si="1148"/>
        <v>2</v>
      </c>
      <c r="AV210" s="20">
        <v>0</v>
      </c>
      <c r="AW210" s="20">
        <v>5</v>
      </c>
      <c r="AX210" s="20">
        <v>0</v>
      </c>
      <c r="AY210" s="20">
        <v>0</v>
      </c>
      <c r="AZ210" s="20">
        <f t="shared" si="1149"/>
        <v>0</v>
      </c>
      <c r="BA210" s="20">
        <v>0</v>
      </c>
      <c r="BB210" s="20">
        <v>0</v>
      </c>
      <c r="BC210" s="20">
        <v>1</v>
      </c>
      <c r="BD210" s="20">
        <v>0</v>
      </c>
      <c r="BE210" s="20">
        <f t="shared" si="1150"/>
        <v>1</v>
      </c>
      <c r="BF210" s="20">
        <v>0</v>
      </c>
      <c r="BG210" s="20">
        <v>0</v>
      </c>
      <c r="BH210" s="20">
        <v>0</v>
      </c>
      <c r="BI210" s="20">
        <v>0</v>
      </c>
      <c r="BJ210" s="20">
        <f t="shared" si="1151"/>
        <v>0</v>
      </c>
      <c r="BK210" s="22">
        <f t="shared" si="1162"/>
        <v>35</v>
      </c>
      <c r="BL210" s="22">
        <f t="shared" si="1163"/>
        <v>59</v>
      </c>
      <c r="BM210" s="22">
        <f t="shared" si="1164"/>
        <v>26</v>
      </c>
      <c r="BN210" s="22">
        <f t="shared" si="1165"/>
        <v>14</v>
      </c>
      <c r="BO210" s="22">
        <f t="shared" si="1166"/>
        <v>40</v>
      </c>
      <c r="BP210" s="23">
        <v>2</v>
      </c>
      <c r="BQ210" s="22" t="str">
        <f t="shared" si="1152"/>
        <v>0</v>
      </c>
      <c r="BR210" s="22" t="str">
        <f t="shared" si="1153"/>
        <v>0</v>
      </c>
      <c r="BS210" s="22">
        <f t="shared" si="1154"/>
        <v>0</v>
      </c>
      <c r="BT210" s="22">
        <f t="shared" si="1155"/>
        <v>26</v>
      </c>
      <c r="BU210" s="22">
        <f t="shared" si="1156"/>
        <v>14</v>
      </c>
      <c r="BV210" s="22">
        <f t="shared" si="1157"/>
        <v>40</v>
      </c>
      <c r="BW210" s="22" t="str">
        <f t="shared" si="1158"/>
        <v>0</v>
      </c>
      <c r="BX210" s="22" t="str">
        <f t="shared" si="1159"/>
        <v>0</v>
      </c>
      <c r="BY210" s="22">
        <f t="shared" si="1160"/>
        <v>0</v>
      </c>
    </row>
    <row r="211" spans="1:77" ht="23.25" customHeight="1" x14ac:dyDescent="0.5">
      <c r="A211" s="18"/>
      <c r="B211" s="19" t="s">
        <v>26</v>
      </c>
      <c r="C211" s="20">
        <v>10</v>
      </c>
      <c r="D211" s="20">
        <v>31</v>
      </c>
      <c r="E211" s="20">
        <v>9</v>
      </c>
      <c r="F211" s="20">
        <v>2</v>
      </c>
      <c r="G211" s="20">
        <f t="shared" si="1141"/>
        <v>11</v>
      </c>
      <c r="H211" s="20">
        <v>0</v>
      </c>
      <c r="I211" s="128">
        <v>11</v>
      </c>
      <c r="J211" s="20">
        <v>6</v>
      </c>
      <c r="K211" s="20">
        <v>4</v>
      </c>
      <c r="L211" s="20">
        <f t="shared" si="1161"/>
        <v>10</v>
      </c>
      <c r="M211" s="20">
        <v>10</v>
      </c>
      <c r="N211" s="20">
        <v>53</v>
      </c>
      <c r="O211" s="20">
        <v>7</v>
      </c>
      <c r="P211" s="20">
        <v>2</v>
      </c>
      <c r="Q211" s="20">
        <f t="shared" si="1142"/>
        <v>9</v>
      </c>
      <c r="R211" s="20">
        <v>10</v>
      </c>
      <c r="S211" s="20">
        <v>107</v>
      </c>
      <c r="T211" s="20">
        <v>3</v>
      </c>
      <c r="U211" s="20">
        <v>5</v>
      </c>
      <c r="V211" s="20">
        <f t="shared" si="1143"/>
        <v>8</v>
      </c>
      <c r="W211" s="20">
        <v>5</v>
      </c>
      <c r="X211" s="20">
        <v>65</v>
      </c>
      <c r="Y211" s="20">
        <v>5</v>
      </c>
      <c r="Z211" s="20">
        <v>2</v>
      </c>
      <c r="AA211" s="20">
        <f t="shared" si="1144"/>
        <v>7</v>
      </c>
      <c r="AB211" s="20">
        <v>0</v>
      </c>
      <c r="AC211" s="20">
        <v>0</v>
      </c>
      <c r="AD211" s="20">
        <v>0</v>
      </c>
      <c r="AE211" s="20">
        <v>0</v>
      </c>
      <c r="AF211" s="20">
        <f t="shared" si="1145"/>
        <v>0</v>
      </c>
      <c r="AG211" s="20">
        <v>0</v>
      </c>
      <c r="AH211" s="20">
        <v>0</v>
      </c>
      <c r="AI211" s="20">
        <v>0</v>
      </c>
      <c r="AJ211" s="20">
        <v>0</v>
      </c>
      <c r="AK211" s="20">
        <f t="shared" si="1146"/>
        <v>0</v>
      </c>
      <c r="AL211" s="20">
        <v>0</v>
      </c>
      <c r="AM211" s="20">
        <v>0</v>
      </c>
      <c r="AN211" s="20">
        <v>0</v>
      </c>
      <c r="AO211" s="20">
        <v>0</v>
      </c>
      <c r="AP211" s="20">
        <f t="shared" si="1147"/>
        <v>0</v>
      </c>
      <c r="AQ211" s="20">
        <v>0</v>
      </c>
      <c r="AR211" s="20">
        <v>0</v>
      </c>
      <c r="AS211" s="20">
        <v>3</v>
      </c>
      <c r="AT211" s="20">
        <v>0</v>
      </c>
      <c r="AU211" s="20">
        <f t="shared" si="1148"/>
        <v>3</v>
      </c>
      <c r="AV211" s="20">
        <v>0</v>
      </c>
      <c r="AW211" s="20">
        <v>0</v>
      </c>
      <c r="AX211" s="20">
        <v>0</v>
      </c>
      <c r="AY211" s="20">
        <v>0</v>
      </c>
      <c r="AZ211" s="20">
        <f t="shared" si="1149"/>
        <v>0</v>
      </c>
      <c r="BA211" s="20">
        <v>0</v>
      </c>
      <c r="BB211" s="20">
        <v>2</v>
      </c>
      <c r="BC211" s="20">
        <v>2</v>
      </c>
      <c r="BD211" s="20">
        <v>0</v>
      </c>
      <c r="BE211" s="20">
        <f t="shared" si="1150"/>
        <v>2</v>
      </c>
      <c r="BF211" s="20">
        <v>0</v>
      </c>
      <c r="BG211" s="20">
        <v>0</v>
      </c>
      <c r="BH211" s="20">
        <v>0</v>
      </c>
      <c r="BI211" s="20">
        <v>0</v>
      </c>
      <c r="BJ211" s="20">
        <f t="shared" si="1151"/>
        <v>0</v>
      </c>
      <c r="BK211" s="22">
        <f t="shared" si="1162"/>
        <v>35</v>
      </c>
      <c r="BL211" s="22">
        <f t="shared" si="1163"/>
        <v>269</v>
      </c>
      <c r="BM211" s="22">
        <f t="shared" si="1164"/>
        <v>35</v>
      </c>
      <c r="BN211" s="22">
        <f t="shared" si="1165"/>
        <v>15</v>
      </c>
      <c r="BO211" s="22">
        <f t="shared" si="1166"/>
        <v>50</v>
      </c>
      <c r="BP211" s="23">
        <v>2</v>
      </c>
      <c r="BQ211" s="22" t="str">
        <f t="shared" si="1152"/>
        <v>0</v>
      </c>
      <c r="BR211" s="22" t="str">
        <f t="shared" si="1153"/>
        <v>0</v>
      </c>
      <c r="BS211" s="22">
        <f t="shared" si="1154"/>
        <v>0</v>
      </c>
      <c r="BT211" s="22">
        <f t="shared" si="1155"/>
        <v>35</v>
      </c>
      <c r="BU211" s="22">
        <f t="shared" si="1156"/>
        <v>15</v>
      </c>
      <c r="BV211" s="22">
        <f t="shared" si="1157"/>
        <v>50</v>
      </c>
      <c r="BW211" s="22" t="str">
        <f t="shared" si="1158"/>
        <v>0</v>
      </c>
      <c r="BX211" s="22" t="str">
        <f t="shared" si="1159"/>
        <v>0</v>
      </c>
      <c r="BY211" s="22">
        <f t="shared" si="1160"/>
        <v>0</v>
      </c>
    </row>
    <row r="212" spans="1:77" ht="23.25" customHeight="1" x14ac:dyDescent="0.5">
      <c r="A212" s="18"/>
      <c r="B212" s="19" t="s">
        <v>118</v>
      </c>
      <c r="C212" s="20">
        <v>5</v>
      </c>
      <c r="D212" s="20">
        <v>6</v>
      </c>
      <c r="E212" s="20">
        <v>4</v>
      </c>
      <c r="F212" s="20">
        <v>2</v>
      </c>
      <c r="G212" s="20">
        <f t="shared" si="1141"/>
        <v>6</v>
      </c>
      <c r="H212" s="20">
        <v>0</v>
      </c>
      <c r="I212" s="128">
        <v>13</v>
      </c>
      <c r="J212" s="20">
        <v>9</v>
      </c>
      <c r="K212" s="20">
        <v>3</v>
      </c>
      <c r="L212" s="20">
        <f t="shared" si="1161"/>
        <v>12</v>
      </c>
      <c r="M212" s="20">
        <v>5</v>
      </c>
      <c r="N212" s="20">
        <v>10</v>
      </c>
      <c r="O212" s="20">
        <v>5</v>
      </c>
      <c r="P212" s="20">
        <v>2</v>
      </c>
      <c r="Q212" s="20">
        <f t="shared" si="1142"/>
        <v>7</v>
      </c>
      <c r="R212" s="20">
        <v>10</v>
      </c>
      <c r="S212" s="20">
        <v>24</v>
      </c>
      <c r="T212" s="20">
        <v>5</v>
      </c>
      <c r="U212" s="20">
        <v>5</v>
      </c>
      <c r="V212" s="20">
        <f t="shared" si="1143"/>
        <v>10</v>
      </c>
      <c r="W212" s="20">
        <v>10</v>
      </c>
      <c r="X212" s="20">
        <v>24</v>
      </c>
      <c r="Y212" s="20">
        <v>4</v>
      </c>
      <c r="Z212" s="20">
        <v>5</v>
      </c>
      <c r="AA212" s="20">
        <f t="shared" si="1144"/>
        <v>9</v>
      </c>
      <c r="AB212" s="20">
        <v>5</v>
      </c>
      <c r="AC212" s="20">
        <v>120</v>
      </c>
      <c r="AD212" s="20">
        <v>3</v>
      </c>
      <c r="AE212" s="20">
        <v>2</v>
      </c>
      <c r="AF212" s="20">
        <f t="shared" si="1145"/>
        <v>5</v>
      </c>
      <c r="AG212" s="20">
        <v>0</v>
      </c>
      <c r="AH212" s="20">
        <v>0</v>
      </c>
      <c r="AI212" s="20">
        <v>0</v>
      </c>
      <c r="AJ212" s="20">
        <v>0</v>
      </c>
      <c r="AK212" s="20">
        <f t="shared" si="1146"/>
        <v>0</v>
      </c>
      <c r="AL212" s="20">
        <v>0</v>
      </c>
      <c r="AM212" s="20">
        <v>0</v>
      </c>
      <c r="AN212" s="20">
        <v>0</v>
      </c>
      <c r="AO212" s="20">
        <v>0</v>
      </c>
      <c r="AP212" s="20">
        <f t="shared" si="1147"/>
        <v>0</v>
      </c>
      <c r="AQ212" s="20">
        <v>0</v>
      </c>
      <c r="AR212" s="20">
        <v>0</v>
      </c>
      <c r="AS212" s="20">
        <v>1</v>
      </c>
      <c r="AT212" s="20">
        <v>0</v>
      </c>
      <c r="AU212" s="20">
        <f t="shared" si="1148"/>
        <v>1</v>
      </c>
      <c r="AV212" s="20">
        <v>0</v>
      </c>
      <c r="AW212" s="20">
        <v>2</v>
      </c>
      <c r="AX212" s="20">
        <v>2</v>
      </c>
      <c r="AY212" s="20">
        <v>0</v>
      </c>
      <c r="AZ212" s="20">
        <f t="shared" si="1149"/>
        <v>2</v>
      </c>
      <c r="BA212" s="20">
        <v>0</v>
      </c>
      <c r="BB212" s="20">
        <v>3</v>
      </c>
      <c r="BC212" s="20">
        <v>1</v>
      </c>
      <c r="BD212" s="20">
        <v>0</v>
      </c>
      <c r="BE212" s="20">
        <f t="shared" si="1150"/>
        <v>1</v>
      </c>
      <c r="BF212" s="20">
        <v>0</v>
      </c>
      <c r="BG212" s="20">
        <v>0</v>
      </c>
      <c r="BH212" s="20">
        <v>0</v>
      </c>
      <c r="BI212" s="20">
        <v>0</v>
      </c>
      <c r="BJ212" s="20">
        <f t="shared" si="1151"/>
        <v>0</v>
      </c>
      <c r="BK212" s="22">
        <f t="shared" si="1162"/>
        <v>35</v>
      </c>
      <c r="BL212" s="22">
        <f t="shared" si="1163"/>
        <v>202</v>
      </c>
      <c r="BM212" s="22">
        <f t="shared" si="1164"/>
        <v>34</v>
      </c>
      <c r="BN212" s="22">
        <f t="shared" si="1165"/>
        <v>19</v>
      </c>
      <c r="BO212" s="22">
        <f t="shared" si="1166"/>
        <v>53</v>
      </c>
      <c r="BP212" s="23">
        <v>2</v>
      </c>
      <c r="BQ212" s="22" t="str">
        <f t="shared" si="1152"/>
        <v>0</v>
      </c>
      <c r="BR212" s="22" t="str">
        <f t="shared" si="1153"/>
        <v>0</v>
      </c>
      <c r="BS212" s="22">
        <f t="shared" si="1154"/>
        <v>0</v>
      </c>
      <c r="BT212" s="22">
        <f t="shared" si="1155"/>
        <v>34</v>
      </c>
      <c r="BU212" s="22">
        <f t="shared" si="1156"/>
        <v>19</v>
      </c>
      <c r="BV212" s="22">
        <f t="shared" si="1157"/>
        <v>53</v>
      </c>
      <c r="BW212" s="22" t="str">
        <f t="shared" si="1158"/>
        <v>0</v>
      </c>
      <c r="BX212" s="22" t="str">
        <f t="shared" si="1159"/>
        <v>0</v>
      </c>
      <c r="BY212" s="22">
        <f t="shared" si="1160"/>
        <v>0</v>
      </c>
    </row>
    <row r="213" spans="1:77" s="2" customFormat="1" ht="23.25" customHeight="1" x14ac:dyDescent="0.5">
      <c r="A213" s="4"/>
      <c r="B213" s="21" t="s">
        <v>42</v>
      </c>
      <c r="C213" s="32">
        <f t="shared" ref="C213:BV213" si="1167">SUM(C207:C212)</f>
        <v>50</v>
      </c>
      <c r="D213" s="32">
        <f t="shared" si="1167"/>
        <v>76</v>
      </c>
      <c r="E213" s="32">
        <f t="shared" si="1167"/>
        <v>19</v>
      </c>
      <c r="F213" s="32">
        <f t="shared" si="1167"/>
        <v>17</v>
      </c>
      <c r="G213" s="32">
        <f t="shared" si="1167"/>
        <v>36</v>
      </c>
      <c r="H213" s="32">
        <f>SUM(H207:H212)</f>
        <v>0</v>
      </c>
      <c r="I213" s="32">
        <f t="shared" ref="I213:L213" si="1168">SUM(I207:I212)</f>
        <v>34</v>
      </c>
      <c r="J213" s="22">
        <f t="shared" si="1168"/>
        <v>18</v>
      </c>
      <c r="K213" s="22">
        <f t="shared" si="1168"/>
        <v>12</v>
      </c>
      <c r="L213" s="22">
        <f t="shared" si="1168"/>
        <v>30</v>
      </c>
      <c r="M213" s="22">
        <f t="shared" si="1167"/>
        <v>75</v>
      </c>
      <c r="N213" s="22">
        <f t="shared" si="1167"/>
        <v>136</v>
      </c>
      <c r="O213" s="22">
        <f t="shared" si="1167"/>
        <v>47</v>
      </c>
      <c r="P213" s="22">
        <f t="shared" si="1167"/>
        <v>26</v>
      </c>
      <c r="Q213" s="22">
        <f t="shared" si="1167"/>
        <v>73</v>
      </c>
      <c r="R213" s="22">
        <f t="shared" si="1167"/>
        <v>102</v>
      </c>
      <c r="S213" s="22">
        <f t="shared" si="1167"/>
        <v>397</v>
      </c>
      <c r="T213" s="22">
        <f t="shared" si="1167"/>
        <v>35</v>
      </c>
      <c r="U213" s="22">
        <f t="shared" si="1167"/>
        <v>58</v>
      </c>
      <c r="V213" s="22">
        <f t="shared" si="1167"/>
        <v>93</v>
      </c>
      <c r="W213" s="22">
        <f t="shared" ref="W213:AK213" si="1169">SUM(W207:W212)</f>
        <v>55</v>
      </c>
      <c r="X213" s="22">
        <f t="shared" si="1169"/>
        <v>206</v>
      </c>
      <c r="Y213" s="22">
        <f t="shared" si="1169"/>
        <v>28</v>
      </c>
      <c r="Z213" s="22">
        <f t="shared" si="1169"/>
        <v>26</v>
      </c>
      <c r="AA213" s="22">
        <f t="shared" si="1169"/>
        <v>54</v>
      </c>
      <c r="AB213" s="22">
        <f t="shared" si="1169"/>
        <v>33</v>
      </c>
      <c r="AC213" s="22">
        <f t="shared" si="1169"/>
        <v>410</v>
      </c>
      <c r="AD213" s="22">
        <f t="shared" si="1169"/>
        <v>13</v>
      </c>
      <c r="AE213" s="22">
        <f t="shared" si="1169"/>
        <v>15</v>
      </c>
      <c r="AF213" s="22">
        <f t="shared" si="1169"/>
        <v>28</v>
      </c>
      <c r="AG213" s="22">
        <f t="shared" si="1169"/>
        <v>0</v>
      </c>
      <c r="AH213" s="22">
        <f t="shared" si="1169"/>
        <v>60</v>
      </c>
      <c r="AI213" s="22">
        <f t="shared" si="1169"/>
        <v>22</v>
      </c>
      <c r="AJ213" s="22">
        <f t="shared" si="1169"/>
        <v>21</v>
      </c>
      <c r="AK213" s="22">
        <f t="shared" si="1169"/>
        <v>43</v>
      </c>
      <c r="AL213" s="22">
        <f t="shared" si="1167"/>
        <v>0</v>
      </c>
      <c r="AM213" s="22">
        <f t="shared" si="1167"/>
        <v>0</v>
      </c>
      <c r="AN213" s="22">
        <f t="shared" si="1167"/>
        <v>0</v>
      </c>
      <c r="AO213" s="22">
        <f t="shared" si="1167"/>
        <v>0</v>
      </c>
      <c r="AP213" s="22">
        <f t="shared" si="1167"/>
        <v>0</v>
      </c>
      <c r="AQ213" s="22">
        <f t="shared" si="1167"/>
        <v>0</v>
      </c>
      <c r="AR213" s="22">
        <f t="shared" si="1167"/>
        <v>0</v>
      </c>
      <c r="AS213" s="22">
        <f t="shared" si="1167"/>
        <v>8</v>
      </c>
      <c r="AT213" s="22">
        <f t="shared" si="1167"/>
        <v>1</v>
      </c>
      <c r="AU213" s="22">
        <f t="shared" si="1167"/>
        <v>9</v>
      </c>
      <c r="AV213" s="22">
        <f t="shared" si="1167"/>
        <v>0</v>
      </c>
      <c r="AW213" s="22">
        <f t="shared" si="1167"/>
        <v>12</v>
      </c>
      <c r="AX213" s="22">
        <f t="shared" si="1167"/>
        <v>2</v>
      </c>
      <c r="AY213" s="22">
        <f t="shared" si="1167"/>
        <v>0</v>
      </c>
      <c r="AZ213" s="22">
        <f t="shared" si="1167"/>
        <v>2</v>
      </c>
      <c r="BA213" s="22">
        <f t="shared" si="1167"/>
        <v>0</v>
      </c>
      <c r="BB213" s="22">
        <f t="shared" si="1167"/>
        <v>8</v>
      </c>
      <c r="BC213" s="22">
        <f t="shared" si="1167"/>
        <v>7</v>
      </c>
      <c r="BD213" s="22">
        <f t="shared" si="1167"/>
        <v>0</v>
      </c>
      <c r="BE213" s="22">
        <f t="shared" si="1167"/>
        <v>7</v>
      </c>
      <c r="BF213" s="22">
        <f t="shared" ref="BF213:BJ213" si="1170">SUM(BF207:BF212)</f>
        <v>0</v>
      </c>
      <c r="BG213" s="22">
        <f t="shared" si="1170"/>
        <v>0</v>
      </c>
      <c r="BH213" s="22">
        <f t="shared" si="1170"/>
        <v>0</v>
      </c>
      <c r="BI213" s="22">
        <f t="shared" si="1170"/>
        <v>0</v>
      </c>
      <c r="BJ213" s="22">
        <f t="shared" si="1170"/>
        <v>0</v>
      </c>
      <c r="BK213" s="22">
        <f t="shared" si="1162"/>
        <v>315</v>
      </c>
      <c r="BL213" s="22">
        <f t="shared" si="1163"/>
        <v>1339</v>
      </c>
      <c r="BM213" s="22">
        <f t="shared" si="1164"/>
        <v>199</v>
      </c>
      <c r="BN213" s="22">
        <f t="shared" si="1165"/>
        <v>176</v>
      </c>
      <c r="BO213" s="22">
        <f t="shared" si="1166"/>
        <v>375</v>
      </c>
      <c r="BP213" s="23"/>
      <c r="BQ213" s="22">
        <f t="shared" si="1167"/>
        <v>0</v>
      </c>
      <c r="BR213" s="22">
        <f t="shared" si="1167"/>
        <v>0</v>
      </c>
      <c r="BS213" s="22">
        <f t="shared" si="1167"/>
        <v>0</v>
      </c>
      <c r="BT213" s="22">
        <f t="shared" si="1167"/>
        <v>199</v>
      </c>
      <c r="BU213" s="22">
        <f t="shared" si="1167"/>
        <v>176</v>
      </c>
      <c r="BV213" s="22">
        <f t="shared" si="1167"/>
        <v>375</v>
      </c>
      <c r="BW213" s="22">
        <f t="shared" ref="BW213:BY213" si="1171">SUM(BW207:BW212)</f>
        <v>0</v>
      </c>
      <c r="BX213" s="22">
        <f t="shared" si="1171"/>
        <v>0</v>
      </c>
      <c r="BY213" s="22">
        <f t="shared" si="1171"/>
        <v>0</v>
      </c>
    </row>
    <row r="214" spans="1:77" ht="23.25" customHeight="1" x14ac:dyDescent="0.5">
      <c r="A214" s="18"/>
      <c r="B214" s="5" t="s">
        <v>67</v>
      </c>
      <c r="C214" s="118"/>
      <c r="D214" s="118"/>
      <c r="E214" s="118"/>
      <c r="F214" s="118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118"/>
      <c r="S214" s="118"/>
      <c r="T214" s="57"/>
      <c r="U214" s="57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118"/>
      <c r="AM214" s="118"/>
      <c r="AN214" s="118"/>
      <c r="AO214" s="118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  <c r="BJ214" s="20"/>
      <c r="BK214" s="20"/>
      <c r="BL214" s="20"/>
      <c r="BM214" s="20"/>
      <c r="BN214" s="20"/>
      <c r="BO214" s="20"/>
      <c r="BP214" s="117"/>
      <c r="BQ214" s="20"/>
      <c r="BR214" s="20"/>
      <c r="BS214" s="20"/>
      <c r="BT214" s="20"/>
      <c r="BU214" s="20"/>
      <c r="BV214" s="20"/>
      <c r="BW214" s="20"/>
      <c r="BX214" s="20"/>
      <c r="BY214" s="20"/>
    </row>
    <row r="215" spans="1:77" ht="23.25" customHeight="1" x14ac:dyDescent="0.5">
      <c r="A215" s="4"/>
      <c r="B215" s="19" t="s">
        <v>83</v>
      </c>
      <c r="C215" s="20">
        <v>15</v>
      </c>
      <c r="D215" s="20">
        <v>8</v>
      </c>
      <c r="E215" s="20">
        <f>4+4</f>
        <v>8</v>
      </c>
      <c r="F215" s="20">
        <f>3+3</f>
        <v>6</v>
      </c>
      <c r="G215" s="20">
        <f t="shared" ref="G215:G216" si="1172">E215+F215</f>
        <v>14</v>
      </c>
      <c r="H215" s="20">
        <v>0</v>
      </c>
      <c r="I215" s="20">
        <v>0</v>
      </c>
      <c r="J215" s="20">
        <v>0</v>
      </c>
      <c r="K215" s="20">
        <v>0</v>
      </c>
      <c r="L215" s="20">
        <f>SUM(J215:K215)</f>
        <v>0</v>
      </c>
      <c r="M215" s="20">
        <v>20</v>
      </c>
      <c r="N215" s="20">
        <v>2</v>
      </c>
      <c r="O215" s="20">
        <f>1+18</f>
        <v>19</v>
      </c>
      <c r="P215" s="20">
        <v>4</v>
      </c>
      <c r="Q215" s="20">
        <f t="shared" ref="Q215:Q216" si="1173">O215+P215</f>
        <v>23</v>
      </c>
      <c r="R215" s="20">
        <v>0</v>
      </c>
      <c r="S215" s="20">
        <v>0</v>
      </c>
      <c r="T215" s="20">
        <v>0</v>
      </c>
      <c r="U215" s="20">
        <v>0</v>
      </c>
      <c r="V215" s="20">
        <f t="shared" ref="V215:V216" si="1174">T215+U215</f>
        <v>0</v>
      </c>
      <c r="W215" s="20">
        <v>0</v>
      </c>
      <c r="X215" s="20">
        <v>0</v>
      </c>
      <c r="Y215" s="20">
        <v>0</v>
      </c>
      <c r="Z215" s="20">
        <v>0</v>
      </c>
      <c r="AA215" s="20">
        <f t="shared" ref="AA215:AA216" si="1175">Y215+Z215</f>
        <v>0</v>
      </c>
      <c r="AB215" s="20">
        <v>0</v>
      </c>
      <c r="AC215" s="20">
        <v>0</v>
      </c>
      <c r="AD215" s="20">
        <v>0</v>
      </c>
      <c r="AE215" s="20">
        <v>0</v>
      </c>
      <c r="AF215" s="20">
        <f t="shared" ref="AF215:AF216" si="1176">AD215+AE215</f>
        <v>0</v>
      </c>
      <c r="AG215" s="20">
        <v>0</v>
      </c>
      <c r="AH215" s="20">
        <v>0</v>
      </c>
      <c r="AI215" s="20">
        <v>0</v>
      </c>
      <c r="AJ215" s="20">
        <v>0</v>
      </c>
      <c r="AK215" s="20">
        <f t="shared" ref="AK215:AK216" si="1177">AI215+AJ215</f>
        <v>0</v>
      </c>
      <c r="AL215" s="20">
        <v>0</v>
      </c>
      <c r="AM215" s="20">
        <v>0</v>
      </c>
      <c r="AN215" s="20">
        <v>0</v>
      </c>
      <c r="AO215" s="20">
        <v>0</v>
      </c>
      <c r="AP215" s="20">
        <f t="shared" ref="AP215:AP216" si="1178">AN215+AO215</f>
        <v>0</v>
      </c>
      <c r="AQ215" s="20">
        <v>0</v>
      </c>
      <c r="AR215" s="20">
        <v>0</v>
      </c>
      <c r="AS215" s="20">
        <v>0</v>
      </c>
      <c r="AT215" s="20">
        <v>0</v>
      </c>
      <c r="AU215" s="20">
        <f t="shared" ref="AU215:AU216" si="1179">AS215+AT215</f>
        <v>0</v>
      </c>
      <c r="AV215" s="20">
        <v>0</v>
      </c>
      <c r="AW215" s="20">
        <v>0</v>
      </c>
      <c r="AX215" s="20">
        <v>0</v>
      </c>
      <c r="AY215" s="20">
        <v>0</v>
      </c>
      <c r="AZ215" s="20">
        <f t="shared" ref="AZ215:AZ216" si="1180">AX215+AY215</f>
        <v>0</v>
      </c>
      <c r="BA215" s="20">
        <v>0</v>
      </c>
      <c r="BB215" s="20">
        <v>0</v>
      </c>
      <c r="BC215" s="20">
        <v>1</v>
      </c>
      <c r="BD215" s="20">
        <v>0</v>
      </c>
      <c r="BE215" s="20">
        <f t="shared" ref="BE215:BE216" si="1181">BC215+BD215</f>
        <v>1</v>
      </c>
      <c r="BF215" s="20">
        <v>0</v>
      </c>
      <c r="BG215" s="20">
        <v>0</v>
      </c>
      <c r="BH215" s="20">
        <v>0</v>
      </c>
      <c r="BI215" s="20">
        <v>0</v>
      </c>
      <c r="BJ215" s="20">
        <f t="shared" ref="BJ215:BJ216" si="1182">BH215+BI215</f>
        <v>0</v>
      </c>
      <c r="BK215" s="22">
        <f>C215+M215+R215+W215+AB215+AG215+AL215+AQ215+AV215+BF215+H215+BA215</f>
        <v>35</v>
      </c>
      <c r="BL215" s="22">
        <f>D215+N215+S215+X215+AC215+AH215+AM215+AR215+AW215+BG215+I215+BB215</f>
        <v>10</v>
      </c>
      <c r="BM215" s="22">
        <f>E215+O215+T215+Y215+AD215+AI215+AN215+AS215+AX215+BH215+J215+BC215</f>
        <v>28</v>
      </c>
      <c r="BN215" s="22">
        <f>F215+P215+U215+Z215+AE215+AJ215+AO215+AT215+AY215+BI215+K215+BD215</f>
        <v>10</v>
      </c>
      <c r="BO215" s="22">
        <f>G215+Q215+V215+AA215+AF215+AK215+AP215+AU215+AZ215+BJ215+L215+BE215</f>
        <v>38</v>
      </c>
      <c r="BP215" s="23">
        <v>2</v>
      </c>
      <c r="BQ215" s="22" t="str">
        <f t="shared" ref="BQ215:BQ216" si="1183">IF(BP215=1,BM215,"0")</f>
        <v>0</v>
      </c>
      <c r="BR215" s="22" t="str">
        <f t="shared" ref="BR215:BR216" si="1184">IF(BP215=1,BN215,"0")</f>
        <v>0</v>
      </c>
      <c r="BS215" s="22">
        <f t="shared" ref="BS215:BS216" si="1185">BQ215+BR215</f>
        <v>0</v>
      </c>
      <c r="BT215" s="22">
        <f t="shared" ref="BT215:BT216" si="1186">IF(BP215=2,BM215,"0")</f>
        <v>28</v>
      </c>
      <c r="BU215" s="22">
        <f t="shared" ref="BU215:BU216" si="1187">IF(BP215=2,BN215,"0")</f>
        <v>10</v>
      </c>
      <c r="BV215" s="22">
        <f t="shared" ref="BV215:BV216" si="1188">BT215+BU215</f>
        <v>38</v>
      </c>
      <c r="BW215" s="22" t="str">
        <f t="shared" ref="BW215:BW216" si="1189">IF(BS215=2,BP215,"0")</f>
        <v>0</v>
      </c>
      <c r="BX215" s="22" t="str">
        <f t="shared" ref="BX215:BX216" si="1190">IF(BS215=2,BQ215,"0")</f>
        <v>0</v>
      </c>
      <c r="BY215" s="22">
        <f t="shared" ref="BY215:BY216" si="1191">BW215+BX215</f>
        <v>0</v>
      </c>
    </row>
    <row r="216" spans="1:77" ht="23.25" customHeight="1" x14ac:dyDescent="0.5">
      <c r="A216" s="11"/>
      <c r="B216" s="19" t="s">
        <v>26</v>
      </c>
      <c r="C216" s="20">
        <v>15</v>
      </c>
      <c r="D216" s="20">
        <v>57</v>
      </c>
      <c r="E216" s="20">
        <v>6</v>
      </c>
      <c r="F216" s="20">
        <v>8</v>
      </c>
      <c r="G216" s="20">
        <f t="shared" si="1172"/>
        <v>14</v>
      </c>
      <c r="H216" s="20">
        <v>0</v>
      </c>
      <c r="I216" s="20">
        <v>8</v>
      </c>
      <c r="J216" s="20">
        <v>4</v>
      </c>
      <c r="K216" s="20">
        <v>3</v>
      </c>
      <c r="L216" s="20">
        <f>SUM(J216:K216)</f>
        <v>7</v>
      </c>
      <c r="M216" s="20">
        <v>20</v>
      </c>
      <c r="N216" s="20">
        <v>88</v>
      </c>
      <c r="O216" s="20">
        <v>20</v>
      </c>
      <c r="P216" s="20">
        <v>1</v>
      </c>
      <c r="Q216" s="20">
        <f t="shared" si="1173"/>
        <v>21</v>
      </c>
      <c r="R216" s="20">
        <v>0</v>
      </c>
      <c r="S216" s="20">
        <v>0</v>
      </c>
      <c r="T216" s="20">
        <v>0</v>
      </c>
      <c r="U216" s="20">
        <v>0</v>
      </c>
      <c r="V216" s="20">
        <f t="shared" si="1174"/>
        <v>0</v>
      </c>
      <c r="W216" s="20">
        <v>0</v>
      </c>
      <c r="X216" s="20">
        <v>0</v>
      </c>
      <c r="Y216" s="20">
        <v>0</v>
      </c>
      <c r="Z216" s="20">
        <v>0</v>
      </c>
      <c r="AA216" s="20">
        <f t="shared" si="1175"/>
        <v>0</v>
      </c>
      <c r="AB216" s="20">
        <v>0</v>
      </c>
      <c r="AC216" s="20">
        <v>0</v>
      </c>
      <c r="AD216" s="20">
        <v>0</v>
      </c>
      <c r="AE216" s="20">
        <v>0</v>
      </c>
      <c r="AF216" s="20">
        <f t="shared" si="1176"/>
        <v>0</v>
      </c>
      <c r="AG216" s="20">
        <v>0</v>
      </c>
      <c r="AH216" s="20">
        <v>0</v>
      </c>
      <c r="AI216" s="20">
        <v>0</v>
      </c>
      <c r="AJ216" s="20">
        <v>0</v>
      </c>
      <c r="AK216" s="20">
        <f t="shared" si="1177"/>
        <v>0</v>
      </c>
      <c r="AL216" s="20">
        <v>0</v>
      </c>
      <c r="AM216" s="20">
        <v>0</v>
      </c>
      <c r="AN216" s="20">
        <v>0</v>
      </c>
      <c r="AO216" s="20">
        <v>0</v>
      </c>
      <c r="AP216" s="20">
        <f t="shared" si="1178"/>
        <v>0</v>
      </c>
      <c r="AQ216" s="20">
        <v>0</v>
      </c>
      <c r="AR216" s="20">
        <v>0</v>
      </c>
      <c r="AS216" s="20">
        <v>1</v>
      </c>
      <c r="AT216" s="20">
        <v>0</v>
      </c>
      <c r="AU216" s="20">
        <f t="shared" si="1179"/>
        <v>1</v>
      </c>
      <c r="AV216" s="20">
        <v>0</v>
      </c>
      <c r="AW216" s="20">
        <v>0</v>
      </c>
      <c r="AX216" s="20">
        <v>0</v>
      </c>
      <c r="AY216" s="20">
        <v>0</v>
      </c>
      <c r="AZ216" s="20">
        <f t="shared" si="1180"/>
        <v>0</v>
      </c>
      <c r="BA216" s="20">
        <v>0</v>
      </c>
      <c r="BB216" s="20">
        <v>1</v>
      </c>
      <c r="BC216" s="20">
        <v>0</v>
      </c>
      <c r="BD216" s="20">
        <v>1</v>
      </c>
      <c r="BE216" s="20">
        <f t="shared" si="1181"/>
        <v>1</v>
      </c>
      <c r="BF216" s="20">
        <v>0</v>
      </c>
      <c r="BG216" s="20">
        <v>0</v>
      </c>
      <c r="BH216" s="20">
        <v>0</v>
      </c>
      <c r="BI216" s="20">
        <v>0</v>
      </c>
      <c r="BJ216" s="20">
        <f t="shared" si="1182"/>
        <v>0</v>
      </c>
      <c r="BK216" s="22">
        <f t="shared" ref="BK216:BK218" si="1192">C216+M216+R216+W216+AB216+AG216+AL216+AQ216+AV216+BF216+H216+BA216</f>
        <v>35</v>
      </c>
      <c r="BL216" s="22">
        <f t="shared" ref="BL216:BL218" si="1193">D216+N216+S216+X216+AC216+AH216+AM216+AR216+AW216+BG216+I216+BB216</f>
        <v>154</v>
      </c>
      <c r="BM216" s="22">
        <f t="shared" ref="BM216:BM218" si="1194">E216+O216+T216+Y216+AD216+AI216+AN216+AS216+AX216+BH216+J216+BC216</f>
        <v>31</v>
      </c>
      <c r="BN216" s="22">
        <f t="shared" ref="BN216:BN218" si="1195">F216+P216+U216+Z216+AE216+AJ216+AO216+AT216+AY216+BI216+K216+BD216</f>
        <v>13</v>
      </c>
      <c r="BO216" s="22">
        <f t="shared" ref="BO216:BO218" si="1196">G216+Q216+V216+AA216+AF216+AK216+AP216+AU216+AZ216+BJ216+L216+BE216</f>
        <v>44</v>
      </c>
      <c r="BP216" s="23">
        <v>2</v>
      </c>
      <c r="BQ216" s="22" t="str">
        <f t="shared" si="1183"/>
        <v>0</v>
      </c>
      <c r="BR216" s="22" t="str">
        <f t="shared" si="1184"/>
        <v>0</v>
      </c>
      <c r="BS216" s="22">
        <f t="shared" si="1185"/>
        <v>0</v>
      </c>
      <c r="BT216" s="22">
        <f t="shared" si="1186"/>
        <v>31</v>
      </c>
      <c r="BU216" s="22">
        <f t="shared" si="1187"/>
        <v>13</v>
      </c>
      <c r="BV216" s="22">
        <f t="shared" si="1188"/>
        <v>44</v>
      </c>
      <c r="BW216" s="22" t="str">
        <f t="shared" si="1189"/>
        <v>0</v>
      </c>
      <c r="BX216" s="22" t="str">
        <f t="shared" si="1190"/>
        <v>0</v>
      </c>
      <c r="BY216" s="22">
        <f t="shared" si="1191"/>
        <v>0</v>
      </c>
    </row>
    <row r="217" spans="1:77" s="2" customFormat="1" ht="23.25" customHeight="1" x14ac:dyDescent="0.5">
      <c r="A217" s="54"/>
      <c r="B217" s="21" t="s">
        <v>42</v>
      </c>
      <c r="C217" s="22">
        <f t="shared" ref="C217:AM217" si="1197">SUM(C215:C216)</f>
        <v>30</v>
      </c>
      <c r="D217" s="22">
        <f t="shared" si="1197"/>
        <v>65</v>
      </c>
      <c r="E217" s="22">
        <f t="shared" si="1197"/>
        <v>14</v>
      </c>
      <c r="F217" s="22">
        <f t="shared" si="1197"/>
        <v>14</v>
      </c>
      <c r="G217" s="22">
        <f t="shared" si="1197"/>
        <v>28</v>
      </c>
      <c r="H217" s="22">
        <f t="shared" ref="H217:L217" si="1198">SUM(H215:H216)</f>
        <v>0</v>
      </c>
      <c r="I217" s="22">
        <f t="shared" si="1198"/>
        <v>8</v>
      </c>
      <c r="J217" s="22">
        <f t="shared" si="1198"/>
        <v>4</v>
      </c>
      <c r="K217" s="22">
        <f t="shared" si="1198"/>
        <v>3</v>
      </c>
      <c r="L217" s="22">
        <f t="shared" si="1198"/>
        <v>7</v>
      </c>
      <c r="M217" s="22">
        <f t="shared" ref="M217:Q217" si="1199">SUM(M215:M216)</f>
        <v>40</v>
      </c>
      <c r="N217" s="22">
        <f t="shared" si="1199"/>
        <v>90</v>
      </c>
      <c r="O217" s="22">
        <f t="shared" si="1199"/>
        <v>39</v>
      </c>
      <c r="P217" s="22">
        <f t="shared" si="1199"/>
        <v>5</v>
      </c>
      <c r="Q217" s="22">
        <f t="shared" si="1199"/>
        <v>44</v>
      </c>
      <c r="R217" s="22">
        <f t="shared" si="1197"/>
        <v>0</v>
      </c>
      <c r="S217" s="22">
        <f t="shared" si="1197"/>
        <v>0</v>
      </c>
      <c r="T217" s="22">
        <f t="shared" si="1197"/>
        <v>0</v>
      </c>
      <c r="U217" s="22">
        <f t="shared" si="1197"/>
        <v>0</v>
      </c>
      <c r="V217" s="22">
        <f t="shared" si="1197"/>
        <v>0</v>
      </c>
      <c r="W217" s="22">
        <f t="shared" si="1197"/>
        <v>0</v>
      </c>
      <c r="X217" s="22">
        <f t="shared" si="1197"/>
        <v>0</v>
      </c>
      <c r="Y217" s="22">
        <f t="shared" si="1197"/>
        <v>0</v>
      </c>
      <c r="Z217" s="22">
        <f t="shared" si="1197"/>
        <v>0</v>
      </c>
      <c r="AA217" s="22">
        <f t="shared" si="1197"/>
        <v>0</v>
      </c>
      <c r="AB217" s="22">
        <f t="shared" si="1197"/>
        <v>0</v>
      </c>
      <c r="AC217" s="22">
        <f t="shared" si="1197"/>
        <v>0</v>
      </c>
      <c r="AD217" s="22">
        <f t="shared" si="1197"/>
        <v>0</v>
      </c>
      <c r="AE217" s="22">
        <f t="shared" si="1197"/>
        <v>0</v>
      </c>
      <c r="AF217" s="22">
        <f t="shared" si="1197"/>
        <v>0</v>
      </c>
      <c r="AG217" s="22">
        <f t="shared" ref="AG217:AK217" si="1200">SUM(AG215:AG216)</f>
        <v>0</v>
      </c>
      <c r="AH217" s="22">
        <f t="shared" si="1200"/>
        <v>0</v>
      </c>
      <c r="AI217" s="22">
        <f t="shared" si="1200"/>
        <v>0</v>
      </c>
      <c r="AJ217" s="22">
        <f t="shared" si="1200"/>
        <v>0</v>
      </c>
      <c r="AK217" s="22">
        <f t="shared" si="1200"/>
        <v>0</v>
      </c>
      <c r="AL217" s="22">
        <f t="shared" si="1197"/>
        <v>0</v>
      </c>
      <c r="AM217" s="22">
        <f t="shared" si="1197"/>
        <v>0</v>
      </c>
      <c r="AN217" s="22">
        <f t="shared" ref="AN217:BV217" si="1201">SUM(AN215:AN216)</f>
        <v>0</v>
      </c>
      <c r="AO217" s="22">
        <f t="shared" si="1201"/>
        <v>0</v>
      </c>
      <c r="AP217" s="22">
        <f t="shared" si="1201"/>
        <v>0</v>
      </c>
      <c r="AQ217" s="22">
        <f t="shared" ref="AQ217:AU217" si="1202">SUM(AQ215:AQ216)</f>
        <v>0</v>
      </c>
      <c r="AR217" s="22">
        <f t="shared" si="1202"/>
        <v>0</v>
      </c>
      <c r="AS217" s="22">
        <f t="shared" si="1202"/>
        <v>1</v>
      </c>
      <c r="AT217" s="22">
        <f t="shared" si="1202"/>
        <v>0</v>
      </c>
      <c r="AU217" s="22">
        <f t="shared" si="1202"/>
        <v>1</v>
      </c>
      <c r="AV217" s="22">
        <f t="shared" ref="AV217:BE217" si="1203">SUM(AV215:AV216)</f>
        <v>0</v>
      </c>
      <c r="AW217" s="22">
        <f t="shared" si="1203"/>
        <v>0</v>
      </c>
      <c r="AX217" s="22">
        <f t="shared" si="1203"/>
        <v>0</v>
      </c>
      <c r="AY217" s="22">
        <f t="shared" si="1203"/>
        <v>0</v>
      </c>
      <c r="AZ217" s="22">
        <f t="shared" si="1203"/>
        <v>0</v>
      </c>
      <c r="BA217" s="22">
        <f t="shared" si="1203"/>
        <v>0</v>
      </c>
      <c r="BB217" s="22">
        <f t="shared" si="1203"/>
        <v>1</v>
      </c>
      <c r="BC217" s="22">
        <f t="shared" si="1203"/>
        <v>1</v>
      </c>
      <c r="BD217" s="22">
        <f t="shared" si="1203"/>
        <v>1</v>
      </c>
      <c r="BE217" s="22">
        <f t="shared" si="1203"/>
        <v>2</v>
      </c>
      <c r="BF217" s="22">
        <f t="shared" si="1201"/>
        <v>0</v>
      </c>
      <c r="BG217" s="22">
        <f t="shared" si="1201"/>
        <v>0</v>
      </c>
      <c r="BH217" s="22">
        <f t="shared" si="1201"/>
        <v>0</v>
      </c>
      <c r="BI217" s="22">
        <f t="shared" si="1201"/>
        <v>0</v>
      </c>
      <c r="BJ217" s="22">
        <f t="shared" si="1201"/>
        <v>0</v>
      </c>
      <c r="BK217" s="22">
        <f t="shared" si="1192"/>
        <v>70</v>
      </c>
      <c r="BL217" s="22">
        <f t="shared" si="1193"/>
        <v>164</v>
      </c>
      <c r="BM217" s="22">
        <f t="shared" si="1194"/>
        <v>59</v>
      </c>
      <c r="BN217" s="22">
        <f t="shared" si="1195"/>
        <v>23</v>
      </c>
      <c r="BO217" s="22">
        <f t="shared" si="1196"/>
        <v>82</v>
      </c>
      <c r="BP217" s="23"/>
      <c r="BQ217" s="22">
        <f t="shared" si="1201"/>
        <v>0</v>
      </c>
      <c r="BR217" s="22">
        <f t="shared" si="1201"/>
        <v>0</v>
      </c>
      <c r="BS217" s="22">
        <f t="shared" si="1201"/>
        <v>0</v>
      </c>
      <c r="BT217" s="22">
        <f t="shared" si="1201"/>
        <v>59</v>
      </c>
      <c r="BU217" s="22">
        <f t="shared" si="1201"/>
        <v>23</v>
      </c>
      <c r="BV217" s="22">
        <f t="shared" si="1201"/>
        <v>82</v>
      </c>
      <c r="BW217" s="22">
        <f t="shared" ref="BW217:BY217" si="1204">SUM(BW215:BW216)</f>
        <v>0</v>
      </c>
      <c r="BX217" s="22">
        <f t="shared" si="1204"/>
        <v>0</v>
      </c>
      <c r="BY217" s="22">
        <f t="shared" si="1204"/>
        <v>0</v>
      </c>
    </row>
    <row r="218" spans="1:77" s="2" customFormat="1" ht="23.25" customHeight="1" x14ac:dyDescent="0.5">
      <c r="A218" s="54"/>
      <c r="B218" s="21" t="s">
        <v>44</v>
      </c>
      <c r="C218" s="22">
        <f>C213+C217</f>
        <v>80</v>
      </c>
      <c r="D218" s="22">
        <f t="shared" ref="D218:AM218" si="1205">D213+D217</f>
        <v>141</v>
      </c>
      <c r="E218" s="22">
        <f t="shared" si="1205"/>
        <v>33</v>
      </c>
      <c r="F218" s="22">
        <f t="shared" si="1205"/>
        <v>31</v>
      </c>
      <c r="G218" s="22">
        <f t="shared" si="1205"/>
        <v>64</v>
      </c>
      <c r="H218" s="22">
        <f t="shared" ref="H218:L218" si="1206">H213+H217</f>
        <v>0</v>
      </c>
      <c r="I218" s="22">
        <f t="shared" si="1206"/>
        <v>42</v>
      </c>
      <c r="J218" s="22">
        <f t="shared" si="1206"/>
        <v>22</v>
      </c>
      <c r="K218" s="22">
        <f t="shared" si="1206"/>
        <v>15</v>
      </c>
      <c r="L218" s="22">
        <f t="shared" si="1206"/>
        <v>37</v>
      </c>
      <c r="M218" s="22">
        <f t="shared" ref="M218:Q218" si="1207">M213+M217</f>
        <v>115</v>
      </c>
      <c r="N218" s="22">
        <f t="shared" si="1207"/>
        <v>226</v>
      </c>
      <c r="O218" s="22">
        <f t="shared" si="1207"/>
        <v>86</v>
      </c>
      <c r="P218" s="22">
        <f t="shared" si="1207"/>
        <v>31</v>
      </c>
      <c r="Q218" s="22">
        <f t="shared" si="1207"/>
        <v>117</v>
      </c>
      <c r="R218" s="22">
        <f t="shared" si="1205"/>
        <v>102</v>
      </c>
      <c r="S218" s="22">
        <f t="shared" si="1205"/>
        <v>397</v>
      </c>
      <c r="T218" s="22">
        <f t="shared" si="1205"/>
        <v>35</v>
      </c>
      <c r="U218" s="22">
        <f t="shared" si="1205"/>
        <v>58</v>
      </c>
      <c r="V218" s="22">
        <f t="shared" si="1205"/>
        <v>93</v>
      </c>
      <c r="W218" s="22">
        <f t="shared" si="1205"/>
        <v>55</v>
      </c>
      <c r="X218" s="22">
        <f t="shared" si="1205"/>
        <v>206</v>
      </c>
      <c r="Y218" s="22">
        <f t="shared" si="1205"/>
        <v>28</v>
      </c>
      <c r="Z218" s="22">
        <f t="shared" si="1205"/>
        <v>26</v>
      </c>
      <c r="AA218" s="22">
        <f t="shared" si="1205"/>
        <v>54</v>
      </c>
      <c r="AB218" s="22">
        <f t="shared" si="1205"/>
        <v>33</v>
      </c>
      <c r="AC218" s="22">
        <f t="shared" si="1205"/>
        <v>410</v>
      </c>
      <c r="AD218" s="22">
        <f t="shared" si="1205"/>
        <v>13</v>
      </c>
      <c r="AE218" s="22">
        <f t="shared" si="1205"/>
        <v>15</v>
      </c>
      <c r="AF218" s="22">
        <f t="shared" si="1205"/>
        <v>28</v>
      </c>
      <c r="AG218" s="22">
        <f t="shared" ref="AG218:AK218" si="1208">AG213+AG217</f>
        <v>0</v>
      </c>
      <c r="AH218" s="22">
        <f t="shared" si="1208"/>
        <v>60</v>
      </c>
      <c r="AI218" s="22">
        <f t="shared" si="1208"/>
        <v>22</v>
      </c>
      <c r="AJ218" s="22">
        <f t="shared" si="1208"/>
        <v>21</v>
      </c>
      <c r="AK218" s="22">
        <f t="shared" si="1208"/>
        <v>43</v>
      </c>
      <c r="AL218" s="22">
        <f t="shared" si="1205"/>
        <v>0</v>
      </c>
      <c r="AM218" s="22">
        <f t="shared" si="1205"/>
        <v>0</v>
      </c>
      <c r="AN218" s="22">
        <f t="shared" ref="AN218:BV218" si="1209">AN213+AN217</f>
        <v>0</v>
      </c>
      <c r="AO218" s="22">
        <f t="shared" si="1209"/>
        <v>0</v>
      </c>
      <c r="AP218" s="22">
        <f t="shared" si="1209"/>
        <v>0</v>
      </c>
      <c r="AQ218" s="22">
        <f t="shared" si="1209"/>
        <v>0</v>
      </c>
      <c r="AR218" s="22">
        <f t="shared" si="1209"/>
        <v>0</v>
      </c>
      <c r="AS218" s="22">
        <f t="shared" si="1209"/>
        <v>9</v>
      </c>
      <c r="AT218" s="22">
        <f t="shared" si="1209"/>
        <v>1</v>
      </c>
      <c r="AU218" s="22">
        <f t="shared" si="1209"/>
        <v>10</v>
      </c>
      <c r="AV218" s="22">
        <f t="shared" ref="AV218:BE218" si="1210">AV213+AV217</f>
        <v>0</v>
      </c>
      <c r="AW218" s="22">
        <f t="shared" si="1210"/>
        <v>12</v>
      </c>
      <c r="AX218" s="22">
        <f t="shared" si="1210"/>
        <v>2</v>
      </c>
      <c r="AY218" s="22">
        <f t="shared" si="1210"/>
        <v>0</v>
      </c>
      <c r="AZ218" s="22">
        <f t="shared" si="1210"/>
        <v>2</v>
      </c>
      <c r="BA218" s="22">
        <f t="shared" si="1210"/>
        <v>0</v>
      </c>
      <c r="BB218" s="22">
        <f t="shared" si="1210"/>
        <v>9</v>
      </c>
      <c r="BC218" s="22">
        <f t="shared" si="1210"/>
        <v>8</v>
      </c>
      <c r="BD218" s="22">
        <f t="shared" si="1210"/>
        <v>1</v>
      </c>
      <c r="BE218" s="22">
        <f t="shared" si="1210"/>
        <v>9</v>
      </c>
      <c r="BF218" s="22">
        <f t="shared" si="1209"/>
        <v>0</v>
      </c>
      <c r="BG218" s="22">
        <f t="shared" si="1209"/>
        <v>0</v>
      </c>
      <c r="BH218" s="22">
        <f t="shared" si="1209"/>
        <v>0</v>
      </c>
      <c r="BI218" s="22">
        <f t="shared" si="1209"/>
        <v>0</v>
      </c>
      <c r="BJ218" s="22">
        <f t="shared" si="1209"/>
        <v>0</v>
      </c>
      <c r="BK218" s="22">
        <f t="shared" si="1192"/>
        <v>385</v>
      </c>
      <c r="BL218" s="22">
        <f t="shared" si="1193"/>
        <v>1503</v>
      </c>
      <c r="BM218" s="22">
        <f t="shared" si="1194"/>
        <v>258</v>
      </c>
      <c r="BN218" s="22">
        <f t="shared" si="1195"/>
        <v>199</v>
      </c>
      <c r="BO218" s="22">
        <f t="shared" si="1196"/>
        <v>457</v>
      </c>
      <c r="BP218" s="23"/>
      <c r="BQ218" s="22">
        <f t="shared" si="1209"/>
        <v>0</v>
      </c>
      <c r="BR218" s="22">
        <f t="shared" si="1209"/>
        <v>0</v>
      </c>
      <c r="BS218" s="22">
        <f t="shared" si="1209"/>
        <v>0</v>
      </c>
      <c r="BT218" s="22">
        <f t="shared" si="1209"/>
        <v>258</v>
      </c>
      <c r="BU218" s="22">
        <f t="shared" si="1209"/>
        <v>199</v>
      </c>
      <c r="BV218" s="22">
        <f t="shared" si="1209"/>
        <v>457</v>
      </c>
      <c r="BW218" s="22">
        <f t="shared" ref="BW218:BY218" si="1211">BW213+BW217</f>
        <v>0</v>
      </c>
      <c r="BX218" s="22">
        <f t="shared" si="1211"/>
        <v>0</v>
      </c>
      <c r="BY218" s="22">
        <f t="shared" si="1211"/>
        <v>0</v>
      </c>
    </row>
    <row r="219" spans="1:77" ht="23.25" customHeight="1" x14ac:dyDescent="0.5">
      <c r="A219" s="18"/>
      <c r="B219" s="36" t="s">
        <v>58</v>
      </c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  <c r="BH219" s="20"/>
      <c r="BI219" s="20"/>
      <c r="BJ219" s="20"/>
      <c r="BK219" s="20"/>
      <c r="BL219" s="20"/>
      <c r="BM219" s="20"/>
      <c r="BN219" s="20"/>
      <c r="BO219" s="20"/>
      <c r="BP219" s="119"/>
      <c r="BQ219" s="20"/>
      <c r="BR219" s="20"/>
      <c r="BS219" s="20"/>
      <c r="BT219" s="20"/>
      <c r="BU219" s="20"/>
      <c r="BV219" s="20"/>
      <c r="BW219" s="20"/>
      <c r="BX219" s="20"/>
      <c r="BY219" s="20"/>
    </row>
    <row r="220" spans="1:77" ht="23.25" customHeight="1" x14ac:dyDescent="0.5">
      <c r="A220" s="11"/>
      <c r="B220" s="5" t="s">
        <v>50</v>
      </c>
      <c r="C220" s="57"/>
      <c r="D220" s="57"/>
      <c r="E220" s="57"/>
      <c r="F220" s="57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57"/>
      <c r="S220" s="57"/>
      <c r="T220" s="57"/>
      <c r="U220" s="57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57"/>
      <c r="AM220" s="57"/>
      <c r="AN220" s="57"/>
      <c r="AO220" s="57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  <c r="BG220" s="20"/>
      <c r="BH220" s="20"/>
      <c r="BI220" s="20"/>
      <c r="BJ220" s="20"/>
      <c r="BK220" s="20"/>
      <c r="BL220" s="20"/>
      <c r="BM220" s="20"/>
      <c r="BN220" s="20"/>
      <c r="BO220" s="20"/>
      <c r="BP220" s="117"/>
      <c r="BQ220" s="20"/>
      <c r="BR220" s="20"/>
      <c r="BS220" s="20"/>
      <c r="BT220" s="20"/>
      <c r="BU220" s="20"/>
      <c r="BV220" s="20"/>
      <c r="BW220" s="20"/>
      <c r="BX220" s="20"/>
      <c r="BY220" s="20"/>
    </row>
    <row r="221" spans="1:77" ht="23.25" customHeight="1" x14ac:dyDescent="0.5">
      <c r="A221" s="18"/>
      <c r="B221" s="19" t="s">
        <v>54</v>
      </c>
      <c r="C221" s="20">
        <v>0</v>
      </c>
      <c r="D221" s="20">
        <v>0</v>
      </c>
      <c r="E221" s="20">
        <v>0</v>
      </c>
      <c r="F221" s="20">
        <v>0</v>
      </c>
      <c r="G221" s="20">
        <f t="shared" ref="G221:G222" si="1212">E221+F221</f>
        <v>0</v>
      </c>
      <c r="H221" s="20">
        <v>0</v>
      </c>
      <c r="I221" s="20">
        <v>0</v>
      </c>
      <c r="J221" s="20">
        <v>0</v>
      </c>
      <c r="K221" s="20">
        <v>0</v>
      </c>
      <c r="L221" s="20">
        <f>SUM(J221:K221)</f>
        <v>0</v>
      </c>
      <c r="M221" s="20">
        <v>5</v>
      </c>
      <c r="N221" s="20">
        <v>0</v>
      </c>
      <c r="O221" s="20">
        <v>0</v>
      </c>
      <c r="P221" s="20">
        <v>0</v>
      </c>
      <c r="Q221" s="20">
        <f t="shared" ref="Q221:Q222" si="1213">O221+P221</f>
        <v>0</v>
      </c>
      <c r="R221" s="20">
        <v>5</v>
      </c>
      <c r="S221" s="20">
        <v>46</v>
      </c>
      <c r="T221" s="20">
        <v>3</v>
      </c>
      <c r="U221" s="20">
        <v>2</v>
      </c>
      <c r="V221" s="20">
        <f t="shared" ref="V221:V222" si="1214">T221+U221</f>
        <v>5</v>
      </c>
      <c r="W221" s="20">
        <v>10</v>
      </c>
      <c r="X221" s="20">
        <v>22</v>
      </c>
      <c r="Y221" s="20">
        <v>5</v>
      </c>
      <c r="Z221" s="20">
        <v>4</v>
      </c>
      <c r="AA221" s="20">
        <f t="shared" ref="AA221:AA222" si="1215">Y221+Z221</f>
        <v>9</v>
      </c>
      <c r="AB221" s="20">
        <v>15</v>
      </c>
      <c r="AC221" s="20">
        <v>26</v>
      </c>
      <c r="AD221" s="20">
        <v>10</v>
      </c>
      <c r="AE221" s="20">
        <v>1</v>
      </c>
      <c r="AF221" s="20">
        <f t="shared" ref="AF221:AF222" si="1216">AD221+AE221</f>
        <v>11</v>
      </c>
      <c r="AG221" s="20">
        <v>0</v>
      </c>
      <c r="AH221" s="20">
        <v>20</v>
      </c>
      <c r="AI221" s="20">
        <v>6</v>
      </c>
      <c r="AJ221" s="20">
        <v>3</v>
      </c>
      <c r="AK221" s="20">
        <f t="shared" ref="AK221:AK222" si="1217">AI221+AJ221</f>
        <v>9</v>
      </c>
      <c r="AL221" s="20">
        <v>0</v>
      </c>
      <c r="AM221" s="20">
        <v>0</v>
      </c>
      <c r="AN221" s="20">
        <v>0</v>
      </c>
      <c r="AO221" s="20">
        <v>0</v>
      </c>
      <c r="AP221" s="20">
        <f t="shared" ref="AP221:AP222" si="1218">AN221+AO221</f>
        <v>0</v>
      </c>
      <c r="AQ221" s="20">
        <v>0</v>
      </c>
      <c r="AR221" s="20">
        <v>0</v>
      </c>
      <c r="AS221" s="20">
        <v>0</v>
      </c>
      <c r="AT221" s="20">
        <v>2</v>
      </c>
      <c r="AU221" s="20">
        <f t="shared" ref="AU221:AU222" si="1219">AS221+AT221</f>
        <v>2</v>
      </c>
      <c r="AV221" s="20">
        <v>0</v>
      </c>
      <c r="AW221" s="20">
        <v>0</v>
      </c>
      <c r="AX221" s="20">
        <v>0</v>
      </c>
      <c r="AY221" s="20">
        <v>0</v>
      </c>
      <c r="AZ221" s="20">
        <f t="shared" ref="AZ221:AZ222" si="1220">AX221+AY221</f>
        <v>0</v>
      </c>
      <c r="BA221" s="20">
        <v>0</v>
      </c>
      <c r="BB221" s="20">
        <v>0</v>
      </c>
      <c r="BC221" s="20">
        <v>0</v>
      </c>
      <c r="BD221" s="20">
        <v>1</v>
      </c>
      <c r="BE221" s="20">
        <f t="shared" ref="BE221:BE222" si="1221">BC221+BD221</f>
        <v>1</v>
      </c>
      <c r="BF221" s="20">
        <v>0</v>
      </c>
      <c r="BG221" s="20">
        <v>0</v>
      </c>
      <c r="BH221" s="20">
        <v>0</v>
      </c>
      <c r="BI221" s="20">
        <v>0</v>
      </c>
      <c r="BJ221" s="20">
        <f t="shared" ref="BJ221:BJ222" si="1222">BH221+BI221</f>
        <v>0</v>
      </c>
      <c r="BK221" s="22">
        <f>C221+M221+R221+W221+AB221+AG221+AL221+AQ221+AV221+BF221+H221+BA221</f>
        <v>35</v>
      </c>
      <c r="BL221" s="22">
        <f>D221+N221+S221+X221+AC221+AH221+AM221+AR221+AW221+BG221+I221+BB221</f>
        <v>114</v>
      </c>
      <c r="BM221" s="22">
        <f>E221+O221+T221+Y221+AD221+AI221+AN221+AS221+AX221+BH221+J221+BC221</f>
        <v>24</v>
      </c>
      <c r="BN221" s="22">
        <f>F221+P221+U221+Z221+AE221+AJ221+AO221+AT221+AY221+BI221+K221+BD221</f>
        <v>13</v>
      </c>
      <c r="BO221" s="22">
        <f>G221+Q221+V221+AA221+AF221+AK221+AP221+AU221+AZ221+BJ221+L221+BE221</f>
        <v>37</v>
      </c>
      <c r="BP221" s="23">
        <v>2</v>
      </c>
      <c r="BQ221" s="22" t="str">
        <f t="shared" ref="BQ221:BQ222" si="1223">IF(BP221=1,BM221,"0")</f>
        <v>0</v>
      </c>
      <c r="BR221" s="22" t="str">
        <f t="shared" ref="BR221:BR222" si="1224">IF(BP221=1,BN221,"0")</f>
        <v>0</v>
      </c>
      <c r="BS221" s="22">
        <f t="shared" ref="BS221:BS222" si="1225">BQ221+BR221</f>
        <v>0</v>
      </c>
      <c r="BT221" s="22">
        <f t="shared" ref="BT221:BT222" si="1226">IF(BP221=2,BM221,"0")</f>
        <v>24</v>
      </c>
      <c r="BU221" s="22">
        <f t="shared" ref="BU221:BU222" si="1227">IF(BP221=2,BN221,"0")</f>
        <v>13</v>
      </c>
      <c r="BV221" s="22">
        <f t="shared" ref="BV221:BV222" si="1228">BT221+BU221</f>
        <v>37</v>
      </c>
      <c r="BW221" s="22" t="str">
        <f t="shared" ref="BW221:BW222" si="1229">IF(BS221=2,BP221,"0")</f>
        <v>0</v>
      </c>
      <c r="BX221" s="22" t="str">
        <f t="shared" ref="BX221:BX222" si="1230">IF(BS221=2,BQ221,"0")</f>
        <v>0</v>
      </c>
      <c r="BY221" s="22">
        <f t="shared" ref="BY221:BY222" si="1231">BW221+BX221</f>
        <v>0</v>
      </c>
    </row>
    <row r="222" spans="1:77" ht="23.25" customHeight="1" x14ac:dyDescent="0.5">
      <c r="A222" s="18"/>
      <c r="B222" s="19" t="s">
        <v>26</v>
      </c>
      <c r="C222" s="20">
        <v>0</v>
      </c>
      <c r="D222" s="20">
        <v>0</v>
      </c>
      <c r="E222" s="20">
        <v>0</v>
      </c>
      <c r="F222" s="20">
        <v>0</v>
      </c>
      <c r="G222" s="20">
        <f t="shared" si="1212"/>
        <v>0</v>
      </c>
      <c r="H222" s="20">
        <v>0</v>
      </c>
      <c r="I222" s="20">
        <v>1</v>
      </c>
      <c r="J222" s="20">
        <v>0</v>
      </c>
      <c r="K222" s="20">
        <v>0</v>
      </c>
      <c r="L222" s="20">
        <f>SUM(J222:K222)</f>
        <v>0</v>
      </c>
      <c r="M222" s="20">
        <v>0</v>
      </c>
      <c r="N222" s="20">
        <v>0</v>
      </c>
      <c r="O222" s="20">
        <v>2</v>
      </c>
      <c r="P222" s="20">
        <v>1</v>
      </c>
      <c r="Q222" s="20">
        <f t="shared" si="1213"/>
        <v>3</v>
      </c>
      <c r="R222" s="20">
        <v>10</v>
      </c>
      <c r="S222" s="20">
        <v>24</v>
      </c>
      <c r="T222" s="20">
        <v>7</v>
      </c>
      <c r="U222" s="20">
        <v>1</v>
      </c>
      <c r="V222" s="20">
        <f t="shared" si="1214"/>
        <v>8</v>
      </c>
      <c r="W222" s="20">
        <v>15</v>
      </c>
      <c r="X222" s="20">
        <f>9+6</f>
        <v>15</v>
      </c>
      <c r="Y222" s="20">
        <v>5</v>
      </c>
      <c r="Z222" s="20">
        <v>1</v>
      </c>
      <c r="AA222" s="20">
        <f t="shared" si="1215"/>
        <v>6</v>
      </c>
      <c r="AB222" s="20">
        <v>10</v>
      </c>
      <c r="AC222" s="20">
        <v>105</v>
      </c>
      <c r="AD222" s="20">
        <v>4</v>
      </c>
      <c r="AE222" s="20">
        <v>4</v>
      </c>
      <c r="AF222" s="20">
        <f t="shared" si="1216"/>
        <v>8</v>
      </c>
      <c r="AG222" s="20">
        <v>0</v>
      </c>
      <c r="AH222" s="20">
        <f>6+7</f>
        <v>13</v>
      </c>
      <c r="AI222" s="20">
        <v>3</v>
      </c>
      <c r="AJ222" s="20">
        <v>4</v>
      </c>
      <c r="AK222" s="20">
        <f t="shared" si="1217"/>
        <v>7</v>
      </c>
      <c r="AL222" s="20">
        <v>0</v>
      </c>
      <c r="AM222" s="20">
        <v>0</v>
      </c>
      <c r="AN222" s="20">
        <v>0</v>
      </c>
      <c r="AO222" s="20">
        <v>0</v>
      </c>
      <c r="AP222" s="20">
        <f t="shared" si="1218"/>
        <v>0</v>
      </c>
      <c r="AQ222" s="20">
        <v>0</v>
      </c>
      <c r="AR222" s="20">
        <v>0</v>
      </c>
      <c r="AS222" s="20">
        <v>0</v>
      </c>
      <c r="AT222" s="20">
        <v>0</v>
      </c>
      <c r="AU222" s="20">
        <f t="shared" si="1219"/>
        <v>0</v>
      </c>
      <c r="AV222" s="20">
        <v>0</v>
      </c>
      <c r="AW222" s="20">
        <v>0</v>
      </c>
      <c r="AX222" s="20">
        <v>0</v>
      </c>
      <c r="AY222" s="20">
        <v>0</v>
      </c>
      <c r="AZ222" s="20">
        <f t="shared" si="1220"/>
        <v>0</v>
      </c>
      <c r="BA222" s="20">
        <v>0</v>
      </c>
      <c r="BB222" s="20">
        <v>0</v>
      </c>
      <c r="BC222" s="20">
        <v>0</v>
      </c>
      <c r="BD222" s="20">
        <v>0</v>
      </c>
      <c r="BE222" s="20">
        <f t="shared" si="1221"/>
        <v>0</v>
      </c>
      <c r="BF222" s="20">
        <v>0</v>
      </c>
      <c r="BG222" s="20">
        <v>0</v>
      </c>
      <c r="BH222" s="20">
        <v>0</v>
      </c>
      <c r="BI222" s="20">
        <v>0</v>
      </c>
      <c r="BJ222" s="20">
        <f t="shared" si="1222"/>
        <v>0</v>
      </c>
      <c r="BK222" s="22">
        <f t="shared" ref="BK222:BK223" si="1232">C222+M222+R222+W222+AB222+AG222+AL222+AQ222+AV222+BF222+H222+BA222</f>
        <v>35</v>
      </c>
      <c r="BL222" s="22">
        <f t="shared" ref="BL222:BL223" si="1233">D222+N222+S222+X222+AC222+AH222+AM222+AR222+AW222+BG222+I222+BB222</f>
        <v>158</v>
      </c>
      <c r="BM222" s="22">
        <f t="shared" ref="BM222:BM223" si="1234">E222+O222+T222+Y222+AD222+AI222+AN222+AS222+AX222+BH222+J222+BC222</f>
        <v>21</v>
      </c>
      <c r="BN222" s="22">
        <f t="shared" ref="BN222:BN223" si="1235">F222+P222+U222+Z222+AE222+AJ222+AO222+AT222+AY222+BI222+K222+BD222</f>
        <v>11</v>
      </c>
      <c r="BO222" s="22">
        <f t="shared" ref="BO222:BO223" si="1236">G222+Q222+V222+AA222+AF222+AK222+AP222+AU222+AZ222+BJ222+L222+BE222</f>
        <v>32</v>
      </c>
      <c r="BP222" s="23">
        <v>2</v>
      </c>
      <c r="BQ222" s="22" t="str">
        <f t="shared" si="1223"/>
        <v>0</v>
      </c>
      <c r="BR222" s="22" t="str">
        <f t="shared" si="1224"/>
        <v>0</v>
      </c>
      <c r="BS222" s="22">
        <f t="shared" si="1225"/>
        <v>0</v>
      </c>
      <c r="BT222" s="22">
        <f t="shared" si="1226"/>
        <v>21</v>
      </c>
      <c r="BU222" s="22">
        <f t="shared" si="1227"/>
        <v>11</v>
      </c>
      <c r="BV222" s="22">
        <f t="shared" si="1228"/>
        <v>32</v>
      </c>
      <c r="BW222" s="22" t="str">
        <f t="shared" si="1229"/>
        <v>0</v>
      </c>
      <c r="BX222" s="22" t="str">
        <f t="shared" si="1230"/>
        <v>0</v>
      </c>
      <c r="BY222" s="22">
        <f t="shared" si="1231"/>
        <v>0</v>
      </c>
    </row>
    <row r="223" spans="1:77" s="2" customFormat="1" ht="23.25" customHeight="1" x14ac:dyDescent="0.5">
      <c r="A223" s="4"/>
      <c r="B223" s="21" t="s">
        <v>42</v>
      </c>
      <c r="C223" s="22">
        <f t="shared" ref="C223:AM223" si="1237">SUM(C221:C222)</f>
        <v>0</v>
      </c>
      <c r="D223" s="22">
        <f t="shared" si="1237"/>
        <v>0</v>
      </c>
      <c r="E223" s="22">
        <f t="shared" si="1237"/>
        <v>0</v>
      </c>
      <c r="F223" s="22">
        <f t="shared" si="1237"/>
        <v>0</v>
      </c>
      <c r="G223" s="22">
        <f t="shared" si="1237"/>
        <v>0</v>
      </c>
      <c r="H223" s="22">
        <f t="shared" ref="H223:L223" si="1238">SUM(H221:H222)</f>
        <v>0</v>
      </c>
      <c r="I223" s="22">
        <f t="shared" si="1238"/>
        <v>1</v>
      </c>
      <c r="J223" s="22">
        <f t="shared" si="1238"/>
        <v>0</v>
      </c>
      <c r="K223" s="22">
        <f t="shared" si="1238"/>
        <v>0</v>
      </c>
      <c r="L223" s="22">
        <f t="shared" si="1238"/>
        <v>0</v>
      </c>
      <c r="M223" s="22">
        <f t="shared" si="1237"/>
        <v>5</v>
      </c>
      <c r="N223" s="22">
        <f t="shared" si="1237"/>
        <v>0</v>
      </c>
      <c r="O223" s="22">
        <f t="shared" si="1237"/>
        <v>2</v>
      </c>
      <c r="P223" s="22">
        <f t="shared" si="1237"/>
        <v>1</v>
      </c>
      <c r="Q223" s="22">
        <f t="shared" si="1237"/>
        <v>3</v>
      </c>
      <c r="R223" s="22">
        <f t="shared" si="1237"/>
        <v>15</v>
      </c>
      <c r="S223" s="22">
        <f t="shared" si="1237"/>
        <v>70</v>
      </c>
      <c r="T223" s="22">
        <f t="shared" si="1237"/>
        <v>10</v>
      </c>
      <c r="U223" s="22">
        <f t="shared" si="1237"/>
        <v>3</v>
      </c>
      <c r="V223" s="22">
        <f t="shared" si="1237"/>
        <v>13</v>
      </c>
      <c r="W223" s="22">
        <f t="shared" si="1237"/>
        <v>25</v>
      </c>
      <c r="X223" s="22">
        <f t="shared" si="1237"/>
        <v>37</v>
      </c>
      <c r="Y223" s="22">
        <f t="shared" si="1237"/>
        <v>10</v>
      </c>
      <c r="Z223" s="22">
        <f t="shared" si="1237"/>
        <v>5</v>
      </c>
      <c r="AA223" s="22">
        <f t="shared" si="1237"/>
        <v>15</v>
      </c>
      <c r="AB223" s="22">
        <f t="shared" si="1237"/>
        <v>25</v>
      </c>
      <c r="AC223" s="22">
        <f t="shared" si="1237"/>
        <v>131</v>
      </c>
      <c r="AD223" s="22">
        <f t="shared" si="1237"/>
        <v>14</v>
      </c>
      <c r="AE223" s="22">
        <f t="shared" si="1237"/>
        <v>5</v>
      </c>
      <c r="AF223" s="22">
        <f t="shared" si="1237"/>
        <v>19</v>
      </c>
      <c r="AG223" s="22">
        <f t="shared" si="1237"/>
        <v>0</v>
      </c>
      <c r="AH223" s="22">
        <f t="shared" si="1237"/>
        <v>33</v>
      </c>
      <c r="AI223" s="22">
        <f t="shared" si="1237"/>
        <v>9</v>
      </c>
      <c r="AJ223" s="22">
        <f t="shared" si="1237"/>
        <v>7</v>
      </c>
      <c r="AK223" s="22">
        <f t="shared" si="1237"/>
        <v>16</v>
      </c>
      <c r="AL223" s="22">
        <f t="shared" si="1237"/>
        <v>0</v>
      </c>
      <c r="AM223" s="22">
        <f t="shared" si="1237"/>
        <v>0</v>
      </c>
      <c r="AN223" s="22">
        <f t="shared" ref="AN223:BJ223" si="1239">SUM(AN221:AN222)</f>
        <v>0</v>
      </c>
      <c r="AO223" s="22">
        <f t="shared" si="1239"/>
        <v>0</v>
      </c>
      <c r="AP223" s="22">
        <f t="shared" si="1239"/>
        <v>0</v>
      </c>
      <c r="AQ223" s="22">
        <f t="shared" si="1239"/>
        <v>0</v>
      </c>
      <c r="AR223" s="22">
        <f t="shared" si="1239"/>
        <v>0</v>
      </c>
      <c r="AS223" s="22">
        <f t="shared" si="1239"/>
        <v>0</v>
      </c>
      <c r="AT223" s="22">
        <f t="shared" si="1239"/>
        <v>2</v>
      </c>
      <c r="AU223" s="22">
        <f t="shared" si="1239"/>
        <v>2</v>
      </c>
      <c r="AV223" s="22">
        <f t="shared" si="1239"/>
        <v>0</v>
      </c>
      <c r="AW223" s="22">
        <f t="shared" si="1239"/>
        <v>0</v>
      </c>
      <c r="AX223" s="22">
        <f t="shared" si="1239"/>
        <v>0</v>
      </c>
      <c r="AY223" s="22">
        <f t="shared" si="1239"/>
        <v>0</v>
      </c>
      <c r="AZ223" s="22">
        <f t="shared" si="1239"/>
        <v>0</v>
      </c>
      <c r="BA223" s="22">
        <f t="shared" ref="BA223:BE223" si="1240">SUM(BA221:BA222)</f>
        <v>0</v>
      </c>
      <c r="BB223" s="22">
        <f t="shared" si="1240"/>
        <v>0</v>
      </c>
      <c r="BC223" s="22">
        <f t="shared" si="1240"/>
        <v>0</v>
      </c>
      <c r="BD223" s="22">
        <f t="shared" si="1240"/>
        <v>1</v>
      </c>
      <c r="BE223" s="22">
        <f t="shared" si="1240"/>
        <v>1</v>
      </c>
      <c r="BF223" s="22">
        <f t="shared" si="1239"/>
        <v>0</v>
      </c>
      <c r="BG223" s="22">
        <f t="shared" si="1239"/>
        <v>0</v>
      </c>
      <c r="BH223" s="22">
        <f t="shared" si="1239"/>
        <v>0</v>
      </c>
      <c r="BI223" s="22">
        <f t="shared" si="1239"/>
        <v>0</v>
      </c>
      <c r="BJ223" s="22">
        <f t="shared" si="1239"/>
        <v>0</v>
      </c>
      <c r="BK223" s="22">
        <f t="shared" si="1232"/>
        <v>70</v>
      </c>
      <c r="BL223" s="22">
        <f t="shared" si="1233"/>
        <v>272</v>
      </c>
      <c r="BM223" s="22">
        <f t="shared" si="1234"/>
        <v>45</v>
      </c>
      <c r="BN223" s="22">
        <f t="shared" si="1235"/>
        <v>24</v>
      </c>
      <c r="BO223" s="22">
        <f t="shared" si="1236"/>
        <v>69</v>
      </c>
      <c r="BP223" s="23"/>
      <c r="BQ223" s="22">
        <f t="shared" ref="BQ223:BV223" si="1241">SUM(BQ221:BQ222)</f>
        <v>0</v>
      </c>
      <c r="BR223" s="22">
        <f t="shared" si="1241"/>
        <v>0</v>
      </c>
      <c r="BS223" s="22">
        <f t="shared" si="1241"/>
        <v>0</v>
      </c>
      <c r="BT223" s="22">
        <f t="shared" si="1241"/>
        <v>45</v>
      </c>
      <c r="BU223" s="22">
        <f t="shared" si="1241"/>
        <v>24</v>
      </c>
      <c r="BV223" s="22">
        <f t="shared" si="1241"/>
        <v>69</v>
      </c>
      <c r="BW223" s="22">
        <f t="shared" ref="BW223:BY223" si="1242">SUM(BW221:BW222)</f>
        <v>0</v>
      </c>
      <c r="BX223" s="22">
        <f t="shared" si="1242"/>
        <v>0</v>
      </c>
      <c r="BY223" s="22">
        <f t="shared" si="1242"/>
        <v>0</v>
      </c>
    </row>
    <row r="224" spans="1:77" s="2" customFormat="1" ht="23.25" customHeight="1" x14ac:dyDescent="0.5">
      <c r="A224" s="4"/>
      <c r="B224" s="5" t="s">
        <v>67</v>
      </c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22"/>
      <c r="AT224" s="22"/>
      <c r="AU224" s="22"/>
      <c r="AV224" s="22"/>
      <c r="AW224" s="22"/>
      <c r="AX224" s="22"/>
      <c r="AY224" s="22"/>
      <c r="AZ224" s="22"/>
      <c r="BA224" s="22"/>
      <c r="BB224" s="22"/>
      <c r="BC224" s="22"/>
      <c r="BD224" s="22"/>
      <c r="BE224" s="22"/>
      <c r="BF224" s="22"/>
      <c r="BG224" s="22"/>
      <c r="BH224" s="22"/>
      <c r="BI224" s="22"/>
      <c r="BJ224" s="22"/>
      <c r="BK224" s="22"/>
      <c r="BL224" s="22"/>
      <c r="BM224" s="22"/>
      <c r="BN224" s="22"/>
      <c r="BO224" s="22"/>
      <c r="BP224" s="23"/>
      <c r="BQ224" s="22"/>
      <c r="BR224" s="22"/>
      <c r="BS224" s="22"/>
      <c r="BT224" s="22"/>
      <c r="BU224" s="22"/>
      <c r="BV224" s="22"/>
      <c r="BW224" s="22"/>
      <c r="BX224" s="22"/>
      <c r="BY224" s="22"/>
    </row>
    <row r="225" spans="1:77" s="2" customFormat="1" ht="23.25" customHeight="1" x14ac:dyDescent="0.5">
      <c r="A225" s="4"/>
      <c r="B225" s="19" t="s">
        <v>83</v>
      </c>
      <c r="C225" s="20">
        <v>15</v>
      </c>
      <c r="D225" s="20">
        <v>1</v>
      </c>
      <c r="E225" s="20">
        <v>0</v>
      </c>
      <c r="F225" s="20">
        <v>0</v>
      </c>
      <c r="G225" s="20">
        <f t="shared" ref="G225" si="1243">E225+F225</f>
        <v>0</v>
      </c>
      <c r="H225" s="20">
        <v>0</v>
      </c>
      <c r="I225" s="128">
        <v>0</v>
      </c>
      <c r="J225" s="20">
        <v>0</v>
      </c>
      <c r="K225" s="20">
        <v>0</v>
      </c>
      <c r="L225" s="20">
        <f>SUM(J225:K225)</f>
        <v>0</v>
      </c>
      <c r="M225" s="20">
        <v>20</v>
      </c>
      <c r="N225" s="20">
        <v>0</v>
      </c>
      <c r="O225" s="20">
        <v>0</v>
      </c>
      <c r="P225" s="20">
        <v>0</v>
      </c>
      <c r="Q225" s="20">
        <f t="shared" ref="Q225" si="1244">O225+P225</f>
        <v>0</v>
      </c>
      <c r="R225" s="20">
        <v>0</v>
      </c>
      <c r="S225" s="20">
        <v>0</v>
      </c>
      <c r="T225" s="20">
        <v>0</v>
      </c>
      <c r="U225" s="20">
        <v>0</v>
      </c>
      <c r="V225" s="20">
        <f t="shared" ref="V225" si="1245">T225+U225</f>
        <v>0</v>
      </c>
      <c r="W225" s="20">
        <v>0</v>
      </c>
      <c r="X225" s="20">
        <v>0</v>
      </c>
      <c r="Y225" s="20">
        <v>0</v>
      </c>
      <c r="Z225" s="20">
        <v>0</v>
      </c>
      <c r="AA225" s="20">
        <f t="shared" ref="AA225" si="1246">Y225+Z225</f>
        <v>0</v>
      </c>
      <c r="AB225" s="20">
        <v>0</v>
      </c>
      <c r="AC225" s="20">
        <v>0</v>
      </c>
      <c r="AD225" s="20">
        <v>0</v>
      </c>
      <c r="AE225" s="20">
        <v>0</v>
      </c>
      <c r="AF225" s="20">
        <f t="shared" ref="AF225" si="1247">AD225+AE225</f>
        <v>0</v>
      </c>
      <c r="AG225" s="20">
        <v>0</v>
      </c>
      <c r="AH225" s="20">
        <v>0</v>
      </c>
      <c r="AI225" s="20">
        <v>0</v>
      </c>
      <c r="AJ225" s="20">
        <v>0</v>
      </c>
      <c r="AK225" s="20">
        <f t="shared" ref="AK225" si="1248">AI225+AJ225</f>
        <v>0</v>
      </c>
      <c r="AL225" s="20">
        <v>0</v>
      </c>
      <c r="AM225" s="20">
        <v>0</v>
      </c>
      <c r="AN225" s="20">
        <v>0</v>
      </c>
      <c r="AO225" s="20">
        <v>0</v>
      </c>
      <c r="AP225" s="20">
        <f t="shared" ref="AP225" si="1249">AN225+AO225</f>
        <v>0</v>
      </c>
      <c r="AQ225" s="20">
        <v>0</v>
      </c>
      <c r="AR225" s="20">
        <v>0</v>
      </c>
      <c r="AS225" s="20">
        <v>0</v>
      </c>
      <c r="AT225" s="20">
        <v>0</v>
      </c>
      <c r="AU225" s="20">
        <f t="shared" ref="AU225" si="1250">AS225+AT225</f>
        <v>0</v>
      </c>
      <c r="AV225" s="20">
        <v>0</v>
      </c>
      <c r="AW225" s="20">
        <v>0</v>
      </c>
      <c r="AX225" s="20">
        <v>0</v>
      </c>
      <c r="AY225" s="20">
        <v>0</v>
      </c>
      <c r="AZ225" s="20">
        <f t="shared" ref="AZ225" si="1251">AX225+AY225</f>
        <v>0</v>
      </c>
      <c r="BA225" s="20">
        <v>0</v>
      </c>
      <c r="BB225" s="20">
        <v>0</v>
      </c>
      <c r="BC225" s="20">
        <v>0</v>
      </c>
      <c r="BD225" s="20">
        <v>0</v>
      </c>
      <c r="BE225" s="20">
        <f t="shared" ref="BE225" si="1252">BC225+BD225</f>
        <v>0</v>
      </c>
      <c r="BF225" s="20">
        <v>0</v>
      </c>
      <c r="BG225" s="20">
        <v>0</v>
      </c>
      <c r="BH225" s="20">
        <v>0</v>
      </c>
      <c r="BI225" s="20">
        <v>0</v>
      </c>
      <c r="BJ225" s="20">
        <f t="shared" ref="BJ225" si="1253">BH225+BI225</f>
        <v>0</v>
      </c>
      <c r="BK225" s="22">
        <f>C225+M225+R225+W225+AB225+AG225+AL225+AQ225+AV225+BF225+H225+BA225</f>
        <v>35</v>
      </c>
      <c r="BL225" s="22">
        <f>D225+N225+S225+X225+AC225+AH225+AM225+AR225+AW225+BG225+I225+BB225</f>
        <v>1</v>
      </c>
      <c r="BM225" s="22">
        <f>E225+O225+T225+Y225+AD225+AI225+AN225+AS225+AX225+BH225+J225+BC225</f>
        <v>0</v>
      </c>
      <c r="BN225" s="22">
        <f>F225+P225+U225+Z225+AE225+AJ225+AO225+AT225+AY225+BI225+K225+BD225</f>
        <v>0</v>
      </c>
      <c r="BO225" s="22">
        <f>G225+Q225+V225+AA225+AF225+AK225+AP225+AU225+AZ225+BJ225+L225+BE225</f>
        <v>0</v>
      </c>
      <c r="BP225" s="23">
        <v>2</v>
      </c>
      <c r="BQ225" s="22" t="str">
        <f t="shared" ref="BQ225" si="1254">IF(BP225=1,BM225,"0")</f>
        <v>0</v>
      </c>
      <c r="BR225" s="22" t="str">
        <f t="shared" ref="BR225" si="1255">IF(BP225=1,BN225,"0")</f>
        <v>0</v>
      </c>
      <c r="BS225" s="22">
        <f t="shared" ref="BS225" si="1256">BQ225+BR225</f>
        <v>0</v>
      </c>
      <c r="BT225" s="22">
        <f t="shared" ref="BT225" si="1257">IF(BP225=2,BM225,"0")</f>
        <v>0</v>
      </c>
      <c r="BU225" s="22">
        <f t="shared" ref="BU225" si="1258">IF(BP225=2,BN225,"0")</f>
        <v>0</v>
      </c>
      <c r="BV225" s="22">
        <f t="shared" ref="BV225" si="1259">BT225+BU225</f>
        <v>0</v>
      </c>
      <c r="BW225" s="22" t="str">
        <f t="shared" ref="BW225" si="1260">IF(BS225=2,BP225,"0")</f>
        <v>0</v>
      </c>
      <c r="BX225" s="22" t="str">
        <f t="shared" ref="BX225" si="1261">IF(BS225=2,BQ225,"0")</f>
        <v>0</v>
      </c>
      <c r="BY225" s="22">
        <f t="shared" ref="BY225" si="1262">BW225+BX225</f>
        <v>0</v>
      </c>
    </row>
    <row r="226" spans="1:77" s="2" customFormat="1" ht="23.25" customHeight="1" x14ac:dyDescent="0.5">
      <c r="A226" s="4"/>
      <c r="B226" s="21" t="s">
        <v>42</v>
      </c>
      <c r="C226" s="32">
        <f>C225</f>
        <v>15</v>
      </c>
      <c r="D226" s="32">
        <f t="shared" ref="D226:BT226" si="1263">D225</f>
        <v>1</v>
      </c>
      <c r="E226" s="32">
        <f t="shared" si="1263"/>
        <v>0</v>
      </c>
      <c r="F226" s="32">
        <f t="shared" si="1263"/>
        <v>0</v>
      </c>
      <c r="G226" s="32">
        <f t="shared" si="1263"/>
        <v>0</v>
      </c>
      <c r="H226" s="32">
        <f t="shared" si="1263"/>
        <v>0</v>
      </c>
      <c r="I226" s="32">
        <f t="shared" si="1263"/>
        <v>0</v>
      </c>
      <c r="J226" s="32">
        <f t="shared" si="1263"/>
        <v>0</v>
      </c>
      <c r="K226" s="32">
        <f t="shared" si="1263"/>
        <v>0</v>
      </c>
      <c r="L226" s="32">
        <f t="shared" si="1263"/>
        <v>0</v>
      </c>
      <c r="M226" s="32">
        <f t="shared" si="1263"/>
        <v>20</v>
      </c>
      <c r="N226" s="32">
        <f t="shared" si="1263"/>
        <v>0</v>
      </c>
      <c r="O226" s="32">
        <f t="shared" si="1263"/>
        <v>0</v>
      </c>
      <c r="P226" s="32">
        <f t="shared" si="1263"/>
        <v>0</v>
      </c>
      <c r="Q226" s="32">
        <f t="shared" si="1263"/>
        <v>0</v>
      </c>
      <c r="R226" s="32">
        <f t="shared" si="1263"/>
        <v>0</v>
      </c>
      <c r="S226" s="32">
        <f t="shared" si="1263"/>
        <v>0</v>
      </c>
      <c r="T226" s="32">
        <f t="shared" si="1263"/>
        <v>0</v>
      </c>
      <c r="U226" s="32">
        <f t="shared" si="1263"/>
        <v>0</v>
      </c>
      <c r="V226" s="32">
        <f t="shared" si="1263"/>
        <v>0</v>
      </c>
      <c r="W226" s="32">
        <f t="shared" si="1263"/>
        <v>0</v>
      </c>
      <c r="X226" s="32">
        <f t="shared" si="1263"/>
        <v>0</v>
      </c>
      <c r="Y226" s="32">
        <f t="shared" si="1263"/>
        <v>0</v>
      </c>
      <c r="Z226" s="32">
        <f t="shared" si="1263"/>
        <v>0</v>
      </c>
      <c r="AA226" s="32">
        <f t="shared" si="1263"/>
        <v>0</v>
      </c>
      <c r="AB226" s="32">
        <f t="shared" si="1263"/>
        <v>0</v>
      </c>
      <c r="AC226" s="32">
        <f t="shared" si="1263"/>
        <v>0</v>
      </c>
      <c r="AD226" s="32">
        <f t="shared" si="1263"/>
        <v>0</v>
      </c>
      <c r="AE226" s="32">
        <f t="shared" si="1263"/>
        <v>0</v>
      </c>
      <c r="AF226" s="32">
        <f t="shared" si="1263"/>
        <v>0</v>
      </c>
      <c r="AG226" s="32">
        <f t="shared" si="1263"/>
        <v>0</v>
      </c>
      <c r="AH226" s="32">
        <f t="shared" si="1263"/>
        <v>0</v>
      </c>
      <c r="AI226" s="32">
        <f t="shared" si="1263"/>
        <v>0</v>
      </c>
      <c r="AJ226" s="32">
        <f t="shared" si="1263"/>
        <v>0</v>
      </c>
      <c r="AK226" s="32">
        <f t="shared" si="1263"/>
        <v>0</v>
      </c>
      <c r="AL226" s="32">
        <f t="shared" si="1263"/>
        <v>0</v>
      </c>
      <c r="AM226" s="32">
        <f t="shared" si="1263"/>
        <v>0</v>
      </c>
      <c r="AN226" s="32">
        <f t="shared" si="1263"/>
        <v>0</v>
      </c>
      <c r="AO226" s="32">
        <f t="shared" si="1263"/>
        <v>0</v>
      </c>
      <c r="AP226" s="32">
        <f t="shared" si="1263"/>
        <v>0</v>
      </c>
      <c r="AQ226" s="32">
        <f t="shared" si="1263"/>
        <v>0</v>
      </c>
      <c r="AR226" s="32">
        <f t="shared" si="1263"/>
        <v>0</v>
      </c>
      <c r="AS226" s="32">
        <f t="shared" si="1263"/>
        <v>0</v>
      </c>
      <c r="AT226" s="32">
        <f t="shared" si="1263"/>
        <v>0</v>
      </c>
      <c r="AU226" s="32">
        <f t="shared" si="1263"/>
        <v>0</v>
      </c>
      <c r="AV226" s="32">
        <f t="shared" si="1263"/>
        <v>0</v>
      </c>
      <c r="AW226" s="32">
        <f t="shared" si="1263"/>
        <v>0</v>
      </c>
      <c r="AX226" s="32">
        <f t="shared" si="1263"/>
        <v>0</v>
      </c>
      <c r="AY226" s="32">
        <f t="shared" si="1263"/>
        <v>0</v>
      </c>
      <c r="AZ226" s="32">
        <f t="shared" si="1263"/>
        <v>0</v>
      </c>
      <c r="BA226" s="32">
        <f t="shared" ref="BA226:BE226" si="1264">BA225</f>
        <v>0</v>
      </c>
      <c r="BB226" s="32">
        <f t="shared" si="1264"/>
        <v>0</v>
      </c>
      <c r="BC226" s="32">
        <f t="shared" si="1264"/>
        <v>0</v>
      </c>
      <c r="BD226" s="32">
        <f t="shared" si="1264"/>
        <v>0</v>
      </c>
      <c r="BE226" s="32">
        <f t="shared" si="1264"/>
        <v>0</v>
      </c>
      <c r="BF226" s="32">
        <f t="shared" si="1263"/>
        <v>0</v>
      </c>
      <c r="BG226" s="32">
        <f t="shared" si="1263"/>
        <v>0</v>
      </c>
      <c r="BH226" s="32">
        <f t="shared" si="1263"/>
        <v>0</v>
      </c>
      <c r="BI226" s="32">
        <f t="shared" si="1263"/>
        <v>0</v>
      </c>
      <c r="BJ226" s="32">
        <f t="shared" si="1263"/>
        <v>0</v>
      </c>
      <c r="BK226" s="22">
        <f t="shared" ref="BK226:BK228" si="1265">C226+M226+R226+W226+AB226+AG226+AL226+AQ226+AV226+BF226+H226+BA226</f>
        <v>35</v>
      </c>
      <c r="BL226" s="22">
        <f t="shared" ref="BL226:BL228" si="1266">D226+N226+S226+X226+AC226+AH226+AM226+AR226+AW226+BG226+I226+BB226</f>
        <v>1</v>
      </c>
      <c r="BM226" s="22">
        <f t="shared" ref="BM226:BM228" si="1267">E226+O226+T226+Y226+AD226+AI226+AN226+AS226+AX226+BH226+J226+BC226</f>
        <v>0</v>
      </c>
      <c r="BN226" s="22">
        <f t="shared" ref="BN226:BN228" si="1268">F226+P226+U226+Z226+AE226+AJ226+AO226+AT226+AY226+BI226+K226+BD226</f>
        <v>0</v>
      </c>
      <c r="BO226" s="22">
        <f t="shared" ref="BO226:BO228" si="1269">G226+Q226+V226+AA226+AF226+AK226+AP226+AU226+AZ226+BJ226+L226+BE226</f>
        <v>0</v>
      </c>
      <c r="BP226" s="33">
        <f t="shared" si="1263"/>
        <v>2</v>
      </c>
      <c r="BQ226" s="32" t="str">
        <f t="shared" si="1263"/>
        <v>0</v>
      </c>
      <c r="BR226" s="32" t="str">
        <f t="shared" si="1263"/>
        <v>0</v>
      </c>
      <c r="BS226" s="32">
        <f t="shared" si="1263"/>
        <v>0</v>
      </c>
      <c r="BT226" s="32">
        <f t="shared" si="1263"/>
        <v>0</v>
      </c>
      <c r="BU226" s="32">
        <f t="shared" ref="BU226:BY226" si="1270">BU225</f>
        <v>0</v>
      </c>
      <c r="BV226" s="32">
        <f t="shared" si="1270"/>
        <v>0</v>
      </c>
      <c r="BW226" s="32" t="str">
        <f t="shared" si="1270"/>
        <v>0</v>
      </c>
      <c r="BX226" s="32" t="str">
        <f t="shared" si="1270"/>
        <v>0</v>
      </c>
      <c r="BY226" s="22">
        <f t="shared" si="1270"/>
        <v>0</v>
      </c>
    </row>
    <row r="227" spans="1:77" s="2" customFormat="1" ht="23.25" customHeight="1" x14ac:dyDescent="0.5">
      <c r="A227" s="4"/>
      <c r="B227" s="21" t="s">
        <v>59</v>
      </c>
      <c r="C227" s="32">
        <f>C223+C226</f>
        <v>15</v>
      </c>
      <c r="D227" s="32">
        <f t="shared" ref="D227:BT227" si="1271">D223+D226</f>
        <v>1</v>
      </c>
      <c r="E227" s="32">
        <f t="shared" si="1271"/>
        <v>0</v>
      </c>
      <c r="F227" s="32">
        <f t="shared" si="1271"/>
        <v>0</v>
      </c>
      <c r="G227" s="32">
        <f t="shared" si="1271"/>
        <v>0</v>
      </c>
      <c r="H227" s="32">
        <f t="shared" si="1271"/>
        <v>0</v>
      </c>
      <c r="I227" s="32">
        <f t="shared" si="1271"/>
        <v>1</v>
      </c>
      <c r="J227" s="32">
        <f t="shared" si="1271"/>
        <v>0</v>
      </c>
      <c r="K227" s="32">
        <f t="shared" si="1271"/>
        <v>0</v>
      </c>
      <c r="L227" s="32">
        <f t="shared" si="1271"/>
        <v>0</v>
      </c>
      <c r="M227" s="32">
        <f t="shared" si="1271"/>
        <v>25</v>
      </c>
      <c r="N227" s="32">
        <f t="shared" si="1271"/>
        <v>0</v>
      </c>
      <c r="O227" s="32">
        <f t="shared" si="1271"/>
        <v>2</v>
      </c>
      <c r="P227" s="32">
        <f t="shared" si="1271"/>
        <v>1</v>
      </c>
      <c r="Q227" s="32">
        <f t="shared" si="1271"/>
        <v>3</v>
      </c>
      <c r="R227" s="32">
        <f t="shared" si="1271"/>
        <v>15</v>
      </c>
      <c r="S227" s="32">
        <f t="shared" si="1271"/>
        <v>70</v>
      </c>
      <c r="T227" s="32">
        <f t="shared" si="1271"/>
        <v>10</v>
      </c>
      <c r="U227" s="32">
        <f t="shared" si="1271"/>
        <v>3</v>
      </c>
      <c r="V227" s="32">
        <f t="shared" si="1271"/>
        <v>13</v>
      </c>
      <c r="W227" s="32">
        <f t="shared" si="1271"/>
        <v>25</v>
      </c>
      <c r="X227" s="32">
        <f t="shared" si="1271"/>
        <v>37</v>
      </c>
      <c r="Y227" s="32">
        <f t="shared" si="1271"/>
        <v>10</v>
      </c>
      <c r="Z227" s="32">
        <f t="shared" si="1271"/>
        <v>5</v>
      </c>
      <c r="AA227" s="32">
        <f t="shared" si="1271"/>
        <v>15</v>
      </c>
      <c r="AB227" s="32">
        <f t="shared" si="1271"/>
        <v>25</v>
      </c>
      <c r="AC227" s="32">
        <f t="shared" si="1271"/>
        <v>131</v>
      </c>
      <c r="AD227" s="32">
        <f t="shared" si="1271"/>
        <v>14</v>
      </c>
      <c r="AE227" s="32">
        <f t="shared" si="1271"/>
        <v>5</v>
      </c>
      <c r="AF227" s="32">
        <f t="shared" si="1271"/>
        <v>19</v>
      </c>
      <c r="AG227" s="32">
        <f t="shared" si="1271"/>
        <v>0</v>
      </c>
      <c r="AH227" s="32">
        <f t="shared" si="1271"/>
        <v>33</v>
      </c>
      <c r="AI227" s="32">
        <f t="shared" si="1271"/>
        <v>9</v>
      </c>
      <c r="AJ227" s="32">
        <f t="shared" si="1271"/>
        <v>7</v>
      </c>
      <c r="AK227" s="32">
        <f t="shared" si="1271"/>
        <v>16</v>
      </c>
      <c r="AL227" s="32">
        <f t="shared" si="1271"/>
        <v>0</v>
      </c>
      <c r="AM227" s="32">
        <f t="shared" si="1271"/>
        <v>0</v>
      </c>
      <c r="AN227" s="32">
        <f t="shared" si="1271"/>
        <v>0</v>
      </c>
      <c r="AO227" s="32">
        <f t="shared" si="1271"/>
        <v>0</v>
      </c>
      <c r="AP227" s="32">
        <f t="shared" si="1271"/>
        <v>0</v>
      </c>
      <c r="AQ227" s="32">
        <f t="shared" si="1271"/>
        <v>0</v>
      </c>
      <c r="AR227" s="32">
        <f t="shared" si="1271"/>
        <v>0</v>
      </c>
      <c r="AS227" s="32">
        <f t="shared" si="1271"/>
        <v>0</v>
      </c>
      <c r="AT227" s="32">
        <f t="shared" si="1271"/>
        <v>2</v>
      </c>
      <c r="AU227" s="32">
        <f t="shared" si="1271"/>
        <v>2</v>
      </c>
      <c r="AV227" s="32">
        <f t="shared" si="1271"/>
        <v>0</v>
      </c>
      <c r="AW227" s="32">
        <f t="shared" si="1271"/>
        <v>0</v>
      </c>
      <c r="AX227" s="32">
        <f t="shared" si="1271"/>
        <v>0</v>
      </c>
      <c r="AY227" s="32">
        <f t="shared" si="1271"/>
        <v>0</v>
      </c>
      <c r="AZ227" s="32">
        <f t="shared" si="1271"/>
        <v>0</v>
      </c>
      <c r="BA227" s="32">
        <f t="shared" ref="BA227:BE227" si="1272">BA223+BA226</f>
        <v>0</v>
      </c>
      <c r="BB227" s="32">
        <f t="shared" si="1272"/>
        <v>0</v>
      </c>
      <c r="BC227" s="32">
        <f t="shared" si="1272"/>
        <v>0</v>
      </c>
      <c r="BD227" s="32">
        <f t="shared" si="1272"/>
        <v>1</v>
      </c>
      <c r="BE227" s="32">
        <f t="shared" si="1272"/>
        <v>1</v>
      </c>
      <c r="BF227" s="32">
        <f t="shared" si="1271"/>
        <v>0</v>
      </c>
      <c r="BG227" s="32">
        <f t="shared" si="1271"/>
        <v>0</v>
      </c>
      <c r="BH227" s="32">
        <f t="shared" si="1271"/>
        <v>0</v>
      </c>
      <c r="BI227" s="32">
        <f t="shared" si="1271"/>
        <v>0</v>
      </c>
      <c r="BJ227" s="32">
        <f t="shared" si="1271"/>
        <v>0</v>
      </c>
      <c r="BK227" s="22">
        <f t="shared" si="1265"/>
        <v>105</v>
      </c>
      <c r="BL227" s="22">
        <f t="shared" si="1266"/>
        <v>273</v>
      </c>
      <c r="BM227" s="22">
        <f t="shared" si="1267"/>
        <v>45</v>
      </c>
      <c r="BN227" s="22">
        <f t="shared" si="1268"/>
        <v>24</v>
      </c>
      <c r="BO227" s="22">
        <f t="shared" si="1269"/>
        <v>69</v>
      </c>
      <c r="BP227" s="33">
        <f t="shared" si="1271"/>
        <v>2</v>
      </c>
      <c r="BQ227" s="32">
        <f t="shared" si="1271"/>
        <v>0</v>
      </c>
      <c r="BR227" s="32">
        <f t="shared" si="1271"/>
        <v>0</v>
      </c>
      <c r="BS227" s="32">
        <f t="shared" si="1271"/>
        <v>0</v>
      </c>
      <c r="BT227" s="32">
        <f t="shared" si="1271"/>
        <v>45</v>
      </c>
      <c r="BU227" s="32">
        <f t="shared" ref="BU227:BY227" si="1273">BU223+BU226</f>
        <v>24</v>
      </c>
      <c r="BV227" s="32">
        <f t="shared" si="1273"/>
        <v>69</v>
      </c>
      <c r="BW227" s="32">
        <f t="shared" si="1273"/>
        <v>0</v>
      </c>
      <c r="BX227" s="32">
        <f t="shared" si="1273"/>
        <v>0</v>
      </c>
      <c r="BY227" s="22">
        <f t="shared" si="1273"/>
        <v>0</v>
      </c>
    </row>
    <row r="228" spans="1:77" s="3" customFormat="1" ht="23.25" customHeight="1" x14ac:dyDescent="0.2">
      <c r="A228" s="55"/>
      <c r="B228" s="56" t="s">
        <v>29</v>
      </c>
      <c r="C228" s="41">
        <f>C227+C218</f>
        <v>95</v>
      </c>
      <c r="D228" s="41">
        <f t="shared" ref="D228:AH228" si="1274">D218+D227</f>
        <v>142</v>
      </c>
      <c r="E228" s="41">
        <f t="shared" si="1274"/>
        <v>33</v>
      </c>
      <c r="F228" s="41">
        <f t="shared" si="1274"/>
        <v>31</v>
      </c>
      <c r="G228" s="41">
        <f t="shared" si="1274"/>
        <v>64</v>
      </c>
      <c r="H228" s="41">
        <f t="shared" si="1274"/>
        <v>0</v>
      </c>
      <c r="I228" s="41">
        <f t="shared" si="1274"/>
        <v>43</v>
      </c>
      <c r="J228" s="41">
        <f t="shared" si="1274"/>
        <v>22</v>
      </c>
      <c r="K228" s="41">
        <f t="shared" si="1274"/>
        <v>15</v>
      </c>
      <c r="L228" s="41">
        <f t="shared" si="1274"/>
        <v>37</v>
      </c>
      <c r="M228" s="41">
        <f t="shared" si="1274"/>
        <v>140</v>
      </c>
      <c r="N228" s="41">
        <f t="shared" si="1274"/>
        <v>226</v>
      </c>
      <c r="O228" s="41">
        <f t="shared" si="1274"/>
        <v>88</v>
      </c>
      <c r="P228" s="41">
        <f t="shared" si="1274"/>
        <v>32</v>
      </c>
      <c r="Q228" s="41">
        <f t="shared" si="1274"/>
        <v>120</v>
      </c>
      <c r="R228" s="41">
        <f t="shared" si="1274"/>
        <v>117</v>
      </c>
      <c r="S228" s="41">
        <f t="shared" si="1274"/>
        <v>467</v>
      </c>
      <c r="T228" s="41">
        <f t="shared" si="1274"/>
        <v>45</v>
      </c>
      <c r="U228" s="41">
        <f t="shared" si="1274"/>
        <v>61</v>
      </c>
      <c r="V228" s="41">
        <f t="shared" si="1274"/>
        <v>106</v>
      </c>
      <c r="W228" s="41">
        <f t="shared" si="1274"/>
        <v>80</v>
      </c>
      <c r="X228" s="41">
        <f t="shared" si="1274"/>
        <v>243</v>
      </c>
      <c r="Y228" s="41">
        <f t="shared" si="1274"/>
        <v>38</v>
      </c>
      <c r="Z228" s="41">
        <f t="shared" si="1274"/>
        <v>31</v>
      </c>
      <c r="AA228" s="41">
        <f t="shared" si="1274"/>
        <v>69</v>
      </c>
      <c r="AB228" s="41">
        <f t="shared" si="1274"/>
        <v>58</v>
      </c>
      <c r="AC228" s="41">
        <f t="shared" si="1274"/>
        <v>541</v>
      </c>
      <c r="AD228" s="41">
        <f t="shared" si="1274"/>
        <v>27</v>
      </c>
      <c r="AE228" s="41">
        <f t="shared" si="1274"/>
        <v>20</v>
      </c>
      <c r="AF228" s="41">
        <f t="shared" si="1274"/>
        <v>47</v>
      </c>
      <c r="AG228" s="41">
        <f t="shared" si="1274"/>
        <v>0</v>
      </c>
      <c r="AH228" s="41">
        <f t="shared" si="1274"/>
        <v>93</v>
      </c>
      <c r="AI228" s="41">
        <f t="shared" ref="AI228:BJ228" si="1275">AI218+AI227</f>
        <v>31</v>
      </c>
      <c r="AJ228" s="41">
        <f t="shared" si="1275"/>
        <v>28</v>
      </c>
      <c r="AK228" s="41">
        <f t="shared" si="1275"/>
        <v>59</v>
      </c>
      <c r="AL228" s="122">
        <f t="shared" si="1275"/>
        <v>0</v>
      </c>
      <c r="AM228" s="41">
        <f t="shared" si="1275"/>
        <v>0</v>
      </c>
      <c r="AN228" s="41">
        <f t="shared" si="1275"/>
        <v>0</v>
      </c>
      <c r="AO228" s="41">
        <f t="shared" si="1275"/>
        <v>0</v>
      </c>
      <c r="AP228" s="41">
        <f t="shared" si="1275"/>
        <v>0</v>
      </c>
      <c r="AQ228" s="41">
        <f t="shared" si="1275"/>
        <v>0</v>
      </c>
      <c r="AR228" s="41">
        <f t="shared" si="1275"/>
        <v>0</v>
      </c>
      <c r="AS228" s="41">
        <f t="shared" si="1275"/>
        <v>9</v>
      </c>
      <c r="AT228" s="41">
        <f t="shared" si="1275"/>
        <v>3</v>
      </c>
      <c r="AU228" s="41">
        <f t="shared" si="1275"/>
        <v>12</v>
      </c>
      <c r="AV228" s="41">
        <f t="shared" si="1275"/>
        <v>0</v>
      </c>
      <c r="AW228" s="41">
        <f t="shared" si="1275"/>
        <v>12</v>
      </c>
      <c r="AX228" s="41">
        <f t="shared" si="1275"/>
        <v>2</v>
      </c>
      <c r="AY228" s="41">
        <f t="shared" si="1275"/>
        <v>0</v>
      </c>
      <c r="AZ228" s="41">
        <f t="shared" si="1275"/>
        <v>2</v>
      </c>
      <c r="BA228" s="41">
        <f t="shared" ref="BA228:BE228" si="1276">BA218+BA227</f>
        <v>0</v>
      </c>
      <c r="BB228" s="41">
        <f t="shared" si="1276"/>
        <v>9</v>
      </c>
      <c r="BC228" s="41">
        <f t="shared" si="1276"/>
        <v>8</v>
      </c>
      <c r="BD228" s="41">
        <f t="shared" si="1276"/>
        <v>2</v>
      </c>
      <c r="BE228" s="41">
        <f t="shared" si="1276"/>
        <v>10</v>
      </c>
      <c r="BF228" s="41">
        <f t="shared" si="1275"/>
        <v>0</v>
      </c>
      <c r="BG228" s="41">
        <f t="shared" si="1275"/>
        <v>0</v>
      </c>
      <c r="BH228" s="41">
        <f t="shared" si="1275"/>
        <v>0</v>
      </c>
      <c r="BI228" s="41">
        <f t="shared" si="1275"/>
        <v>0</v>
      </c>
      <c r="BJ228" s="41">
        <f t="shared" si="1275"/>
        <v>0</v>
      </c>
      <c r="BK228" s="26">
        <f t="shared" si="1265"/>
        <v>490</v>
      </c>
      <c r="BL228" s="26">
        <f t="shared" si="1266"/>
        <v>1776</v>
      </c>
      <c r="BM228" s="26">
        <f t="shared" si="1267"/>
        <v>303</v>
      </c>
      <c r="BN228" s="26">
        <f t="shared" si="1268"/>
        <v>223</v>
      </c>
      <c r="BO228" s="26">
        <f t="shared" si="1269"/>
        <v>526</v>
      </c>
      <c r="BP228" s="42"/>
      <c r="BQ228" s="41">
        <f t="shared" ref="BQ228:BY228" si="1277">BQ218+BQ227</f>
        <v>0</v>
      </c>
      <c r="BR228" s="41">
        <f t="shared" si="1277"/>
        <v>0</v>
      </c>
      <c r="BS228" s="41">
        <f t="shared" si="1277"/>
        <v>0</v>
      </c>
      <c r="BT228" s="26">
        <f t="shared" si="1277"/>
        <v>303</v>
      </c>
      <c r="BU228" s="26">
        <f t="shared" si="1277"/>
        <v>223</v>
      </c>
      <c r="BV228" s="26">
        <f t="shared" si="1277"/>
        <v>526</v>
      </c>
      <c r="BW228" s="26">
        <f t="shared" si="1277"/>
        <v>0</v>
      </c>
      <c r="BX228" s="26">
        <f t="shared" si="1277"/>
        <v>0</v>
      </c>
      <c r="BY228" s="26">
        <f t="shared" si="1277"/>
        <v>0</v>
      </c>
    </row>
    <row r="229" spans="1:77" ht="23.25" customHeight="1" x14ac:dyDescent="0.5">
      <c r="A229" s="4" t="s">
        <v>38</v>
      </c>
      <c r="B229" s="19"/>
      <c r="C229" s="1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  <c r="BA229" s="28"/>
      <c r="BB229" s="28"/>
      <c r="BC229" s="28"/>
      <c r="BD229" s="28"/>
      <c r="BE229" s="28"/>
      <c r="BF229" s="28"/>
      <c r="BG229" s="28"/>
      <c r="BH229" s="28"/>
      <c r="BI229" s="28"/>
      <c r="BJ229" s="28"/>
      <c r="BK229" s="28"/>
      <c r="BL229" s="28"/>
      <c r="BM229" s="28"/>
      <c r="BN229" s="28"/>
      <c r="BO229" s="28"/>
      <c r="BP229" s="53"/>
      <c r="BQ229" s="28"/>
      <c r="BR229" s="28"/>
      <c r="BS229" s="28"/>
      <c r="BT229" s="28"/>
      <c r="BU229" s="28"/>
      <c r="BV229" s="28"/>
      <c r="BW229" s="28"/>
      <c r="BX229" s="28"/>
      <c r="BY229" s="45"/>
    </row>
    <row r="230" spans="1:77" ht="23.25" customHeight="1" x14ac:dyDescent="0.5">
      <c r="A230" s="4"/>
      <c r="B230" s="10" t="s">
        <v>43</v>
      </c>
      <c r="C230" s="1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  <c r="BA230" s="28"/>
      <c r="BB230" s="28"/>
      <c r="BC230" s="28"/>
      <c r="BD230" s="28"/>
      <c r="BE230" s="28"/>
      <c r="BF230" s="28"/>
      <c r="BG230" s="28"/>
      <c r="BH230" s="28"/>
      <c r="BI230" s="28"/>
      <c r="BJ230" s="28"/>
      <c r="BK230" s="28"/>
      <c r="BL230" s="28"/>
      <c r="BM230" s="28"/>
      <c r="BN230" s="28"/>
      <c r="BO230" s="28"/>
      <c r="BP230" s="53"/>
      <c r="BQ230" s="28"/>
      <c r="BR230" s="28"/>
      <c r="BS230" s="28"/>
      <c r="BT230" s="28"/>
      <c r="BU230" s="28"/>
      <c r="BV230" s="28"/>
      <c r="BW230" s="28"/>
      <c r="BX230" s="28"/>
      <c r="BY230" s="45"/>
    </row>
    <row r="231" spans="1:77" ht="23.25" customHeight="1" x14ac:dyDescent="0.5">
      <c r="A231" s="18"/>
      <c r="B231" s="5" t="s">
        <v>52</v>
      </c>
      <c r="C231" s="133"/>
      <c r="D231" s="86"/>
      <c r="E231" s="86"/>
      <c r="F231" s="86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86"/>
      <c r="S231" s="86"/>
      <c r="T231" s="86"/>
      <c r="U231" s="86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86"/>
      <c r="AM231" s="86"/>
      <c r="AN231" s="86"/>
      <c r="AO231" s="86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  <c r="BA231" s="28"/>
      <c r="BB231" s="28"/>
      <c r="BC231" s="28"/>
      <c r="BD231" s="28"/>
      <c r="BE231" s="28"/>
      <c r="BF231" s="28"/>
      <c r="BG231" s="28"/>
      <c r="BH231" s="28"/>
      <c r="BI231" s="28"/>
      <c r="BJ231" s="28"/>
      <c r="BK231" s="28"/>
      <c r="BL231" s="28"/>
      <c r="BM231" s="28"/>
      <c r="BN231" s="28"/>
      <c r="BO231" s="28"/>
      <c r="BP231" s="100"/>
      <c r="BQ231" s="28"/>
      <c r="BR231" s="28"/>
      <c r="BS231" s="28"/>
      <c r="BT231" s="28"/>
      <c r="BU231" s="28"/>
      <c r="BV231" s="28"/>
      <c r="BW231" s="28"/>
      <c r="BX231" s="28"/>
      <c r="BY231" s="45"/>
    </row>
    <row r="232" spans="1:77" ht="23.25" customHeight="1" x14ac:dyDescent="0.5">
      <c r="A232" s="18"/>
      <c r="B232" s="34" t="s">
        <v>133</v>
      </c>
      <c r="C232" s="20">
        <v>4</v>
      </c>
      <c r="D232" s="20">
        <v>1</v>
      </c>
      <c r="E232" s="20">
        <v>1</v>
      </c>
      <c r="F232" s="20">
        <v>0</v>
      </c>
      <c r="G232" s="20">
        <f t="shared" ref="G232:G241" si="1278">E232+F232</f>
        <v>1</v>
      </c>
      <c r="H232" s="20">
        <v>0</v>
      </c>
      <c r="I232" s="20">
        <v>2</v>
      </c>
      <c r="J232" s="20">
        <v>0</v>
      </c>
      <c r="K232" s="20">
        <v>1</v>
      </c>
      <c r="L232" s="20">
        <f>SUM(J232:K232)</f>
        <v>1</v>
      </c>
      <c r="M232" s="20">
        <v>3</v>
      </c>
      <c r="N232" s="20">
        <v>4</v>
      </c>
      <c r="O232" s="20">
        <v>2</v>
      </c>
      <c r="P232" s="20">
        <v>0</v>
      </c>
      <c r="Q232" s="20">
        <f t="shared" ref="Q232:Q241" si="1279">O232+P232</f>
        <v>2</v>
      </c>
      <c r="R232" s="20">
        <v>12</v>
      </c>
      <c r="S232" s="20">
        <v>13</v>
      </c>
      <c r="T232" s="20">
        <f>3+1</f>
        <v>4</v>
      </c>
      <c r="U232" s="20">
        <v>2</v>
      </c>
      <c r="V232" s="20">
        <f t="shared" ref="V232:V241" si="1280">T232+U232</f>
        <v>6</v>
      </c>
      <c r="W232" s="20">
        <v>5</v>
      </c>
      <c r="X232" s="20">
        <v>10</v>
      </c>
      <c r="Y232" s="20">
        <v>3</v>
      </c>
      <c r="Z232" s="20">
        <v>0</v>
      </c>
      <c r="AA232" s="20">
        <f t="shared" ref="AA232:AA241" si="1281">Y232+Z232</f>
        <v>3</v>
      </c>
      <c r="AB232" s="20">
        <v>5</v>
      </c>
      <c r="AC232" s="20">
        <v>54</v>
      </c>
      <c r="AD232" s="20">
        <v>7</v>
      </c>
      <c r="AE232" s="20">
        <v>0</v>
      </c>
      <c r="AF232" s="20">
        <f t="shared" ref="AF232:AF241" si="1282">AD232+AE232</f>
        <v>7</v>
      </c>
      <c r="AG232" s="20">
        <v>1</v>
      </c>
      <c r="AH232" s="20">
        <v>4</v>
      </c>
      <c r="AI232" s="20">
        <v>3</v>
      </c>
      <c r="AJ232" s="20">
        <v>1</v>
      </c>
      <c r="AK232" s="20">
        <f t="shared" ref="AK232:AK241" si="1283">AI232+AJ232</f>
        <v>4</v>
      </c>
      <c r="AL232" s="20">
        <v>0</v>
      </c>
      <c r="AM232" s="20">
        <v>0</v>
      </c>
      <c r="AN232" s="20">
        <v>0</v>
      </c>
      <c r="AO232" s="20">
        <v>0</v>
      </c>
      <c r="AP232" s="20">
        <f t="shared" ref="AP232:AP241" si="1284">AN232+AO232</f>
        <v>0</v>
      </c>
      <c r="AQ232" s="20">
        <v>0</v>
      </c>
      <c r="AR232" s="20">
        <v>0</v>
      </c>
      <c r="AS232" s="20">
        <v>0</v>
      </c>
      <c r="AT232" s="20">
        <v>0</v>
      </c>
      <c r="AU232" s="20">
        <f t="shared" ref="AU232:AU241" si="1285">AS232+AT232</f>
        <v>0</v>
      </c>
      <c r="AV232" s="20">
        <v>0</v>
      </c>
      <c r="AW232" s="20">
        <v>0</v>
      </c>
      <c r="AX232" s="20">
        <v>0</v>
      </c>
      <c r="AY232" s="20">
        <v>0</v>
      </c>
      <c r="AZ232" s="20">
        <f t="shared" ref="AZ232:AZ241" si="1286">AX232+AY232</f>
        <v>0</v>
      </c>
      <c r="BA232" s="20">
        <v>0</v>
      </c>
      <c r="BB232" s="20">
        <v>0</v>
      </c>
      <c r="BC232" s="20">
        <v>3</v>
      </c>
      <c r="BD232" s="20">
        <v>1</v>
      </c>
      <c r="BE232" s="20">
        <f t="shared" ref="BE232:BE241" si="1287">BC232+BD232</f>
        <v>4</v>
      </c>
      <c r="BF232" s="20">
        <v>0</v>
      </c>
      <c r="BG232" s="20">
        <v>0</v>
      </c>
      <c r="BH232" s="20">
        <v>0</v>
      </c>
      <c r="BI232" s="20">
        <v>0</v>
      </c>
      <c r="BJ232" s="20">
        <f t="shared" ref="BJ232:BJ241" si="1288">BH232+BI232</f>
        <v>0</v>
      </c>
      <c r="BK232" s="22">
        <f>C232+M232+R232+W232+AB232+AG232+AL232+AQ232+AV232+BF232+H232+BA232</f>
        <v>30</v>
      </c>
      <c r="BL232" s="22">
        <f>D232+N232+S232+X232+AC232+AH232+AM232+AR232+AW232+BG232+I232+BB232</f>
        <v>88</v>
      </c>
      <c r="BM232" s="22">
        <f>E232+O232+T232+Y232+AD232+AI232+AN232+AS232+AX232+BH232+J232+BC232</f>
        <v>23</v>
      </c>
      <c r="BN232" s="22">
        <f>F232+P232+U232+Z232+AE232+AJ232+AO232+AT232+AY232+BI232+K232+BD232</f>
        <v>5</v>
      </c>
      <c r="BO232" s="22">
        <f>G232+Q232+V232+AA232+AF232+AK232+AP232+AU232+AZ232+BJ232+L232+BE232</f>
        <v>28</v>
      </c>
      <c r="BP232" s="23">
        <v>2</v>
      </c>
      <c r="BQ232" s="22" t="str">
        <f t="shared" ref="BQ232:BQ241" si="1289">IF(BP232=1,BM232,"0")</f>
        <v>0</v>
      </c>
      <c r="BR232" s="22" t="str">
        <f t="shared" ref="BR232:BR241" si="1290">IF(BP232=1,BN232,"0")</f>
        <v>0</v>
      </c>
      <c r="BS232" s="22">
        <f t="shared" ref="BS232:BS241" si="1291">BQ232+BR232</f>
        <v>0</v>
      </c>
      <c r="BT232" s="22">
        <f t="shared" ref="BT232:BT241" si="1292">IF(BP232=2,BM232,"0")</f>
        <v>23</v>
      </c>
      <c r="BU232" s="22">
        <f t="shared" ref="BU232:BU241" si="1293">IF(BP232=2,BN232,"0")</f>
        <v>5</v>
      </c>
      <c r="BV232" s="22">
        <f t="shared" ref="BV232:BV241" si="1294">BT232+BU232</f>
        <v>28</v>
      </c>
      <c r="BW232" s="22" t="str">
        <f t="shared" ref="BW232:BW241" si="1295">IF(BS232=2,BP232,"0")</f>
        <v>0</v>
      </c>
      <c r="BX232" s="22" t="str">
        <f t="shared" ref="BX232:BX241" si="1296">IF(BS232=2,BQ232,"0")</f>
        <v>0</v>
      </c>
      <c r="BY232" s="22">
        <f t="shared" ref="BY232:BY241" si="1297">BW232+BX232</f>
        <v>0</v>
      </c>
    </row>
    <row r="233" spans="1:77" ht="23.25" customHeight="1" x14ac:dyDescent="0.5">
      <c r="A233" s="18"/>
      <c r="B233" s="34" t="s">
        <v>143</v>
      </c>
      <c r="C233" s="20">
        <v>0</v>
      </c>
      <c r="D233" s="20">
        <v>0</v>
      </c>
      <c r="E233" s="20">
        <v>0</v>
      </c>
      <c r="F233" s="20">
        <v>0</v>
      </c>
      <c r="G233" s="20">
        <f t="shared" ref="G233" si="1298">E233+F233</f>
        <v>0</v>
      </c>
      <c r="H233" s="20">
        <v>0</v>
      </c>
      <c r="I233" s="20">
        <v>6</v>
      </c>
      <c r="J233" s="20">
        <v>2</v>
      </c>
      <c r="K233" s="20">
        <v>3</v>
      </c>
      <c r="L233" s="20">
        <f t="shared" ref="L233:L241" si="1299">SUM(J233:K233)</f>
        <v>5</v>
      </c>
      <c r="M233" s="20">
        <v>0</v>
      </c>
      <c r="N233" s="20">
        <v>0</v>
      </c>
      <c r="O233" s="20">
        <v>1</v>
      </c>
      <c r="P233" s="20">
        <v>0</v>
      </c>
      <c r="Q233" s="20">
        <f t="shared" ref="Q233" si="1300">O233+P233</f>
        <v>1</v>
      </c>
      <c r="R233" s="20">
        <v>15</v>
      </c>
      <c r="S233" s="20">
        <v>8</v>
      </c>
      <c r="T233" s="20">
        <v>3</v>
      </c>
      <c r="U233" s="20">
        <v>2</v>
      </c>
      <c r="V233" s="20">
        <f t="shared" ref="V233" si="1301">T233+U233</f>
        <v>5</v>
      </c>
      <c r="W233" s="20">
        <v>8</v>
      </c>
      <c r="X233" s="20">
        <v>18</v>
      </c>
      <c r="Y233" s="20">
        <v>1</v>
      </c>
      <c r="Z233" s="20">
        <v>1</v>
      </c>
      <c r="AA233" s="20">
        <f t="shared" ref="AA233" si="1302">Y233+Z233</f>
        <v>2</v>
      </c>
      <c r="AB233" s="20">
        <v>6</v>
      </c>
      <c r="AC233" s="20">
        <v>30</v>
      </c>
      <c r="AD233" s="20">
        <v>1</v>
      </c>
      <c r="AE233" s="20">
        <v>4</v>
      </c>
      <c r="AF233" s="20">
        <f t="shared" ref="AF233" si="1303">AD233+AE233</f>
        <v>5</v>
      </c>
      <c r="AG233" s="20">
        <v>1</v>
      </c>
      <c r="AH233" s="20">
        <v>2</v>
      </c>
      <c r="AI233" s="20">
        <v>1</v>
      </c>
      <c r="AJ233" s="20">
        <v>1</v>
      </c>
      <c r="AK233" s="20">
        <f t="shared" ref="AK233" si="1304">AI233+AJ233</f>
        <v>2</v>
      </c>
      <c r="AL233" s="20">
        <v>0</v>
      </c>
      <c r="AM233" s="20">
        <v>0</v>
      </c>
      <c r="AN233" s="20">
        <v>0</v>
      </c>
      <c r="AO233" s="20">
        <v>0</v>
      </c>
      <c r="AP233" s="20">
        <f t="shared" ref="AP233" si="1305">AN233+AO233</f>
        <v>0</v>
      </c>
      <c r="AQ233" s="20">
        <v>0</v>
      </c>
      <c r="AR233" s="20">
        <v>0</v>
      </c>
      <c r="AS233" s="20">
        <v>0</v>
      </c>
      <c r="AT233" s="20">
        <v>0</v>
      </c>
      <c r="AU233" s="20">
        <f t="shared" ref="AU233" si="1306">AS233+AT233</f>
        <v>0</v>
      </c>
      <c r="AV233" s="20">
        <v>0</v>
      </c>
      <c r="AW233" s="20">
        <v>0</v>
      </c>
      <c r="AX233" s="20">
        <v>0</v>
      </c>
      <c r="AY233" s="20">
        <v>0</v>
      </c>
      <c r="AZ233" s="20">
        <f t="shared" ref="AZ233" si="1307">AX233+AY233</f>
        <v>0</v>
      </c>
      <c r="BA233" s="20">
        <v>0</v>
      </c>
      <c r="BB233" s="20">
        <v>2</v>
      </c>
      <c r="BC233" s="20">
        <v>2</v>
      </c>
      <c r="BD233" s="20">
        <v>1</v>
      </c>
      <c r="BE233" s="20">
        <f t="shared" si="1287"/>
        <v>3</v>
      </c>
      <c r="BF233" s="20">
        <v>0</v>
      </c>
      <c r="BG233" s="20">
        <v>0</v>
      </c>
      <c r="BH233" s="20">
        <v>0</v>
      </c>
      <c r="BI233" s="20">
        <v>0</v>
      </c>
      <c r="BJ233" s="20">
        <f t="shared" ref="BJ233" si="1308">BH233+BI233</f>
        <v>0</v>
      </c>
      <c r="BK233" s="22">
        <f t="shared" ref="BK233:BK244" si="1309">C233+M233+R233+W233+AB233+AG233+AL233+AQ233+AV233+BF233+H233+BA233</f>
        <v>30</v>
      </c>
      <c r="BL233" s="22">
        <f t="shared" ref="BL233:BL244" si="1310">D233+N233+S233+X233+AC233+AH233+AM233+AR233+AW233+BG233+I233+BB233</f>
        <v>66</v>
      </c>
      <c r="BM233" s="22">
        <f t="shared" ref="BM233:BM244" si="1311">E233+O233+T233+Y233+AD233+AI233+AN233+AS233+AX233+BH233+J233+BC233</f>
        <v>11</v>
      </c>
      <c r="BN233" s="22">
        <f t="shared" ref="BN233:BN244" si="1312">F233+P233+U233+Z233+AE233+AJ233+AO233+AT233+AY233+BI233+K233+BD233</f>
        <v>12</v>
      </c>
      <c r="BO233" s="22">
        <f t="shared" ref="BO233:BO244" si="1313">G233+Q233+V233+AA233+AF233+AK233+AP233+AU233+AZ233+BJ233+L233+BE233</f>
        <v>23</v>
      </c>
      <c r="BP233" s="23">
        <v>2</v>
      </c>
      <c r="BQ233" s="22" t="str">
        <f t="shared" si="1289"/>
        <v>0</v>
      </c>
      <c r="BR233" s="22" t="str">
        <f t="shared" si="1290"/>
        <v>0</v>
      </c>
      <c r="BS233" s="22">
        <f t="shared" si="1291"/>
        <v>0</v>
      </c>
      <c r="BT233" s="22">
        <f t="shared" si="1292"/>
        <v>11</v>
      </c>
      <c r="BU233" s="22">
        <f t="shared" si="1293"/>
        <v>12</v>
      </c>
      <c r="BV233" s="22">
        <f t="shared" si="1294"/>
        <v>23</v>
      </c>
      <c r="BW233" s="22" t="str">
        <f t="shared" si="1295"/>
        <v>0</v>
      </c>
      <c r="BX233" s="22" t="str">
        <f t="shared" si="1296"/>
        <v>0</v>
      </c>
      <c r="BY233" s="22">
        <f t="shared" si="1297"/>
        <v>0</v>
      </c>
    </row>
    <row r="234" spans="1:77" ht="23.25" customHeight="1" x14ac:dyDescent="0.5">
      <c r="A234" s="18"/>
      <c r="B234" s="34" t="s">
        <v>144</v>
      </c>
      <c r="C234" s="20">
        <v>0</v>
      </c>
      <c r="D234" s="20">
        <v>0</v>
      </c>
      <c r="E234" s="20">
        <v>0</v>
      </c>
      <c r="F234" s="20">
        <v>0</v>
      </c>
      <c r="G234" s="20">
        <f t="shared" si="1278"/>
        <v>0</v>
      </c>
      <c r="H234" s="20">
        <v>0</v>
      </c>
      <c r="I234" s="20">
        <v>1</v>
      </c>
      <c r="J234" s="20">
        <v>0</v>
      </c>
      <c r="K234" s="20">
        <v>0</v>
      </c>
      <c r="L234" s="20">
        <f t="shared" si="1299"/>
        <v>0</v>
      </c>
      <c r="M234" s="20">
        <v>0</v>
      </c>
      <c r="N234" s="20">
        <v>0</v>
      </c>
      <c r="O234" s="20">
        <v>0</v>
      </c>
      <c r="P234" s="20">
        <v>0</v>
      </c>
      <c r="Q234" s="20">
        <f t="shared" si="1279"/>
        <v>0</v>
      </c>
      <c r="R234" s="20">
        <v>15</v>
      </c>
      <c r="S234" s="20">
        <v>9</v>
      </c>
      <c r="T234" s="20">
        <v>1</v>
      </c>
      <c r="U234" s="20">
        <v>0</v>
      </c>
      <c r="V234" s="20">
        <f t="shared" si="1280"/>
        <v>1</v>
      </c>
      <c r="W234" s="20">
        <v>5</v>
      </c>
      <c r="X234" s="20">
        <v>15</v>
      </c>
      <c r="Y234" s="20">
        <v>0</v>
      </c>
      <c r="Z234" s="20">
        <v>2</v>
      </c>
      <c r="AA234" s="20">
        <f t="shared" si="1281"/>
        <v>2</v>
      </c>
      <c r="AB234" s="20">
        <v>8</v>
      </c>
      <c r="AC234" s="20">
        <v>86</v>
      </c>
      <c r="AD234" s="20">
        <v>5</v>
      </c>
      <c r="AE234" s="20">
        <v>8</v>
      </c>
      <c r="AF234" s="20">
        <f t="shared" si="1282"/>
        <v>13</v>
      </c>
      <c r="AG234" s="20">
        <v>2</v>
      </c>
      <c r="AH234" s="20">
        <v>3</v>
      </c>
      <c r="AI234" s="20">
        <v>0</v>
      </c>
      <c r="AJ234" s="20">
        <v>2</v>
      </c>
      <c r="AK234" s="20">
        <f t="shared" si="1283"/>
        <v>2</v>
      </c>
      <c r="AL234" s="20">
        <v>0</v>
      </c>
      <c r="AM234" s="20">
        <v>0</v>
      </c>
      <c r="AN234" s="20">
        <v>0</v>
      </c>
      <c r="AO234" s="20">
        <v>0</v>
      </c>
      <c r="AP234" s="20">
        <f t="shared" si="1284"/>
        <v>0</v>
      </c>
      <c r="AQ234" s="20">
        <v>0</v>
      </c>
      <c r="AR234" s="20">
        <v>0</v>
      </c>
      <c r="AS234" s="20">
        <v>0</v>
      </c>
      <c r="AT234" s="20">
        <v>0</v>
      </c>
      <c r="AU234" s="20">
        <f t="shared" si="1285"/>
        <v>0</v>
      </c>
      <c r="AV234" s="20">
        <v>0</v>
      </c>
      <c r="AW234" s="20">
        <v>0</v>
      </c>
      <c r="AX234" s="20">
        <v>0</v>
      </c>
      <c r="AY234" s="20">
        <v>0</v>
      </c>
      <c r="AZ234" s="20">
        <f t="shared" si="1286"/>
        <v>0</v>
      </c>
      <c r="BA234" s="20">
        <v>0</v>
      </c>
      <c r="BB234" s="20">
        <v>9</v>
      </c>
      <c r="BC234" s="20">
        <v>2</v>
      </c>
      <c r="BD234" s="20">
        <v>5</v>
      </c>
      <c r="BE234" s="20">
        <f t="shared" si="1287"/>
        <v>7</v>
      </c>
      <c r="BF234" s="20">
        <v>0</v>
      </c>
      <c r="BG234" s="20">
        <v>0</v>
      </c>
      <c r="BH234" s="20">
        <v>1</v>
      </c>
      <c r="BI234" s="20">
        <v>0</v>
      </c>
      <c r="BJ234" s="20">
        <f t="shared" si="1288"/>
        <v>1</v>
      </c>
      <c r="BK234" s="22">
        <f t="shared" si="1309"/>
        <v>30</v>
      </c>
      <c r="BL234" s="22">
        <f t="shared" si="1310"/>
        <v>123</v>
      </c>
      <c r="BM234" s="22">
        <f t="shared" si="1311"/>
        <v>9</v>
      </c>
      <c r="BN234" s="22">
        <f t="shared" si="1312"/>
        <v>17</v>
      </c>
      <c r="BO234" s="22">
        <f t="shared" si="1313"/>
        <v>26</v>
      </c>
      <c r="BP234" s="23">
        <v>2</v>
      </c>
      <c r="BQ234" s="22" t="str">
        <f t="shared" si="1289"/>
        <v>0</v>
      </c>
      <c r="BR234" s="22" t="str">
        <f t="shared" si="1290"/>
        <v>0</v>
      </c>
      <c r="BS234" s="22">
        <f t="shared" si="1291"/>
        <v>0</v>
      </c>
      <c r="BT234" s="22">
        <f t="shared" si="1292"/>
        <v>9</v>
      </c>
      <c r="BU234" s="22">
        <f t="shared" si="1293"/>
        <v>17</v>
      </c>
      <c r="BV234" s="22">
        <f t="shared" si="1294"/>
        <v>26</v>
      </c>
      <c r="BW234" s="22" t="str">
        <f t="shared" si="1295"/>
        <v>0</v>
      </c>
      <c r="BX234" s="22" t="str">
        <f t="shared" si="1296"/>
        <v>0</v>
      </c>
      <c r="BY234" s="22">
        <f t="shared" si="1297"/>
        <v>0</v>
      </c>
    </row>
    <row r="235" spans="1:77" ht="23.25" customHeight="1" x14ac:dyDescent="0.5">
      <c r="A235" s="18"/>
      <c r="B235" s="34" t="s">
        <v>87</v>
      </c>
      <c r="C235" s="20">
        <v>1</v>
      </c>
      <c r="D235" s="20">
        <v>0</v>
      </c>
      <c r="E235" s="20">
        <v>0</v>
      </c>
      <c r="F235" s="20">
        <v>0</v>
      </c>
      <c r="G235" s="20">
        <f t="shared" si="1278"/>
        <v>0</v>
      </c>
      <c r="H235" s="20">
        <v>0</v>
      </c>
      <c r="I235" s="20">
        <v>8</v>
      </c>
      <c r="J235" s="20">
        <v>2</v>
      </c>
      <c r="K235" s="20">
        <v>5</v>
      </c>
      <c r="L235" s="20">
        <f t="shared" si="1299"/>
        <v>7</v>
      </c>
      <c r="M235" s="20">
        <v>0</v>
      </c>
      <c r="N235" s="20">
        <v>0</v>
      </c>
      <c r="O235" s="20">
        <v>0</v>
      </c>
      <c r="P235" s="20">
        <v>0</v>
      </c>
      <c r="Q235" s="20">
        <f t="shared" si="1279"/>
        <v>0</v>
      </c>
      <c r="R235" s="20">
        <v>15</v>
      </c>
      <c r="S235" s="20">
        <v>14</v>
      </c>
      <c r="T235" s="20">
        <v>1</v>
      </c>
      <c r="U235" s="20">
        <v>6</v>
      </c>
      <c r="V235" s="20">
        <f t="shared" si="1280"/>
        <v>7</v>
      </c>
      <c r="W235" s="20">
        <v>9</v>
      </c>
      <c r="X235" s="20">
        <f>14+3</f>
        <v>17</v>
      </c>
      <c r="Y235" s="20">
        <v>1</v>
      </c>
      <c r="Z235" s="20">
        <v>9</v>
      </c>
      <c r="AA235" s="20">
        <f t="shared" si="1281"/>
        <v>10</v>
      </c>
      <c r="AB235" s="20">
        <v>4</v>
      </c>
      <c r="AC235" s="20">
        <v>73</v>
      </c>
      <c r="AD235" s="20">
        <v>1</v>
      </c>
      <c r="AE235" s="20">
        <v>7</v>
      </c>
      <c r="AF235" s="20">
        <f t="shared" si="1282"/>
        <v>8</v>
      </c>
      <c r="AG235" s="20">
        <v>1</v>
      </c>
      <c r="AH235" s="20">
        <f>6+9</f>
        <v>15</v>
      </c>
      <c r="AI235" s="20">
        <v>1</v>
      </c>
      <c r="AJ235" s="20">
        <v>4</v>
      </c>
      <c r="AK235" s="20">
        <f t="shared" si="1283"/>
        <v>5</v>
      </c>
      <c r="AL235" s="20">
        <v>0</v>
      </c>
      <c r="AM235" s="20">
        <v>0</v>
      </c>
      <c r="AN235" s="20">
        <v>0</v>
      </c>
      <c r="AO235" s="20">
        <v>0</v>
      </c>
      <c r="AP235" s="20">
        <f t="shared" si="1284"/>
        <v>0</v>
      </c>
      <c r="AQ235" s="20">
        <v>0</v>
      </c>
      <c r="AR235" s="20">
        <v>0</v>
      </c>
      <c r="AS235" s="20">
        <v>0</v>
      </c>
      <c r="AT235" s="20">
        <v>0</v>
      </c>
      <c r="AU235" s="20">
        <f t="shared" si="1285"/>
        <v>0</v>
      </c>
      <c r="AV235" s="20">
        <v>0</v>
      </c>
      <c r="AW235" s="20">
        <v>2</v>
      </c>
      <c r="AX235" s="20">
        <v>0</v>
      </c>
      <c r="AY235" s="20">
        <v>0</v>
      </c>
      <c r="AZ235" s="20">
        <f t="shared" si="1286"/>
        <v>0</v>
      </c>
      <c r="BA235" s="20">
        <v>0</v>
      </c>
      <c r="BB235" s="20">
        <v>3</v>
      </c>
      <c r="BC235" s="20">
        <v>1</v>
      </c>
      <c r="BD235" s="20">
        <v>2</v>
      </c>
      <c r="BE235" s="20">
        <f t="shared" si="1287"/>
        <v>3</v>
      </c>
      <c r="BF235" s="20">
        <v>0</v>
      </c>
      <c r="BG235" s="20">
        <v>0</v>
      </c>
      <c r="BH235" s="20">
        <v>0</v>
      </c>
      <c r="BI235" s="20">
        <v>0</v>
      </c>
      <c r="BJ235" s="20">
        <f t="shared" si="1288"/>
        <v>0</v>
      </c>
      <c r="BK235" s="22">
        <f t="shared" si="1309"/>
        <v>30</v>
      </c>
      <c r="BL235" s="22">
        <f t="shared" si="1310"/>
        <v>132</v>
      </c>
      <c r="BM235" s="22">
        <f t="shared" si="1311"/>
        <v>7</v>
      </c>
      <c r="BN235" s="22">
        <f t="shared" si="1312"/>
        <v>33</v>
      </c>
      <c r="BO235" s="22">
        <f t="shared" si="1313"/>
        <v>40</v>
      </c>
      <c r="BP235" s="23">
        <v>2</v>
      </c>
      <c r="BQ235" s="22" t="str">
        <f t="shared" si="1289"/>
        <v>0</v>
      </c>
      <c r="BR235" s="22" t="str">
        <f t="shared" si="1290"/>
        <v>0</v>
      </c>
      <c r="BS235" s="22">
        <f t="shared" si="1291"/>
        <v>0</v>
      </c>
      <c r="BT235" s="22">
        <f t="shared" si="1292"/>
        <v>7</v>
      </c>
      <c r="BU235" s="22">
        <f t="shared" si="1293"/>
        <v>33</v>
      </c>
      <c r="BV235" s="22">
        <f t="shared" si="1294"/>
        <v>40</v>
      </c>
      <c r="BW235" s="22" t="str">
        <f t="shared" si="1295"/>
        <v>0</v>
      </c>
      <c r="BX235" s="22" t="str">
        <f t="shared" si="1296"/>
        <v>0</v>
      </c>
      <c r="BY235" s="22">
        <f t="shared" si="1297"/>
        <v>0</v>
      </c>
    </row>
    <row r="236" spans="1:77" s="2" customFormat="1" ht="23.25" customHeight="1" x14ac:dyDescent="0.5">
      <c r="A236" s="4"/>
      <c r="B236" s="34" t="s">
        <v>145</v>
      </c>
      <c r="C236" s="20">
        <v>10</v>
      </c>
      <c r="D236" s="20">
        <v>18</v>
      </c>
      <c r="E236" s="20">
        <v>6</v>
      </c>
      <c r="F236" s="20">
        <v>4</v>
      </c>
      <c r="G236" s="20">
        <f t="shared" si="1278"/>
        <v>10</v>
      </c>
      <c r="H236" s="20">
        <v>0</v>
      </c>
      <c r="I236" s="20">
        <v>17</v>
      </c>
      <c r="J236" s="20">
        <v>3</v>
      </c>
      <c r="K236" s="20">
        <v>4</v>
      </c>
      <c r="L236" s="20">
        <f t="shared" si="1299"/>
        <v>7</v>
      </c>
      <c r="M236" s="20">
        <v>10</v>
      </c>
      <c r="N236" s="20">
        <f>12+12</f>
        <v>24</v>
      </c>
      <c r="O236" s="20">
        <f>7+6</f>
        <v>13</v>
      </c>
      <c r="P236" s="20">
        <f>3+2</f>
        <v>5</v>
      </c>
      <c r="Q236" s="20">
        <f t="shared" si="1279"/>
        <v>18</v>
      </c>
      <c r="R236" s="20">
        <v>30</v>
      </c>
      <c r="S236" s="20">
        <v>12</v>
      </c>
      <c r="T236" s="20">
        <v>7</v>
      </c>
      <c r="U236" s="20">
        <v>1</v>
      </c>
      <c r="V236" s="20">
        <f t="shared" si="1280"/>
        <v>8</v>
      </c>
      <c r="W236" s="20">
        <v>20</v>
      </c>
      <c r="X236" s="20">
        <f>5+15</f>
        <v>20</v>
      </c>
      <c r="Y236" s="20">
        <v>3</v>
      </c>
      <c r="Z236" s="20">
        <v>0</v>
      </c>
      <c r="AA236" s="20">
        <f t="shared" si="1281"/>
        <v>3</v>
      </c>
      <c r="AB236" s="20">
        <v>20</v>
      </c>
      <c r="AC236" s="20">
        <v>55</v>
      </c>
      <c r="AD236" s="20">
        <v>9</v>
      </c>
      <c r="AE236" s="20">
        <v>7</v>
      </c>
      <c r="AF236" s="20">
        <f t="shared" si="1282"/>
        <v>16</v>
      </c>
      <c r="AG236" s="20">
        <v>0</v>
      </c>
      <c r="AH236" s="20">
        <v>1</v>
      </c>
      <c r="AI236" s="20">
        <v>2</v>
      </c>
      <c r="AJ236" s="20">
        <v>0</v>
      </c>
      <c r="AK236" s="20">
        <f t="shared" si="1283"/>
        <v>2</v>
      </c>
      <c r="AL236" s="20">
        <v>0</v>
      </c>
      <c r="AM236" s="20">
        <v>0</v>
      </c>
      <c r="AN236" s="20">
        <v>0</v>
      </c>
      <c r="AO236" s="20">
        <v>0</v>
      </c>
      <c r="AP236" s="20">
        <f t="shared" si="1284"/>
        <v>0</v>
      </c>
      <c r="AQ236" s="20">
        <v>0</v>
      </c>
      <c r="AR236" s="20">
        <v>0</v>
      </c>
      <c r="AS236" s="20">
        <v>0</v>
      </c>
      <c r="AT236" s="20">
        <v>0</v>
      </c>
      <c r="AU236" s="20">
        <f t="shared" si="1285"/>
        <v>0</v>
      </c>
      <c r="AV236" s="20">
        <v>0</v>
      </c>
      <c r="AW236" s="20">
        <v>0</v>
      </c>
      <c r="AX236" s="20">
        <v>0</v>
      </c>
      <c r="AY236" s="20">
        <v>0</v>
      </c>
      <c r="AZ236" s="20">
        <f t="shared" si="1286"/>
        <v>0</v>
      </c>
      <c r="BA236" s="20">
        <v>0</v>
      </c>
      <c r="BB236" s="20">
        <v>2</v>
      </c>
      <c r="BC236" s="20">
        <v>2</v>
      </c>
      <c r="BD236" s="20">
        <v>0</v>
      </c>
      <c r="BE236" s="20">
        <f t="shared" si="1287"/>
        <v>2</v>
      </c>
      <c r="BF236" s="20">
        <v>0</v>
      </c>
      <c r="BG236" s="20">
        <v>0</v>
      </c>
      <c r="BH236" s="20">
        <v>0</v>
      </c>
      <c r="BI236" s="20">
        <v>0</v>
      </c>
      <c r="BJ236" s="20">
        <f t="shared" si="1288"/>
        <v>0</v>
      </c>
      <c r="BK236" s="22">
        <f t="shared" si="1309"/>
        <v>90</v>
      </c>
      <c r="BL236" s="22">
        <f t="shared" si="1310"/>
        <v>149</v>
      </c>
      <c r="BM236" s="22">
        <f t="shared" si="1311"/>
        <v>45</v>
      </c>
      <c r="BN236" s="22">
        <f t="shared" si="1312"/>
        <v>21</v>
      </c>
      <c r="BO236" s="22">
        <f t="shared" si="1313"/>
        <v>66</v>
      </c>
      <c r="BP236" s="23">
        <v>2</v>
      </c>
      <c r="BQ236" s="22" t="str">
        <f t="shared" si="1289"/>
        <v>0</v>
      </c>
      <c r="BR236" s="22" t="str">
        <f t="shared" si="1290"/>
        <v>0</v>
      </c>
      <c r="BS236" s="22">
        <f t="shared" si="1291"/>
        <v>0</v>
      </c>
      <c r="BT236" s="22">
        <f t="shared" si="1292"/>
        <v>45</v>
      </c>
      <c r="BU236" s="22">
        <f t="shared" si="1293"/>
        <v>21</v>
      </c>
      <c r="BV236" s="22">
        <f t="shared" si="1294"/>
        <v>66</v>
      </c>
      <c r="BW236" s="22" t="str">
        <f t="shared" si="1295"/>
        <v>0</v>
      </c>
      <c r="BX236" s="22" t="str">
        <f t="shared" si="1296"/>
        <v>0</v>
      </c>
      <c r="BY236" s="22">
        <f t="shared" si="1297"/>
        <v>0</v>
      </c>
    </row>
    <row r="237" spans="1:77" ht="23.25" customHeight="1" x14ac:dyDescent="0.5">
      <c r="A237" s="18"/>
      <c r="B237" s="34" t="s">
        <v>146</v>
      </c>
      <c r="C237" s="20">
        <v>1</v>
      </c>
      <c r="D237" s="20">
        <v>1</v>
      </c>
      <c r="E237" s="20">
        <v>0</v>
      </c>
      <c r="F237" s="20">
        <v>0</v>
      </c>
      <c r="G237" s="20">
        <f t="shared" si="1278"/>
        <v>0</v>
      </c>
      <c r="H237" s="20">
        <v>0</v>
      </c>
      <c r="I237" s="20">
        <v>2</v>
      </c>
      <c r="J237" s="20">
        <v>1</v>
      </c>
      <c r="K237" s="20">
        <v>1</v>
      </c>
      <c r="L237" s="20">
        <f t="shared" si="1299"/>
        <v>2</v>
      </c>
      <c r="M237" s="20">
        <v>1</v>
      </c>
      <c r="N237" s="20">
        <v>0</v>
      </c>
      <c r="O237" s="20">
        <v>0</v>
      </c>
      <c r="P237" s="20">
        <v>0</v>
      </c>
      <c r="Q237" s="20">
        <f t="shared" si="1279"/>
        <v>0</v>
      </c>
      <c r="R237" s="20">
        <v>5</v>
      </c>
      <c r="S237" s="20">
        <v>0</v>
      </c>
      <c r="T237" s="20">
        <v>0</v>
      </c>
      <c r="U237" s="20">
        <v>0</v>
      </c>
      <c r="V237" s="20">
        <f t="shared" si="1280"/>
        <v>0</v>
      </c>
      <c r="W237" s="20">
        <v>2</v>
      </c>
      <c r="X237" s="20">
        <v>10</v>
      </c>
      <c r="Y237" s="20">
        <v>0</v>
      </c>
      <c r="Z237" s="20">
        <v>0</v>
      </c>
      <c r="AA237" s="20">
        <f t="shared" si="1281"/>
        <v>0</v>
      </c>
      <c r="AB237" s="20">
        <v>10</v>
      </c>
      <c r="AC237" s="20">
        <v>20</v>
      </c>
      <c r="AD237" s="20">
        <v>4</v>
      </c>
      <c r="AE237" s="20">
        <v>0</v>
      </c>
      <c r="AF237" s="20">
        <f t="shared" si="1282"/>
        <v>4</v>
      </c>
      <c r="AG237" s="20">
        <v>1</v>
      </c>
      <c r="AH237" s="20">
        <v>0</v>
      </c>
      <c r="AI237" s="20">
        <v>0</v>
      </c>
      <c r="AJ237" s="20">
        <v>0</v>
      </c>
      <c r="AK237" s="20">
        <f t="shared" si="1283"/>
        <v>0</v>
      </c>
      <c r="AL237" s="20">
        <v>0</v>
      </c>
      <c r="AM237" s="20">
        <v>0</v>
      </c>
      <c r="AN237" s="20">
        <v>0</v>
      </c>
      <c r="AO237" s="20">
        <v>0</v>
      </c>
      <c r="AP237" s="20">
        <f t="shared" si="1284"/>
        <v>0</v>
      </c>
      <c r="AQ237" s="20">
        <v>0</v>
      </c>
      <c r="AR237" s="20">
        <v>0</v>
      </c>
      <c r="AS237" s="20">
        <v>0</v>
      </c>
      <c r="AT237" s="20">
        <v>0</v>
      </c>
      <c r="AU237" s="20">
        <f t="shared" si="1285"/>
        <v>0</v>
      </c>
      <c r="AV237" s="20">
        <v>0</v>
      </c>
      <c r="AW237" s="20">
        <v>2</v>
      </c>
      <c r="AX237" s="20">
        <v>0</v>
      </c>
      <c r="AY237" s="20">
        <v>0</v>
      </c>
      <c r="AZ237" s="20">
        <f t="shared" si="1286"/>
        <v>0</v>
      </c>
      <c r="BA237" s="20">
        <v>0</v>
      </c>
      <c r="BB237" s="20">
        <v>0</v>
      </c>
      <c r="BC237" s="20">
        <v>0</v>
      </c>
      <c r="BD237" s="20">
        <v>0</v>
      </c>
      <c r="BE237" s="20">
        <f t="shared" si="1287"/>
        <v>0</v>
      </c>
      <c r="BF237" s="20">
        <v>0</v>
      </c>
      <c r="BG237" s="20">
        <v>0</v>
      </c>
      <c r="BH237" s="20">
        <v>0</v>
      </c>
      <c r="BI237" s="20">
        <v>0</v>
      </c>
      <c r="BJ237" s="20">
        <f t="shared" si="1288"/>
        <v>0</v>
      </c>
      <c r="BK237" s="22">
        <f t="shared" si="1309"/>
        <v>20</v>
      </c>
      <c r="BL237" s="22">
        <f t="shared" si="1310"/>
        <v>35</v>
      </c>
      <c r="BM237" s="22">
        <f t="shared" si="1311"/>
        <v>5</v>
      </c>
      <c r="BN237" s="22">
        <f t="shared" si="1312"/>
        <v>1</v>
      </c>
      <c r="BO237" s="22">
        <f t="shared" si="1313"/>
        <v>6</v>
      </c>
      <c r="BP237" s="23">
        <v>2</v>
      </c>
      <c r="BQ237" s="22" t="str">
        <f t="shared" si="1289"/>
        <v>0</v>
      </c>
      <c r="BR237" s="22" t="str">
        <f t="shared" si="1290"/>
        <v>0</v>
      </c>
      <c r="BS237" s="22">
        <f t="shared" si="1291"/>
        <v>0</v>
      </c>
      <c r="BT237" s="22">
        <f t="shared" si="1292"/>
        <v>5</v>
      </c>
      <c r="BU237" s="22">
        <f t="shared" si="1293"/>
        <v>1</v>
      </c>
      <c r="BV237" s="22">
        <f t="shared" si="1294"/>
        <v>6</v>
      </c>
      <c r="BW237" s="22" t="str">
        <f t="shared" si="1295"/>
        <v>0</v>
      </c>
      <c r="BX237" s="22" t="str">
        <f t="shared" si="1296"/>
        <v>0</v>
      </c>
      <c r="BY237" s="22">
        <f t="shared" si="1297"/>
        <v>0</v>
      </c>
    </row>
    <row r="238" spans="1:77" ht="23.25" customHeight="1" x14ac:dyDescent="0.5">
      <c r="A238" s="18"/>
      <c r="B238" s="34" t="s">
        <v>147</v>
      </c>
      <c r="C238" s="20">
        <v>1</v>
      </c>
      <c r="D238" s="20">
        <v>0</v>
      </c>
      <c r="E238" s="20">
        <v>0</v>
      </c>
      <c r="F238" s="20">
        <v>0</v>
      </c>
      <c r="G238" s="20">
        <f t="shared" ref="G238" si="1314">E238+F238</f>
        <v>0</v>
      </c>
      <c r="H238" s="20">
        <v>0</v>
      </c>
      <c r="I238" s="20">
        <v>0</v>
      </c>
      <c r="J238" s="20">
        <v>0</v>
      </c>
      <c r="K238" s="20">
        <v>0</v>
      </c>
      <c r="L238" s="20">
        <f t="shared" ref="L238" si="1315">SUM(J238:K238)</f>
        <v>0</v>
      </c>
      <c r="M238" s="20">
        <v>1</v>
      </c>
      <c r="N238" s="20">
        <v>1</v>
      </c>
      <c r="O238" s="20">
        <v>1</v>
      </c>
      <c r="P238" s="20">
        <v>0</v>
      </c>
      <c r="Q238" s="20">
        <f t="shared" ref="Q238" si="1316">O238+P238</f>
        <v>1</v>
      </c>
      <c r="R238" s="20">
        <v>5</v>
      </c>
      <c r="S238" s="20">
        <v>4</v>
      </c>
      <c r="T238" s="20">
        <v>4</v>
      </c>
      <c r="U238" s="20">
        <v>0</v>
      </c>
      <c r="V238" s="20">
        <f t="shared" ref="V238" si="1317">T238+U238</f>
        <v>4</v>
      </c>
      <c r="W238" s="20">
        <v>2</v>
      </c>
      <c r="X238" s="20">
        <v>10</v>
      </c>
      <c r="Y238" s="20">
        <v>0</v>
      </c>
      <c r="Z238" s="20">
        <v>0</v>
      </c>
      <c r="AA238" s="20">
        <f t="shared" ref="AA238" si="1318">Y238+Z238</f>
        <v>0</v>
      </c>
      <c r="AB238" s="20">
        <v>10</v>
      </c>
      <c r="AC238" s="20">
        <v>21</v>
      </c>
      <c r="AD238" s="20">
        <v>4</v>
      </c>
      <c r="AE238" s="20">
        <v>1</v>
      </c>
      <c r="AF238" s="20">
        <f t="shared" ref="AF238" si="1319">AD238+AE238</f>
        <v>5</v>
      </c>
      <c r="AG238" s="20">
        <v>1</v>
      </c>
      <c r="AH238" s="20">
        <v>3</v>
      </c>
      <c r="AI238" s="20">
        <v>1</v>
      </c>
      <c r="AJ238" s="20">
        <v>1</v>
      </c>
      <c r="AK238" s="20">
        <f t="shared" ref="AK238" si="1320">AI238+AJ238</f>
        <v>2</v>
      </c>
      <c r="AL238" s="20">
        <v>0</v>
      </c>
      <c r="AM238" s="20">
        <v>0</v>
      </c>
      <c r="AN238" s="20">
        <v>0</v>
      </c>
      <c r="AO238" s="20">
        <v>0</v>
      </c>
      <c r="AP238" s="20">
        <f t="shared" ref="AP238" si="1321">AN238+AO238</f>
        <v>0</v>
      </c>
      <c r="AQ238" s="20">
        <v>0</v>
      </c>
      <c r="AR238" s="20">
        <v>0</v>
      </c>
      <c r="AS238" s="20">
        <v>0</v>
      </c>
      <c r="AT238" s="20">
        <v>0</v>
      </c>
      <c r="AU238" s="20">
        <f t="shared" ref="AU238" si="1322">AS238+AT238</f>
        <v>0</v>
      </c>
      <c r="AV238" s="20">
        <v>0</v>
      </c>
      <c r="AW238" s="20">
        <v>2</v>
      </c>
      <c r="AX238" s="20">
        <v>0</v>
      </c>
      <c r="AY238" s="20">
        <v>0</v>
      </c>
      <c r="AZ238" s="20">
        <f t="shared" ref="AZ238" si="1323">AX238+AY238</f>
        <v>0</v>
      </c>
      <c r="BA238" s="20">
        <v>0</v>
      </c>
      <c r="BB238" s="20">
        <v>2</v>
      </c>
      <c r="BC238" s="20">
        <v>0</v>
      </c>
      <c r="BD238" s="20">
        <v>2</v>
      </c>
      <c r="BE238" s="20">
        <f t="shared" si="1287"/>
        <v>2</v>
      </c>
      <c r="BF238" s="20">
        <v>0</v>
      </c>
      <c r="BG238" s="20">
        <v>0</v>
      </c>
      <c r="BH238" s="20">
        <v>0</v>
      </c>
      <c r="BI238" s="20">
        <v>0</v>
      </c>
      <c r="BJ238" s="20">
        <f t="shared" ref="BJ238" si="1324">BH238+BI238</f>
        <v>0</v>
      </c>
      <c r="BK238" s="22">
        <f t="shared" si="1309"/>
        <v>20</v>
      </c>
      <c r="BL238" s="22">
        <f t="shared" si="1310"/>
        <v>43</v>
      </c>
      <c r="BM238" s="22">
        <f t="shared" si="1311"/>
        <v>10</v>
      </c>
      <c r="BN238" s="22">
        <f t="shared" si="1312"/>
        <v>4</v>
      </c>
      <c r="BO238" s="22">
        <f t="shared" si="1313"/>
        <v>14</v>
      </c>
      <c r="BP238" s="23">
        <v>2</v>
      </c>
      <c r="BQ238" s="22" t="str">
        <f t="shared" ref="BQ238" si="1325">IF(BP238=1,BM238,"0")</f>
        <v>0</v>
      </c>
      <c r="BR238" s="22" t="str">
        <f t="shared" ref="BR238" si="1326">IF(BP238=1,BN238,"0")</f>
        <v>0</v>
      </c>
      <c r="BS238" s="22">
        <f t="shared" ref="BS238" si="1327">BQ238+BR238</f>
        <v>0</v>
      </c>
      <c r="BT238" s="22">
        <f t="shared" ref="BT238" si="1328">IF(BP238=2,BM238,"0")</f>
        <v>10</v>
      </c>
      <c r="BU238" s="22">
        <f t="shared" ref="BU238" si="1329">IF(BP238=2,BN238,"0")</f>
        <v>4</v>
      </c>
      <c r="BV238" s="22">
        <f t="shared" ref="BV238" si="1330">BT238+BU238</f>
        <v>14</v>
      </c>
      <c r="BW238" s="22" t="str">
        <f t="shared" si="1295"/>
        <v>0</v>
      </c>
      <c r="BX238" s="22" t="str">
        <f t="shared" si="1296"/>
        <v>0</v>
      </c>
      <c r="BY238" s="22">
        <f t="shared" si="1297"/>
        <v>0</v>
      </c>
    </row>
    <row r="239" spans="1:77" ht="23.25" customHeight="1" x14ac:dyDescent="0.5">
      <c r="A239" s="18"/>
      <c r="B239" s="34" t="s">
        <v>39</v>
      </c>
      <c r="C239" s="20">
        <v>0</v>
      </c>
      <c r="D239" s="20">
        <v>0</v>
      </c>
      <c r="E239" s="20">
        <v>0</v>
      </c>
      <c r="F239" s="20">
        <v>0</v>
      </c>
      <c r="G239" s="20">
        <f t="shared" si="1278"/>
        <v>0</v>
      </c>
      <c r="H239" s="20">
        <v>0</v>
      </c>
      <c r="I239" s="20">
        <v>25</v>
      </c>
      <c r="J239" s="20">
        <v>13</v>
      </c>
      <c r="K239" s="20">
        <v>8</v>
      </c>
      <c r="L239" s="20">
        <f t="shared" si="1299"/>
        <v>21</v>
      </c>
      <c r="M239" s="20">
        <v>0</v>
      </c>
      <c r="N239" s="20">
        <v>0</v>
      </c>
      <c r="O239" s="20">
        <v>0</v>
      </c>
      <c r="P239" s="20">
        <v>0</v>
      </c>
      <c r="Q239" s="20">
        <f t="shared" si="1279"/>
        <v>0</v>
      </c>
      <c r="R239" s="20">
        <v>60</v>
      </c>
      <c r="S239" s="20">
        <v>29</v>
      </c>
      <c r="T239" s="20">
        <f>9+1</f>
        <v>10</v>
      </c>
      <c r="U239" s="20">
        <v>10</v>
      </c>
      <c r="V239" s="20">
        <f t="shared" si="1280"/>
        <v>20</v>
      </c>
      <c r="W239" s="20">
        <v>20</v>
      </c>
      <c r="X239" s="20">
        <f>33+3</f>
        <v>36</v>
      </c>
      <c r="Y239" s="20">
        <v>14</v>
      </c>
      <c r="Z239" s="20">
        <v>5</v>
      </c>
      <c r="AA239" s="20">
        <f t="shared" si="1281"/>
        <v>19</v>
      </c>
      <c r="AB239" s="20">
        <v>10</v>
      </c>
      <c r="AC239" s="20">
        <v>274</v>
      </c>
      <c r="AD239" s="20">
        <v>6</v>
      </c>
      <c r="AE239" s="20">
        <v>3</v>
      </c>
      <c r="AF239" s="20">
        <f t="shared" si="1282"/>
        <v>9</v>
      </c>
      <c r="AG239" s="20">
        <v>0</v>
      </c>
      <c r="AH239" s="20">
        <f>27+13</f>
        <v>40</v>
      </c>
      <c r="AI239" s="20">
        <v>13</v>
      </c>
      <c r="AJ239" s="20">
        <v>5</v>
      </c>
      <c r="AK239" s="20">
        <f t="shared" si="1283"/>
        <v>18</v>
      </c>
      <c r="AL239" s="20">
        <v>0</v>
      </c>
      <c r="AM239" s="20">
        <v>0</v>
      </c>
      <c r="AN239" s="20">
        <v>0</v>
      </c>
      <c r="AO239" s="20">
        <v>0</v>
      </c>
      <c r="AP239" s="20">
        <f t="shared" si="1284"/>
        <v>0</v>
      </c>
      <c r="AQ239" s="20">
        <v>0</v>
      </c>
      <c r="AR239" s="20">
        <v>0</v>
      </c>
      <c r="AS239" s="20">
        <v>4</v>
      </c>
      <c r="AT239" s="20">
        <v>1</v>
      </c>
      <c r="AU239" s="20">
        <f t="shared" si="1285"/>
        <v>5</v>
      </c>
      <c r="AV239" s="20">
        <v>0</v>
      </c>
      <c r="AW239" s="20">
        <v>0</v>
      </c>
      <c r="AX239" s="20">
        <v>0</v>
      </c>
      <c r="AY239" s="20">
        <v>0</v>
      </c>
      <c r="AZ239" s="20">
        <f t="shared" si="1286"/>
        <v>0</v>
      </c>
      <c r="BA239" s="20">
        <v>0</v>
      </c>
      <c r="BB239" s="20">
        <v>3</v>
      </c>
      <c r="BC239" s="20">
        <v>2</v>
      </c>
      <c r="BD239" s="20">
        <v>1</v>
      </c>
      <c r="BE239" s="20">
        <f t="shared" si="1287"/>
        <v>3</v>
      </c>
      <c r="BF239" s="20">
        <v>0</v>
      </c>
      <c r="BG239" s="20">
        <v>0</v>
      </c>
      <c r="BH239" s="20">
        <v>0</v>
      </c>
      <c r="BI239" s="20">
        <v>0</v>
      </c>
      <c r="BJ239" s="20">
        <f t="shared" si="1288"/>
        <v>0</v>
      </c>
      <c r="BK239" s="22">
        <f t="shared" si="1309"/>
        <v>90</v>
      </c>
      <c r="BL239" s="22">
        <f t="shared" si="1310"/>
        <v>407</v>
      </c>
      <c r="BM239" s="22">
        <f t="shared" si="1311"/>
        <v>62</v>
      </c>
      <c r="BN239" s="22">
        <f t="shared" si="1312"/>
        <v>33</v>
      </c>
      <c r="BO239" s="22">
        <f t="shared" si="1313"/>
        <v>95</v>
      </c>
      <c r="BP239" s="23">
        <v>2</v>
      </c>
      <c r="BQ239" s="22" t="str">
        <f t="shared" si="1289"/>
        <v>0</v>
      </c>
      <c r="BR239" s="22" t="str">
        <f t="shared" si="1290"/>
        <v>0</v>
      </c>
      <c r="BS239" s="22">
        <f t="shared" si="1291"/>
        <v>0</v>
      </c>
      <c r="BT239" s="22">
        <f t="shared" si="1292"/>
        <v>62</v>
      </c>
      <c r="BU239" s="22">
        <f t="shared" si="1293"/>
        <v>33</v>
      </c>
      <c r="BV239" s="22">
        <f t="shared" si="1294"/>
        <v>95</v>
      </c>
      <c r="BW239" s="22" t="str">
        <f t="shared" si="1295"/>
        <v>0</v>
      </c>
      <c r="BX239" s="22" t="str">
        <f t="shared" si="1296"/>
        <v>0</v>
      </c>
      <c r="BY239" s="22">
        <f t="shared" si="1297"/>
        <v>0</v>
      </c>
    </row>
    <row r="240" spans="1:77" ht="23.25" customHeight="1" x14ac:dyDescent="0.5">
      <c r="A240" s="18"/>
      <c r="B240" s="34" t="s">
        <v>134</v>
      </c>
      <c r="C240" s="20">
        <v>0</v>
      </c>
      <c r="D240" s="20">
        <v>0</v>
      </c>
      <c r="E240" s="20">
        <v>0</v>
      </c>
      <c r="F240" s="20">
        <v>0</v>
      </c>
      <c r="G240" s="20">
        <f t="shared" ref="G240" si="1331">E240+F240</f>
        <v>0</v>
      </c>
      <c r="H240" s="20">
        <v>0</v>
      </c>
      <c r="I240" s="20">
        <v>11</v>
      </c>
      <c r="J240" s="20">
        <v>2</v>
      </c>
      <c r="K240" s="20">
        <v>6</v>
      </c>
      <c r="L240" s="20">
        <f t="shared" si="1299"/>
        <v>8</v>
      </c>
      <c r="M240" s="20">
        <v>0</v>
      </c>
      <c r="N240" s="20">
        <v>0</v>
      </c>
      <c r="O240" s="20">
        <v>0</v>
      </c>
      <c r="P240" s="20">
        <v>1</v>
      </c>
      <c r="Q240" s="20">
        <f t="shared" ref="Q240" si="1332">O240+P240</f>
        <v>1</v>
      </c>
      <c r="R240" s="20">
        <v>10</v>
      </c>
      <c r="S240" s="20">
        <v>19</v>
      </c>
      <c r="T240" s="20">
        <f>2+1</f>
        <v>3</v>
      </c>
      <c r="U240" s="20">
        <f>4+1</f>
        <v>5</v>
      </c>
      <c r="V240" s="20">
        <f t="shared" ref="V240" si="1333">T240+U240</f>
        <v>8</v>
      </c>
      <c r="W240" s="20">
        <v>12</v>
      </c>
      <c r="X240" s="20">
        <v>18</v>
      </c>
      <c r="Y240" s="20">
        <v>0</v>
      </c>
      <c r="Z240" s="20">
        <v>4</v>
      </c>
      <c r="AA240" s="20">
        <f t="shared" ref="AA240" si="1334">Y240+Z240</f>
        <v>4</v>
      </c>
      <c r="AB240" s="20">
        <v>7</v>
      </c>
      <c r="AC240" s="20">
        <v>91</v>
      </c>
      <c r="AD240" s="20">
        <v>1</v>
      </c>
      <c r="AE240" s="20">
        <v>5</v>
      </c>
      <c r="AF240" s="20">
        <f t="shared" ref="AF240" si="1335">AD240+AE240</f>
        <v>6</v>
      </c>
      <c r="AG240" s="20">
        <v>1</v>
      </c>
      <c r="AH240" s="20">
        <v>2</v>
      </c>
      <c r="AI240" s="20">
        <v>0</v>
      </c>
      <c r="AJ240" s="20">
        <v>1</v>
      </c>
      <c r="AK240" s="20">
        <f t="shared" ref="AK240" si="1336">AI240+AJ240</f>
        <v>1</v>
      </c>
      <c r="AL240" s="20">
        <v>0</v>
      </c>
      <c r="AM240" s="20">
        <v>0</v>
      </c>
      <c r="AN240" s="20">
        <v>0</v>
      </c>
      <c r="AO240" s="20">
        <v>0</v>
      </c>
      <c r="AP240" s="20">
        <f t="shared" ref="AP240" si="1337">AN240+AO240</f>
        <v>0</v>
      </c>
      <c r="AQ240" s="20">
        <v>0</v>
      </c>
      <c r="AR240" s="20">
        <v>0</v>
      </c>
      <c r="AS240" s="20">
        <v>0</v>
      </c>
      <c r="AT240" s="20">
        <v>0</v>
      </c>
      <c r="AU240" s="20">
        <f t="shared" ref="AU240" si="1338">AS240+AT240</f>
        <v>0</v>
      </c>
      <c r="AV240" s="20">
        <v>0</v>
      </c>
      <c r="AW240" s="20">
        <v>0</v>
      </c>
      <c r="AX240" s="20">
        <v>0</v>
      </c>
      <c r="AY240" s="20">
        <v>0</v>
      </c>
      <c r="AZ240" s="20">
        <f t="shared" ref="AZ240" si="1339">AX240+AY240</f>
        <v>0</v>
      </c>
      <c r="BA240" s="20">
        <v>0</v>
      </c>
      <c r="BB240" s="20">
        <v>4</v>
      </c>
      <c r="BC240" s="20">
        <v>0</v>
      </c>
      <c r="BD240" s="20">
        <v>0</v>
      </c>
      <c r="BE240" s="20">
        <f t="shared" si="1287"/>
        <v>0</v>
      </c>
      <c r="BF240" s="20">
        <v>0</v>
      </c>
      <c r="BG240" s="20">
        <v>0</v>
      </c>
      <c r="BH240" s="20">
        <v>0</v>
      </c>
      <c r="BI240" s="20">
        <v>0</v>
      </c>
      <c r="BJ240" s="20">
        <f t="shared" ref="BJ240" si="1340">BH240+BI240</f>
        <v>0</v>
      </c>
      <c r="BK240" s="22">
        <f t="shared" si="1309"/>
        <v>30</v>
      </c>
      <c r="BL240" s="22">
        <f t="shared" si="1310"/>
        <v>145</v>
      </c>
      <c r="BM240" s="22">
        <f t="shared" si="1311"/>
        <v>6</v>
      </c>
      <c r="BN240" s="22">
        <f t="shared" si="1312"/>
        <v>22</v>
      </c>
      <c r="BO240" s="22">
        <f t="shared" si="1313"/>
        <v>28</v>
      </c>
      <c r="BP240" s="23">
        <v>2</v>
      </c>
      <c r="BQ240" s="22" t="str">
        <f t="shared" si="1289"/>
        <v>0</v>
      </c>
      <c r="BR240" s="22" t="str">
        <f t="shared" si="1290"/>
        <v>0</v>
      </c>
      <c r="BS240" s="22">
        <f t="shared" si="1291"/>
        <v>0</v>
      </c>
      <c r="BT240" s="22">
        <f t="shared" si="1292"/>
        <v>6</v>
      </c>
      <c r="BU240" s="22">
        <f t="shared" si="1293"/>
        <v>22</v>
      </c>
      <c r="BV240" s="22">
        <f t="shared" si="1294"/>
        <v>28</v>
      </c>
      <c r="BW240" s="22" t="str">
        <f t="shared" si="1295"/>
        <v>0</v>
      </c>
      <c r="BX240" s="22" t="str">
        <f t="shared" si="1296"/>
        <v>0</v>
      </c>
      <c r="BY240" s="22">
        <f t="shared" si="1297"/>
        <v>0</v>
      </c>
    </row>
    <row r="241" spans="1:77" ht="23.25" customHeight="1" x14ac:dyDescent="0.5">
      <c r="A241" s="18"/>
      <c r="B241" s="34" t="s">
        <v>90</v>
      </c>
      <c r="C241" s="20">
        <v>2</v>
      </c>
      <c r="D241" s="20">
        <v>0</v>
      </c>
      <c r="E241" s="20">
        <v>0</v>
      </c>
      <c r="F241" s="20">
        <v>0</v>
      </c>
      <c r="G241" s="20">
        <f t="shared" si="1278"/>
        <v>0</v>
      </c>
      <c r="H241" s="20">
        <v>0</v>
      </c>
      <c r="I241" s="20">
        <v>3</v>
      </c>
      <c r="J241" s="20">
        <v>1</v>
      </c>
      <c r="K241" s="20">
        <v>1</v>
      </c>
      <c r="L241" s="20">
        <f t="shared" si="1299"/>
        <v>2</v>
      </c>
      <c r="M241" s="20">
        <v>2</v>
      </c>
      <c r="N241" s="20">
        <v>0</v>
      </c>
      <c r="O241" s="20">
        <v>0</v>
      </c>
      <c r="P241" s="20">
        <v>0</v>
      </c>
      <c r="Q241" s="20">
        <f t="shared" si="1279"/>
        <v>0</v>
      </c>
      <c r="R241" s="20">
        <v>20</v>
      </c>
      <c r="S241" s="20">
        <v>3</v>
      </c>
      <c r="T241" s="20">
        <v>1</v>
      </c>
      <c r="U241" s="20">
        <v>0</v>
      </c>
      <c r="V241" s="20">
        <f t="shared" si="1280"/>
        <v>1</v>
      </c>
      <c r="W241" s="20">
        <v>2</v>
      </c>
      <c r="X241" s="20">
        <v>15</v>
      </c>
      <c r="Y241" s="20">
        <v>3</v>
      </c>
      <c r="Z241" s="20">
        <v>0</v>
      </c>
      <c r="AA241" s="20">
        <f t="shared" si="1281"/>
        <v>3</v>
      </c>
      <c r="AB241" s="20">
        <v>2</v>
      </c>
      <c r="AC241" s="20">
        <v>49</v>
      </c>
      <c r="AD241" s="20">
        <v>8</v>
      </c>
      <c r="AE241" s="20">
        <v>2</v>
      </c>
      <c r="AF241" s="20">
        <f t="shared" si="1282"/>
        <v>10</v>
      </c>
      <c r="AG241" s="20">
        <v>2</v>
      </c>
      <c r="AH241" s="20">
        <v>0</v>
      </c>
      <c r="AI241" s="20">
        <v>1</v>
      </c>
      <c r="AJ241" s="20">
        <v>0</v>
      </c>
      <c r="AK241" s="20">
        <f t="shared" si="1283"/>
        <v>1</v>
      </c>
      <c r="AL241" s="20">
        <v>0</v>
      </c>
      <c r="AM241" s="20">
        <v>0</v>
      </c>
      <c r="AN241" s="20">
        <v>0</v>
      </c>
      <c r="AO241" s="20">
        <v>0</v>
      </c>
      <c r="AP241" s="20">
        <f t="shared" si="1284"/>
        <v>0</v>
      </c>
      <c r="AQ241" s="20">
        <v>0</v>
      </c>
      <c r="AR241" s="20">
        <v>0</v>
      </c>
      <c r="AS241" s="20">
        <v>0</v>
      </c>
      <c r="AT241" s="20">
        <v>0</v>
      </c>
      <c r="AU241" s="20">
        <f t="shared" si="1285"/>
        <v>0</v>
      </c>
      <c r="AV241" s="20">
        <v>0</v>
      </c>
      <c r="AW241" s="20">
        <v>0</v>
      </c>
      <c r="AX241" s="20">
        <v>0</v>
      </c>
      <c r="AY241" s="20">
        <v>0</v>
      </c>
      <c r="AZ241" s="20">
        <f t="shared" si="1286"/>
        <v>0</v>
      </c>
      <c r="BA241" s="20">
        <v>0</v>
      </c>
      <c r="BB241" s="20">
        <v>12</v>
      </c>
      <c r="BC241" s="20">
        <v>8</v>
      </c>
      <c r="BD241" s="20">
        <v>4</v>
      </c>
      <c r="BE241" s="20">
        <f t="shared" si="1287"/>
        <v>12</v>
      </c>
      <c r="BF241" s="20">
        <v>0</v>
      </c>
      <c r="BG241" s="20">
        <v>0</v>
      </c>
      <c r="BH241" s="20">
        <v>0</v>
      </c>
      <c r="BI241" s="20">
        <v>0</v>
      </c>
      <c r="BJ241" s="20">
        <f t="shared" si="1288"/>
        <v>0</v>
      </c>
      <c r="BK241" s="22">
        <f t="shared" si="1309"/>
        <v>30</v>
      </c>
      <c r="BL241" s="22">
        <f t="shared" si="1310"/>
        <v>82</v>
      </c>
      <c r="BM241" s="22">
        <f t="shared" si="1311"/>
        <v>22</v>
      </c>
      <c r="BN241" s="22">
        <f t="shared" si="1312"/>
        <v>7</v>
      </c>
      <c r="BO241" s="22">
        <f t="shared" si="1313"/>
        <v>29</v>
      </c>
      <c r="BP241" s="23">
        <v>2</v>
      </c>
      <c r="BQ241" s="22" t="str">
        <f t="shared" si="1289"/>
        <v>0</v>
      </c>
      <c r="BR241" s="22" t="str">
        <f t="shared" si="1290"/>
        <v>0</v>
      </c>
      <c r="BS241" s="22">
        <f t="shared" si="1291"/>
        <v>0</v>
      </c>
      <c r="BT241" s="22">
        <f t="shared" si="1292"/>
        <v>22</v>
      </c>
      <c r="BU241" s="22">
        <f t="shared" si="1293"/>
        <v>7</v>
      </c>
      <c r="BV241" s="22">
        <f t="shared" si="1294"/>
        <v>29</v>
      </c>
      <c r="BW241" s="22" t="str">
        <f t="shared" si="1295"/>
        <v>0</v>
      </c>
      <c r="BX241" s="22" t="str">
        <f t="shared" si="1296"/>
        <v>0</v>
      </c>
      <c r="BY241" s="22">
        <f t="shared" si="1297"/>
        <v>0</v>
      </c>
    </row>
    <row r="242" spans="1:77" s="2" customFormat="1" ht="23.25" customHeight="1" x14ac:dyDescent="0.5">
      <c r="A242" s="4"/>
      <c r="B242" s="21" t="s">
        <v>42</v>
      </c>
      <c r="C242" s="22">
        <f>SUM(C232:C241)</f>
        <v>19</v>
      </c>
      <c r="D242" s="22">
        <f>SUM(D232:D241)</f>
        <v>20</v>
      </c>
      <c r="E242" s="22">
        <f t="shared" ref="E242:BV242" si="1341">SUM(E232:E241)</f>
        <v>7</v>
      </c>
      <c r="F242" s="22">
        <f t="shared" si="1341"/>
        <v>4</v>
      </c>
      <c r="G242" s="22">
        <f t="shared" si="1341"/>
        <v>11</v>
      </c>
      <c r="H242" s="22">
        <f>SUM(H232:H241)</f>
        <v>0</v>
      </c>
      <c r="I242" s="22">
        <f>SUM(I232:I241)</f>
        <v>75</v>
      </c>
      <c r="J242" s="22">
        <f t="shared" ref="J242:L242" si="1342">SUM(J232:J241)</f>
        <v>24</v>
      </c>
      <c r="K242" s="22">
        <f t="shared" si="1342"/>
        <v>29</v>
      </c>
      <c r="L242" s="22">
        <f t="shared" si="1342"/>
        <v>53</v>
      </c>
      <c r="M242" s="22">
        <f t="shared" si="1341"/>
        <v>17</v>
      </c>
      <c r="N242" s="22">
        <f t="shared" si="1341"/>
        <v>29</v>
      </c>
      <c r="O242" s="22">
        <f t="shared" si="1341"/>
        <v>17</v>
      </c>
      <c r="P242" s="22">
        <f t="shared" si="1341"/>
        <v>6</v>
      </c>
      <c r="Q242" s="22">
        <f t="shared" si="1341"/>
        <v>23</v>
      </c>
      <c r="R242" s="22">
        <f t="shared" si="1341"/>
        <v>187</v>
      </c>
      <c r="S242" s="22">
        <f t="shared" ref="S242" si="1343">SUM(S232:S241)</f>
        <v>111</v>
      </c>
      <c r="T242" s="22">
        <f t="shared" si="1341"/>
        <v>34</v>
      </c>
      <c r="U242" s="22">
        <f t="shared" si="1341"/>
        <v>26</v>
      </c>
      <c r="V242" s="22">
        <f t="shared" si="1341"/>
        <v>60</v>
      </c>
      <c r="W242" s="22">
        <f t="shared" ref="W242:AK242" si="1344">SUM(W232:W241)</f>
        <v>85</v>
      </c>
      <c r="X242" s="22">
        <f t="shared" ref="X242" si="1345">SUM(X232:X241)</f>
        <v>169</v>
      </c>
      <c r="Y242" s="22">
        <f t="shared" si="1344"/>
        <v>25</v>
      </c>
      <c r="Z242" s="22">
        <f t="shared" si="1344"/>
        <v>21</v>
      </c>
      <c r="AA242" s="22">
        <f t="shared" si="1344"/>
        <v>46</v>
      </c>
      <c r="AB242" s="22">
        <f t="shared" si="1344"/>
        <v>82</v>
      </c>
      <c r="AC242" s="22">
        <f t="shared" ref="AC242" si="1346">SUM(AC232:AC241)</f>
        <v>753</v>
      </c>
      <c r="AD242" s="22">
        <f t="shared" si="1344"/>
        <v>46</v>
      </c>
      <c r="AE242" s="22">
        <f t="shared" si="1344"/>
        <v>37</v>
      </c>
      <c r="AF242" s="22">
        <f t="shared" si="1344"/>
        <v>83</v>
      </c>
      <c r="AG242" s="22">
        <f t="shared" si="1344"/>
        <v>10</v>
      </c>
      <c r="AH242" s="22">
        <f t="shared" si="1344"/>
        <v>70</v>
      </c>
      <c r="AI242" s="22">
        <f t="shared" si="1344"/>
        <v>22</v>
      </c>
      <c r="AJ242" s="22">
        <f t="shared" si="1344"/>
        <v>15</v>
      </c>
      <c r="AK242" s="22">
        <f t="shared" si="1344"/>
        <v>37</v>
      </c>
      <c r="AL242" s="22">
        <f t="shared" si="1341"/>
        <v>0</v>
      </c>
      <c r="AM242" s="22">
        <f t="shared" ref="AM242" si="1347">SUM(AM232:AM241)</f>
        <v>0</v>
      </c>
      <c r="AN242" s="22">
        <f t="shared" si="1341"/>
        <v>0</v>
      </c>
      <c r="AO242" s="22">
        <f t="shared" si="1341"/>
        <v>0</v>
      </c>
      <c r="AP242" s="22">
        <f t="shared" si="1341"/>
        <v>0</v>
      </c>
      <c r="AQ242" s="22">
        <f t="shared" si="1341"/>
        <v>0</v>
      </c>
      <c r="AR242" s="22">
        <f t="shared" si="1341"/>
        <v>0</v>
      </c>
      <c r="AS242" s="22">
        <f t="shared" si="1341"/>
        <v>4</v>
      </c>
      <c r="AT242" s="22">
        <f t="shared" si="1341"/>
        <v>1</v>
      </c>
      <c r="AU242" s="22">
        <f t="shared" si="1341"/>
        <v>5</v>
      </c>
      <c r="AV242" s="22">
        <f t="shared" si="1341"/>
        <v>0</v>
      </c>
      <c r="AW242" s="22">
        <f t="shared" si="1341"/>
        <v>6</v>
      </c>
      <c r="AX242" s="22">
        <f t="shared" si="1341"/>
        <v>0</v>
      </c>
      <c r="AY242" s="22">
        <f t="shared" si="1341"/>
        <v>0</v>
      </c>
      <c r="AZ242" s="22">
        <f t="shared" si="1341"/>
        <v>0</v>
      </c>
      <c r="BA242" s="22">
        <f t="shared" si="1341"/>
        <v>0</v>
      </c>
      <c r="BB242" s="22">
        <f t="shared" si="1341"/>
        <v>37</v>
      </c>
      <c r="BC242" s="22">
        <f t="shared" si="1341"/>
        <v>20</v>
      </c>
      <c r="BD242" s="22">
        <f t="shared" si="1341"/>
        <v>16</v>
      </c>
      <c r="BE242" s="22">
        <f t="shared" si="1341"/>
        <v>36</v>
      </c>
      <c r="BF242" s="22">
        <f t="shared" ref="BF242:BJ242" si="1348">SUM(BF232:BF241)</f>
        <v>0</v>
      </c>
      <c r="BG242" s="22">
        <f t="shared" si="1348"/>
        <v>0</v>
      </c>
      <c r="BH242" s="22">
        <f t="shared" si="1348"/>
        <v>1</v>
      </c>
      <c r="BI242" s="22">
        <f t="shared" si="1348"/>
        <v>0</v>
      </c>
      <c r="BJ242" s="22">
        <f t="shared" si="1348"/>
        <v>1</v>
      </c>
      <c r="BK242" s="22">
        <f t="shared" si="1309"/>
        <v>400</v>
      </c>
      <c r="BL242" s="22">
        <f t="shared" si="1310"/>
        <v>1270</v>
      </c>
      <c r="BM242" s="22">
        <f t="shared" si="1311"/>
        <v>200</v>
      </c>
      <c r="BN242" s="22">
        <f t="shared" si="1312"/>
        <v>155</v>
      </c>
      <c r="BO242" s="22">
        <f t="shared" si="1313"/>
        <v>355</v>
      </c>
      <c r="BP242" s="23"/>
      <c r="BQ242" s="22">
        <f t="shared" si="1341"/>
        <v>0</v>
      </c>
      <c r="BR242" s="22">
        <f t="shared" si="1341"/>
        <v>0</v>
      </c>
      <c r="BS242" s="22">
        <f t="shared" si="1341"/>
        <v>0</v>
      </c>
      <c r="BT242" s="22">
        <f t="shared" si="1341"/>
        <v>200</v>
      </c>
      <c r="BU242" s="22">
        <f t="shared" si="1341"/>
        <v>155</v>
      </c>
      <c r="BV242" s="22">
        <f t="shared" si="1341"/>
        <v>355</v>
      </c>
      <c r="BW242" s="22">
        <f t="shared" ref="BW242:BY242" si="1349">SUM(BW232:BW241)</f>
        <v>0</v>
      </c>
      <c r="BX242" s="22">
        <f t="shared" si="1349"/>
        <v>0</v>
      </c>
      <c r="BY242" s="22">
        <f t="shared" si="1349"/>
        <v>0</v>
      </c>
    </row>
    <row r="243" spans="1:77" s="2" customFormat="1" ht="23.25" customHeight="1" x14ac:dyDescent="0.5">
      <c r="A243" s="4"/>
      <c r="B243" s="21" t="s">
        <v>44</v>
      </c>
      <c r="C243" s="32">
        <f>C242</f>
        <v>19</v>
      </c>
      <c r="D243" s="32">
        <f>D242</f>
        <v>20</v>
      </c>
      <c r="E243" s="32">
        <f t="shared" ref="E243:BV243" si="1350">E242</f>
        <v>7</v>
      </c>
      <c r="F243" s="32">
        <f t="shared" si="1350"/>
        <v>4</v>
      </c>
      <c r="G243" s="32">
        <f t="shared" si="1350"/>
        <v>11</v>
      </c>
      <c r="H243" s="32">
        <f>H242</f>
        <v>0</v>
      </c>
      <c r="I243" s="32">
        <f>I242</f>
        <v>75</v>
      </c>
      <c r="J243" s="32">
        <f t="shared" ref="J243:L243" si="1351">J242</f>
        <v>24</v>
      </c>
      <c r="K243" s="32">
        <f t="shared" si="1351"/>
        <v>29</v>
      </c>
      <c r="L243" s="32">
        <f t="shared" si="1351"/>
        <v>53</v>
      </c>
      <c r="M243" s="32">
        <f t="shared" si="1350"/>
        <v>17</v>
      </c>
      <c r="N243" s="32">
        <f t="shared" si="1350"/>
        <v>29</v>
      </c>
      <c r="O243" s="32">
        <f t="shared" si="1350"/>
        <v>17</v>
      </c>
      <c r="P243" s="32">
        <f t="shared" si="1350"/>
        <v>6</v>
      </c>
      <c r="Q243" s="32">
        <f t="shared" si="1350"/>
        <v>23</v>
      </c>
      <c r="R243" s="32">
        <f t="shared" si="1350"/>
        <v>187</v>
      </c>
      <c r="S243" s="32">
        <f t="shared" ref="S243:W244" si="1352">S242</f>
        <v>111</v>
      </c>
      <c r="T243" s="32">
        <f t="shared" si="1350"/>
        <v>34</v>
      </c>
      <c r="U243" s="32">
        <f t="shared" si="1350"/>
        <v>26</v>
      </c>
      <c r="V243" s="32">
        <f t="shared" si="1350"/>
        <v>60</v>
      </c>
      <c r="W243" s="32">
        <f t="shared" ref="W243:AK243" si="1353">W242</f>
        <v>85</v>
      </c>
      <c r="X243" s="32">
        <f t="shared" ref="X243:AB244" si="1354">X242</f>
        <v>169</v>
      </c>
      <c r="Y243" s="32">
        <f t="shared" si="1353"/>
        <v>25</v>
      </c>
      <c r="Z243" s="32">
        <f t="shared" si="1353"/>
        <v>21</v>
      </c>
      <c r="AA243" s="32">
        <f t="shared" si="1353"/>
        <v>46</v>
      </c>
      <c r="AB243" s="32">
        <f t="shared" si="1353"/>
        <v>82</v>
      </c>
      <c r="AC243" s="32">
        <f t="shared" ref="AC243:AL244" si="1355">AC242</f>
        <v>753</v>
      </c>
      <c r="AD243" s="32">
        <f t="shared" si="1353"/>
        <v>46</v>
      </c>
      <c r="AE243" s="32">
        <f t="shared" si="1353"/>
        <v>37</v>
      </c>
      <c r="AF243" s="32">
        <f t="shared" si="1353"/>
        <v>83</v>
      </c>
      <c r="AG243" s="32">
        <f t="shared" si="1353"/>
        <v>10</v>
      </c>
      <c r="AH243" s="32">
        <f t="shared" si="1353"/>
        <v>70</v>
      </c>
      <c r="AI243" s="32">
        <f t="shared" si="1353"/>
        <v>22</v>
      </c>
      <c r="AJ243" s="32">
        <f t="shared" si="1353"/>
        <v>15</v>
      </c>
      <c r="AK243" s="32">
        <f t="shared" si="1353"/>
        <v>37</v>
      </c>
      <c r="AL243" s="32">
        <f t="shared" si="1350"/>
        <v>0</v>
      </c>
      <c r="AM243" s="32">
        <f t="shared" ref="AM243:BG244" si="1356">AM242</f>
        <v>0</v>
      </c>
      <c r="AN243" s="32">
        <f t="shared" si="1350"/>
        <v>0</v>
      </c>
      <c r="AO243" s="32">
        <f t="shared" si="1350"/>
        <v>0</v>
      </c>
      <c r="AP243" s="32">
        <f t="shared" si="1350"/>
        <v>0</v>
      </c>
      <c r="AQ243" s="32">
        <f t="shared" si="1350"/>
        <v>0</v>
      </c>
      <c r="AR243" s="32">
        <f t="shared" si="1350"/>
        <v>0</v>
      </c>
      <c r="AS243" s="32">
        <f t="shared" si="1350"/>
        <v>4</v>
      </c>
      <c r="AT243" s="32">
        <f t="shared" si="1350"/>
        <v>1</v>
      </c>
      <c r="AU243" s="32">
        <f t="shared" si="1350"/>
        <v>5</v>
      </c>
      <c r="AV243" s="32">
        <f t="shared" si="1350"/>
        <v>0</v>
      </c>
      <c r="AW243" s="32">
        <f t="shared" si="1350"/>
        <v>6</v>
      </c>
      <c r="AX243" s="32">
        <f t="shared" si="1350"/>
        <v>0</v>
      </c>
      <c r="AY243" s="32">
        <f t="shared" si="1350"/>
        <v>0</v>
      </c>
      <c r="AZ243" s="32">
        <f t="shared" si="1350"/>
        <v>0</v>
      </c>
      <c r="BA243" s="32">
        <f t="shared" si="1350"/>
        <v>0</v>
      </c>
      <c r="BB243" s="32">
        <f t="shared" si="1350"/>
        <v>37</v>
      </c>
      <c r="BC243" s="32">
        <f t="shared" si="1350"/>
        <v>20</v>
      </c>
      <c r="BD243" s="32">
        <f t="shared" si="1350"/>
        <v>16</v>
      </c>
      <c r="BE243" s="32">
        <f t="shared" si="1350"/>
        <v>36</v>
      </c>
      <c r="BF243" s="32">
        <f t="shared" ref="BF243:BJ243" si="1357">BF242</f>
        <v>0</v>
      </c>
      <c r="BG243" s="32">
        <f t="shared" si="1357"/>
        <v>0</v>
      </c>
      <c r="BH243" s="32">
        <f t="shared" si="1357"/>
        <v>1</v>
      </c>
      <c r="BI243" s="32">
        <f t="shared" si="1357"/>
        <v>0</v>
      </c>
      <c r="BJ243" s="32">
        <f t="shared" si="1357"/>
        <v>1</v>
      </c>
      <c r="BK243" s="22">
        <f t="shared" si="1309"/>
        <v>400</v>
      </c>
      <c r="BL243" s="22">
        <f t="shared" si="1310"/>
        <v>1270</v>
      </c>
      <c r="BM243" s="22">
        <f t="shared" si="1311"/>
        <v>200</v>
      </c>
      <c r="BN243" s="22">
        <f t="shared" si="1312"/>
        <v>155</v>
      </c>
      <c r="BO243" s="22">
        <f t="shared" si="1313"/>
        <v>355</v>
      </c>
      <c r="BP243" s="33"/>
      <c r="BQ243" s="32">
        <f t="shared" si="1350"/>
        <v>0</v>
      </c>
      <c r="BR243" s="32">
        <f t="shared" si="1350"/>
        <v>0</v>
      </c>
      <c r="BS243" s="32">
        <f t="shared" si="1350"/>
        <v>0</v>
      </c>
      <c r="BT243" s="32">
        <f t="shared" si="1350"/>
        <v>200</v>
      </c>
      <c r="BU243" s="32">
        <f t="shared" si="1350"/>
        <v>155</v>
      </c>
      <c r="BV243" s="22">
        <f t="shared" si="1350"/>
        <v>355</v>
      </c>
      <c r="BW243" s="32">
        <f t="shared" ref="BW243:BY243" si="1358">BW242</f>
        <v>0</v>
      </c>
      <c r="BX243" s="32">
        <f t="shared" si="1358"/>
        <v>0</v>
      </c>
      <c r="BY243" s="22">
        <f t="shared" si="1358"/>
        <v>0</v>
      </c>
    </row>
    <row r="244" spans="1:77" s="60" customFormat="1" ht="23.25" customHeight="1" x14ac:dyDescent="0.5">
      <c r="A244" s="61"/>
      <c r="B244" s="62" t="s">
        <v>29</v>
      </c>
      <c r="C244" s="63">
        <f>C243</f>
        <v>19</v>
      </c>
      <c r="D244" s="63">
        <f t="shared" ref="D244:R244" si="1359">D243</f>
        <v>20</v>
      </c>
      <c r="E244" s="63">
        <f t="shared" si="1359"/>
        <v>7</v>
      </c>
      <c r="F244" s="63">
        <f t="shared" si="1359"/>
        <v>4</v>
      </c>
      <c r="G244" s="63">
        <f t="shared" si="1359"/>
        <v>11</v>
      </c>
      <c r="H244" s="63">
        <f>H243</f>
        <v>0</v>
      </c>
      <c r="I244" s="63">
        <f t="shared" ref="I244:L244" si="1360">I243</f>
        <v>75</v>
      </c>
      <c r="J244" s="63">
        <f t="shared" si="1360"/>
        <v>24</v>
      </c>
      <c r="K244" s="63">
        <f t="shared" si="1360"/>
        <v>29</v>
      </c>
      <c r="L244" s="63">
        <f t="shared" si="1360"/>
        <v>53</v>
      </c>
      <c r="M244" s="63">
        <f t="shared" si="1359"/>
        <v>17</v>
      </c>
      <c r="N244" s="63">
        <f t="shared" si="1359"/>
        <v>29</v>
      </c>
      <c r="O244" s="63">
        <f t="shared" si="1359"/>
        <v>17</v>
      </c>
      <c r="P244" s="63">
        <f t="shared" si="1359"/>
        <v>6</v>
      </c>
      <c r="Q244" s="63">
        <f t="shared" si="1359"/>
        <v>23</v>
      </c>
      <c r="R244" s="63">
        <f t="shared" si="1359"/>
        <v>187</v>
      </c>
      <c r="S244" s="63">
        <f t="shared" si="1352"/>
        <v>111</v>
      </c>
      <c r="T244" s="63">
        <f t="shared" si="1352"/>
        <v>34</v>
      </c>
      <c r="U244" s="63">
        <f t="shared" si="1352"/>
        <v>26</v>
      </c>
      <c r="V244" s="63">
        <f t="shared" si="1352"/>
        <v>60</v>
      </c>
      <c r="W244" s="63">
        <f t="shared" si="1352"/>
        <v>85</v>
      </c>
      <c r="X244" s="63">
        <f t="shared" si="1354"/>
        <v>169</v>
      </c>
      <c r="Y244" s="63">
        <f t="shared" si="1354"/>
        <v>25</v>
      </c>
      <c r="Z244" s="63">
        <f t="shared" si="1354"/>
        <v>21</v>
      </c>
      <c r="AA244" s="63">
        <f t="shared" si="1354"/>
        <v>46</v>
      </c>
      <c r="AB244" s="63">
        <f t="shared" si="1354"/>
        <v>82</v>
      </c>
      <c r="AC244" s="63">
        <f t="shared" si="1355"/>
        <v>753</v>
      </c>
      <c r="AD244" s="63">
        <f t="shared" si="1355"/>
        <v>46</v>
      </c>
      <c r="AE244" s="63">
        <f t="shared" si="1355"/>
        <v>37</v>
      </c>
      <c r="AF244" s="63">
        <f t="shared" si="1355"/>
        <v>83</v>
      </c>
      <c r="AG244" s="63">
        <f t="shared" si="1355"/>
        <v>10</v>
      </c>
      <c r="AH244" s="63">
        <f t="shared" si="1355"/>
        <v>70</v>
      </c>
      <c r="AI244" s="63">
        <f t="shared" si="1355"/>
        <v>22</v>
      </c>
      <c r="AJ244" s="63">
        <f t="shared" si="1355"/>
        <v>15</v>
      </c>
      <c r="AK244" s="63">
        <f t="shared" si="1355"/>
        <v>37</v>
      </c>
      <c r="AL244" s="63">
        <f t="shared" si="1355"/>
        <v>0</v>
      </c>
      <c r="AM244" s="63">
        <f t="shared" si="1356"/>
        <v>0</v>
      </c>
      <c r="AN244" s="63">
        <f t="shared" si="1356"/>
        <v>0</v>
      </c>
      <c r="AO244" s="63">
        <f t="shared" si="1356"/>
        <v>0</v>
      </c>
      <c r="AP244" s="63">
        <f t="shared" si="1356"/>
        <v>0</v>
      </c>
      <c r="AQ244" s="63">
        <f t="shared" si="1356"/>
        <v>0</v>
      </c>
      <c r="AR244" s="63">
        <f t="shared" si="1356"/>
        <v>0</v>
      </c>
      <c r="AS244" s="63">
        <f t="shared" si="1356"/>
        <v>4</v>
      </c>
      <c r="AT244" s="63">
        <f t="shared" si="1356"/>
        <v>1</v>
      </c>
      <c r="AU244" s="63">
        <f t="shared" si="1356"/>
        <v>5</v>
      </c>
      <c r="AV244" s="63">
        <f t="shared" si="1356"/>
        <v>0</v>
      </c>
      <c r="AW244" s="63">
        <f t="shared" si="1356"/>
        <v>6</v>
      </c>
      <c r="AX244" s="63">
        <f t="shared" si="1356"/>
        <v>0</v>
      </c>
      <c r="AY244" s="63">
        <f t="shared" si="1356"/>
        <v>0</v>
      </c>
      <c r="AZ244" s="63">
        <f t="shared" si="1356"/>
        <v>0</v>
      </c>
      <c r="BA244" s="63">
        <f t="shared" ref="BA244:BE244" si="1361">BA243</f>
        <v>0</v>
      </c>
      <c r="BB244" s="63">
        <f t="shared" si="1361"/>
        <v>37</v>
      </c>
      <c r="BC244" s="63">
        <f t="shared" si="1361"/>
        <v>20</v>
      </c>
      <c r="BD244" s="63">
        <f t="shared" si="1361"/>
        <v>16</v>
      </c>
      <c r="BE244" s="63">
        <f t="shared" si="1361"/>
        <v>36</v>
      </c>
      <c r="BF244" s="63">
        <f t="shared" si="1356"/>
        <v>0</v>
      </c>
      <c r="BG244" s="63">
        <f t="shared" si="1356"/>
        <v>0</v>
      </c>
      <c r="BH244" s="63">
        <f t="shared" ref="BH244:BJ244" si="1362">BH243</f>
        <v>1</v>
      </c>
      <c r="BI244" s="63">
        <f t="shared" si="1362"/>
        <v>0</v>
      </c>
      <c r="BJ244" s="63">
        <f t="shared" si="1362"/>
        <v>1</v>
      </c>
      <c r="BK244" s="26">
        <f t="shared" si="1309"/>
        <v>400</v>
      </c>
      <c r="BL244" s="26">
        <f t="shared" si="1310"/>
        <v>1270</v>
      </c>
      <c r="BM244" s="26">
        <f t="shared" si="1311"/>
        <v>200</v>
      </c>
      <c r="BN244" s="26">
        <f t="shared" si="1312"/>
        <v>155</v>
      </c>
      <c r="BO244" s="26">
        <f t="shared" si="1313"/>
        <v>355</v>
      </c>
      <c r="BP244" s="142">
        <f t="shared" ref="BP244:BV244" si="1363">BP243</f>
        <v>0</v>
      </c>
      <c r="BQ244" s="63">
        <f t="shared" si="1363"/>
        <v>0</v>
      </c>
      <c r="BR244" s="63">
        <f t="shared" si="1363"/>
        <v>0</v>
      </c>
      <c r="BS244" s="63">
        <f t="shared" si="1363"/>
        <v>0</v>
      </c>
      <c r="BT244" s="63">
        <f t="shared" si="1363"/>
        <v>200</v>
      </c>
      <c r="BU244" s="63">
        <f t="shared" si="1363"/>
        <v>155</v>
      </c>
      <c r="BV244" s="115">
        <f t="shared" si="1363"/>
        <v>355</v>
      </c>
      <c r="BW244" s="63">
        <f t="shared" ref="BW244:BY244" si="1364">BW243</f>
        <v>0</v>
      </c>
      <c r="BX244" s="63">
        <f t="shared" si="1364"/>
        <v>0</v>
      </c>
      <c r="BY244" s="115">
        <f t="shared" si="1364"/>
        <v>0</v>
      </c>
    </row>
    <row r="245" spans="1:77" ht="23.25" customHeight="1" x14ac:dyDescent="0.5">
      <c r="A245" s="4" t="s">
        <v>40</v>
      </c>
      <c r="B245" s="19"/>
      <c r="C245" s="1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  <c r="BA245" s="28"/>
      <c r="BB245" s="28"/>
      <c r="BC245" s="28"/>
      <c r="BD245" s="28"/>
      <c r="BE245" s="28"/>
      <c r="BF245" s="28"/>
      <c r="BG245" s="28"/>
      <c r="BH245" s="28"/>
      <c r="BI245" s="28"/>
      <c r="BJ245" s="28"/>
      <c r="BK245" s="28"/>
      <c r="BL245" s="28"/>
      <c r="BM245" s="28"/>
      <c r="BN245" s="28"/>
      <c r="BO245" s="28"/>
      <c r="BP245" s="53"/>
      <c r="BQ245" s="28"/>
      <c r="BR245" s="28"/>
      <c r="BS245" s="28"/>
      <c r="BT245" s="28"/>
      <c r="BU245" s="28"/>
      <c r="BV245" s="28"/>
      <c r="BW245" s="28"/>
      <c r="BX245" s="28"/>
      <c r="BY245" s="45"/>
    </row>
    <row r="246" spans="1:77" ht="23.25" customHeight="1" x14ac:dyDescent="0.5">
      <c r="A246" s="4"/>
      <c r="B246" s="10" t="s">
        <v>43</v>
      </c>
      <c r="C246" s="1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  <c r="BA246" s="28"/>
      <c r="BB246" s="28"/>
      <c r="BC246" s="28"/>
      <c r="BD246" s="28"/>
      <c r="BE246" s="28"/>
      <c r="BF246" s="28"/>
      <c r="BG246" s="28"/>
      <c r="BH246" s="28"/>
      <c r="BI246" s="28"/>
      <c r="BJ246" s="28"/>
      <c r="BK246" s="28"/>
      <c r="BL246" s="28"/>
      <c r="BM246" s="28"/>
      <c r="BN246" s="28"/>
      <c r="BO246" s="28"/>
      <c r="BP246" s="53"/>
      <c r="BQ246" s="28"/>
      <c r="BR246" s="28"/>
      <c r="BS246" s="28"/>
      <c r="BT246" s="28"/>
      <c r="BU246" s="28"/>
      <c r="BV246" s="28"/>
      <c r="BW246" s="28"/>
      <c r="BX246" s="28"/>
      <c r="BY246" s="45"/>
    </row>
    <row r="247" spans="1:77" ht="23.25" customHeight="1" x14ac:dyDescent="0.5">
      <c r="A247" s="4"/>
      <c r="B247" s="5" t="s">
        <v>88</v>
      </c>
      <c r="C247" s="129"/>
      <c r="D247" s="85"/>
      <c r="E247" s="85"/>
      <c r="F247" s="85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85"/>
      <c r="S247" s="85"/>
      <c r="T247" s="86"/>
      <c r="U247" s="86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85"/>
      <c r="AM247" s="85"/>
      <c r="AN247" s="85"/>
      <c r="AO247" s="85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  <c r="BA247" s="28"/>
      <c r="BB247" s="28"/>
      <c r="BC247" s="28"/>
      <c r="BD247" s="28"/>
      <c r="BE247" s="28"/>
      <c r="BF247" s="28"/>
      <c r="BG247" s="28"/>
      <c r="BH247" s="28"/>
      <c r="BI247" s="28"/>
      <c r="BJ247" s="28"/>
      <c r="BK247" s="28"/>
      <c r="BL247" s="28"/>
      <c r="BM247" s="28"/>
      <c r="BN247" s="28"/>
      <c r="BO247" s="28"/>
      <c r="BP247" s="100"/>
      <c r="BQ247" s="28"/>
      <c r="BR247" s="28"/>
      <c r="BS247" s="28"/>
      <c r="BT247" s="28"/>
      <c r="BU247" s="28"/>
      <c r="BV247" s="28"/>
      <c r="BW247" s="28"/>
      <c r="BX247" s="28"/>
      <c r="BY247" s="45"/>
    </row>
    <row r="248" spans="1:77" s="2" customFormat="1" ht="23.25" customHeight="1" x14ac:dyDescent="0.5">
      <c r="A248" s="4"/>
      <c r="B248" s="34" t="s">
        <v>66</v>
      </c>
      <c r="C248" s="20">
        <v>20</v>
      </c>
      <c r="D248" s="20">
        <v>48</v>
      </c>
      <c r="E248" s="20">
        <v>6</v>
      </c>
      <c r="F248" s="20">
        <v>13</v>
      </c>
      <c r="G248" s="20">
        <f t="shared" ref="G248:G249" si="1365">E248+F248</f>
        <v>19</v>
      </c>
      <c r="H248" s="20">
        <v>0</v>
      </c>
      <c r="I248" s="20">
        <v>6</v>
      </c>
      <c r="J248" s="20">
        <v>1</v>
      </c>
      <c r="K248" s="20">
        <v>4</v>
      </c>
      <c r="L248" s="20">
        <f>SUM(J248:K248)</f>
        <v>5</v>
      </c>
      <c r="M248" s="20">
        <v>15</v>
      </c>
      <c r="N248" s="20">
        <v>39</v>
      </c>
      <c r="O248" s="20">
        <v>9</v>
      </c>
      <c r="P248" s="20">
        <v>10</v>
      </c>
      <c r="Q248" s="20">
        <f t="shared" ref="Q248:Q249" si="1366">O248+P248</f>
        <v>19</v>
      </c>
      <c r="R248" s="20">
        <v>25</v>
      </c>
      <c r="S248" s="20">
        <v>156</v>
      </c>
      <c r="T248" s="20">
        <v>9</v>
      </c>
      <c r="U248" s="20">
        <v>8</v>
      </c>
      <c r="V248" s="20">
        <f t="shared" ref="V248:V249" si="1367">T248+U248</f>
        <v>17</v>
      </c>
      <c r="W248" s="20">
        <v>5</v>
      </c>
      <c r="X248" s="20">
        <v>58</v>
      </c>
      <c r="Y248" s="20">
        <v>8</v>
      </c>
      <c r="Z248" s="20">
        <v>10</v>
      </c>
      <c r="AA248" s="20">
        <f t="shared" ref="AA248:AA249" si="1368">Y248+Z248</f>
        <v>18</v>
      </c>
      <c r="AB248" s="20">
        <v>5</v>
      </c>
      <c r="AC248" s="20">
        <v>364</v>
      </c>
      <c r="AD248" s="20">
        <v>1</v>
      </c>
      <c r="AE248" s="20">
        <v>3</v>
      </c>
      <c r="AF248" s="20">
        <f t="shared" ref="AF248:AF249" si="1369">AD248+AE248</f>
        <v>4</v>
      </c>
      <c r="AG248" s="20">
        <v>0</v>
      </c>
      <c r="AH248" s="20">
        <v>0</v>
      </c>
      <c r="AI248" s="20">
        <v>0</v>
      </c>
      <c r="AJ248" s="20">
        <v>0</v>
      </c>
      <c r="AK248" s="20">
        <f t="shared" ref="AK248:AK249" si="1370">AI248+AJ248</f>
        <v>0</v>
      </c>
      <c r="AL248" s="20">
        <v>0</v>
      </c>
      <c r="AM248" s="20">
        <v>0</v>
      </c>
      <c r="AN248" s="20">
        <v>0</v>
      </c>
      <c r="AO248" s="20">
        <v>0</v>
      </c>
      <c r="AP248" s="20">
        <f t="shared" ref="AP248:AP249" si="1371">AN248+AO248</f>
        <v>0</v>
      </c>
      <c r="AQ248" s="20">
        <v>0</v>
      </c>
      <c r="AR248" s="20">
        <v>0</v>
      </c>
      <c r="AS248" s="20">
        <v>2</v>
      </c>
      <c r="AT248" s="20">
        <v>1</v>
      </c>
      <c r="AU248" s="20">
        <f t="shared" ref="AU248:AU249" si="1372">AS248+AT248</f>
        <v>3</v>
      </c>
      <c r="AV248" s="20">
        <v>0</v>
      </c>
      <c r="AW248" s="20">
        <v>0</v>
      </c>
      <c r="AX248" s="20">
        <v>0</v>
      </c>
      <c r="AY248" s="20">
        <v>0</v>
      </c>
      <c r="AZ248" s="20">
        <f t="shared" ref="AZ248:AZ249" si="1373">AX248+AY248</f>
        <v>0</v>
      </c>
      <c r="BA248" s="20">
        <v>0</v>
      </c>
      <c r="BB248" s="20">
        <v>0</v>
      </c>
      <c r="BC248" s="20">
        <v>0</v>
      </c>
      <c r="BD248" s="20">
        <v>0</v>
      </c>
      <c r="BE248" s="20">
        <f t="shared" ref="BE248:BE249" si="1374">BC248+BD248</f>
        <v>0</v>
      </c>
      <c r="BF248" s="20">
        <v>0</v>
      </c>
      <c r="BG248" s="20">
        <v>0</v>
      </c>
      <c r="BH248" s="20">
        <v>0</v>
      </c>
      <c r="BI248" s="20">
        <v>0</v>
      </c>
      <c r="BJ248" s="20">
        <f t="shared" ref="BJ248:BJ249" si="1375">BH248+BI248</f>
        <v>0</v>
      </c>
      <c r="BK248" s="22">
        <f>C248+M248+R248+W248+AB248+AG248+AL248+AQ248+AV248+BF248+H248+BA248</f>
        <v>70</v>
      </c>
      <c r="BL248" s="22">
        <f>D248+N248+S248+X248+AC248+AH248+AM248+AR248+AW248+BG248+I248+BB248</f>
        <v>671</v>
      </c>
      <c r="BM248" s="22">
        <f>E248+O248+T248+Y248+AD248+AI248+AN248+AS248+AX248+BH248+J248+BC248</f>
        <v>36</v>
      </c>
      <c r="BN248" s="22">
        <f>F248+P248+U248+Z248+AE248+AJ248+AO248+AT248+AY248+BI248+K248+BD248</f>
        <v>49</v>
      </c>
      <c r="BO248" s="22">
        <f>G248+Q248+V248+AA248+AF248+AK248+AP248+AU248+AZ248+BJ248+L248+BE248</f>
        <v>85</v>
      </c>
      <c r="BP248" s="23">
        <v>2</v>
      </c>
      <c r="BQ248" s="22" t="str">
        <f t="shared" ref="BQ248:BQ249" si="1376">IF(BP248=1,BM248,"0")</f>
        <v>0</v>
      </c>
      <c r="BR248" s="22" t="str">
        <f t="shared" ref="BR248:BR249" si="1377">IF(BP248=1,BN248,"0")</f>
        <v>0</v>
      </c>
      <c r="BS248" s="22">
        <f t="shared" ref="BS248:BS249" si="1378">BQ248+BR248</f>
        <v>0</v>
      </c>
      <c r="BT248" s="22">
        <f t="shared" ref="BT248:BT249" si="1379">IF(BP248=2,BM248,"0")</f>
        <v>36</v>
      </c>
      <c r="BU248" s="22">
        <f t="shared" ref="BU248:BU249" si="1380">IF(BP248=2,BN248,"0")</f>
        <v>49</v>
      </c>
      <c r="BV248" s="22">
        <f t="shared" ref="BV248:BV249" si="1381">BT248+BU248</f>
        <v>85</v>
      </c>
      <c r="BW248" s="22" t="str">
        <f t="shared" ref="BW248:BW249" si="1382">IF(BS248=2,BP248,"0")</f>
        <v>0</v>
      </c>
      <c r="BX248" s="22" t="str">
        <f t="shared" ref="BX248:BX249" si="1383">IF(BS248=2,BQ248,"0")</f>
        <v>0</v>
      </c>
      <c r="BY248" s="22">
        <f t="shared" ref="BY248:BY249" si="1384">BW248+BX248</f>
        <v>0</v>
      </c>
    </row>
    <row r="249" spans="1:77" ht="23.25" customHeight="1" x14ac:dyDescent="0.5">
      <c r="A249" s="18"/>
      <c r="B249" s="34" t="s">
        <v>27</v>
      </c>
      <c r="C249" s="20">
        <v>15</v>
      </c>
      <c r="D249" s="20">
        <v>9</v>
      </c>
      <c r="E249" s="20">
        <v>2</v>
      </c>
      <c r="F249" s="20">
        <v>4</v>
      </c>
      <c r="G249" s="20">
        <f t="shared" si="1365"/>
        <v>6</v>
      </c>
      <c r="H249" s="20">
        <v>0</v>
      </c>
      <c r="I249" s="20">
        <v>3</v>
      </c>
      <c r="J249" s="20">
        <v>0</v>
      </c>
      <c r="K249" s="20">
        <v>1</v>
      </c>
      <c r="L249" s="20">
        <f>SUM(J249:K249)</f>
        <v>1</v>
      </c>
      <c r="M249" s="20">
        <v>15</v>
      </c>
      <c r="N249" s="20">
        <v>12</v>
      </c>
      <c r="O249" s="20">
        <v>9</v>
      </c>
      <c r="P249" s="20">
        <v>7</v>
      </c>
      <c r="Q249" s="20">
        <f t="shared" si="1366"/>
        <v>16</v>
      </c>
      <c r="R249" s="20">
        <v>20</v>
      </c>
      <c r="S249" s="20">
        <v>112</v>
      </c>
      <c r="T249" s="20">
        <v>4</v>
      </c>
      <c r="U249" s="20">
        <v>9</v>
      </c>
      <c r="V249" s="20">
        <f t="shared" si="1367"/>
        <v>13</v>
      </c>
      <c r="W249" s="20">
        <v>5</v>
      </c>
      <c r="X249" s="20">
        <v>47</v>
      </c>
      <c r="Y249" s="20">
        <v>18</v>
      </c>
      <c r="Z249" s="20">
        <v>14</v>
      </c>
      <c r="AA249" s="20">
        <f t="shared" si="1368"/>
        <v>32</v>
      </c>
      <c r="AB249" s="20">
        <v>5</v>
      </c>
      <c r="AC249" s="20">
        <v>222</v>
      </c>
      <c r="AD249" s="20">
        <v>1</v>
      </c>
      <c r="AE249" s="20">
        <v>4</v>
      </c>
      <c r="AF249" s="20">
        <f t="shared" si="1369"/>
        <v>5</v>
      </c>
      <c r="AG249" s="20">
        <v>0</v>
      </c>
      <c r="AH249" s="20">
        <v>8</v>
      </c>
      <c r="AI249" s="20">
        <v>2</v>
      </c>
      <c r="AJ249" s="20">
        <v>4</v>
      </c>
      <c r="AK249" s="20">
        <f t="shared" si="1370"/>
        <v>6</v>
      </c>
      <c r="AL249" s="20">
        <v>0</v>
      </c>
      <c r="AM249" s="20">
        <v>0</v>
      </c>
      <c r="AN249" s="20">
        <v>0</v>
      </c>
      <c r="AO249" s="20">
        <v>0</v>
      </c>
      <c r="AP249" s="20">
        <f t="shared" si="1371"/>
        <v>0</v>
      </c>
      <c r="AQ249" s="20">
        <v>0</v>
      </c>
      <c r="AR249" s="20">
        <v>0</v>
      </c>
      <c r="AS249" s="20">
        <v>0</v>
      </c>
      <c r="AT249" s="20">
        <v>0</v>
      </c>
      <c r="AU249" s="20">
        <f t="shared" si="1372"/>
        <v>0</v>
      </c>
      <c r="AV249" s="20">
        <v>0</v>
      </c>
      <c r="AW249" s="20">
        <v>0</v>
      </c>
      <c r="AX249" s="20">
        <v>0</v>
      </c>
      <c r="AY249" s="20">
        <v>0</v>
      </c>
      <c r="AZ249" s="20">
        <f t="shared" si="1373"/>
        <v>0</v>
      </c>
      <c r="BA249" s="20">
        <v>0</v>
      </c>
      <c r="BB249" s="20">
        <v>0</v>
      </c>
      <c r="BC249" s="20">
        <v>0</v>
      </c>
      <c r="BD249" s="20">
        <v>0</v>
      </c>
      <c r="BE249" s="20">
        <f t="shared" si="1374"/>
        <v>0</v>
      </c>
      <c r="BF249" s="20">
        <v>0</v>
      </c>
      <c r="BG249" s="20">
        <v>0</v>
      </c>
      <c r="BH249" s="20">
        <v>0</v>
      </c>
      <c r="BI249" s="20">
        <v>0</v>
      </c>
      <c r="BJ249" s="20">
        <f t="shared" si="1375"/>
        <v>0</v>
      </c>
      <c r="BK249" s="22">
        <f t="shared" ref="BK249:BK252" si="1385">C249+M249+R249+W249+AB249+AG249+AL249+AQ249+AV249+BF249+H249+BA249</f>
        <v>60</v>
      </c>
      <c r="BL249" s="22">
        <f t="shared" ref="BL249:BL252" si="1386">D249+N249+S249+X249+AC249+AH249+AM249+AR249+AW249+BG249+I249+BB249</f>
        <v>413</v>
      </c>
      <c r="BM249" s="22">
        <f t="shared" ref="BM249:BM252" si="1387">E249+O249+T249+Y249+AD249+AI249+AN249+AS249+AX249+BH249+J249+BC249</f>
        <v>36</v>
      </c>
      <c r="BN249" s="22">
        <f t="shared" ref="BN249:BN252" si="1388">F249+P249+U249+Z249+AE249+AJ249+AO249+AT249+AY249+BI249+K249+BD249</f>
        <v>43</v>
      </c>
      <c r="BO249" s="22">
        <f t="shared" ref="BO249:BO252" si="1389">G249+Q249+V249+AA249+AF249+AK249+AP249+AU249+AZ249+BJ249+L249+BE249</f>
        <v>79</v>
      </c>
      <c r="BP249" s="23">
        <v>2</v>
      </c>
      <c r="BQ249" s="22" t="str">
        <f t="shared" si="1376"/>
        <v>0</v>
      </c>
      <c r="BR249" s="22" t="str">
        <f t="shared" si="1377"/>
        <v>0</v>
      </c>
      <c r="BS249" s="22">
        <f t="shared" si="1378"/>
        <v>0</v>
      </c>
      <c r="BT249" s="22">
        <f t="shared" si="1379"/>
        <v>36</v>
      </c>
      <c r="BU249" s="22">
        <f t="shared" si="1380"/>
        <v>43</v>
      </c>
      <c r="BV249" s="22">
        <f t="shared" si="1381"/>
        <v>79</v>
      </c>
      <c r="BW249" s="22" t="str">
        <f t="shared" si="1382"/>
        <v>0</v>
      </c>
      <c r="BX249" s="22" t="str">
        <f t="shared" si="1383"/>
        <v>0</v>
      </c>
      <c r="BY249" s="22">
        <f t="shared" si="1384"/>
        <v>0</v>
      </c>
    </row>
    <row r="250" spans="1:77" s="2" customFormat="1" ht="23.25" customHeight="1" x14ac:dyDescent="0.5">
      <c r="A250" s="4"/>
      <c r="B250" s="21" t="s">
        <v>42</v>
      </c>
      <c r="C250" s="32">
        <f>SUM(C248:C249)</f>
        <v>35</v>
      </c>
      <c r="D250" s="32">
        <f>SUM(D248:D249)</f>
        <v>57</v>
      </c>
      <c r="E250" s="32">
        <f t="shared" ref="E250:BV250" si="1390">SUM(E248:E249)</f>
        <v>8</v>
      </c>
      <c r="F250" s="32">
        <f t="shared" si="1390"/>
        <v>17</v>
      </c>
      <c r="G250" s="32">
        <f t="shared" si="1390"/>
        <v>25</v>
      </c>
      <c r="H250" s="32">
        <f>SUM(H248:H249)</f>
        <v>0</v>
      </c>
      <c r="I250" s="32">
        <f>SUM(I248:I249)</f>
        <v>9</v>
      </c>
      <c r="J250" s="32">
        <f t="shared" ref="J250:L250" si="1391">SUM(J248:J249)</f>
        <v>1</v>
      </c>
      <c r="K250" s="32">
        <f t="shared" si="1391"/>
        <v>5</v>
      </c>
      <c r="L250" s="32">
        <f t="shared" si="1391"/>
        <v>6</v>
      </c>
      <c r="M250" s="32">
        <f t="shared" si="1390"/>
        <v>30</v>
      </c>
      <c r="N250" s="32">
        <f t="shared" si="1390"/>
        <v>51</v>
      </c>
      <c r="O250" s="32">
        <f t="shared" si="1390"/>
        <v>18</v>
      </c>
      <c r="P250" s="32">
        <f t="shared" si="1390"/>
        <v>17</v>
      </c>
      <c r="Q250" s="32">
        <f t="shared" si="1390"/>
        <v>35</v>
      </c>
      <c r="R250" s="32">
        <f t="shared" si="1390"/>
        <v>45</v>
      </c>
      <c r="S250" s="32">
        <f t="shared" ref="S250" si="1392">SUM(S248:S249)</f>
        <v>268</v>
      </c>
      <c r="T250" s="32">
        <f t="shared" si="1390"/>
        <v>13</v>
      </c>
      <c r="U250" s="32">
        <f t="shared" si="1390"/>
        <v>17</v>
      </c>
      <c r="V250" s="32">
        <f t="shared" si="1390"/>
        <v>30</v>
      </c>
      <c r="W250" s="32">
        <f t="shared" ref="W250:AK250" si="1393">SUM(W248:W249)</f>
        <v>10</v>
      </c>
      <c r="X250" s="32">
        <f t="shared" ref="X250" si="1394">SUM(X248:X249)</f>
        <v>105</v>
      </c>
      <c r="Y250" s="32">
        <f t="shared" si="1393"/>
        <v>26</v>
      </c>
      <c r="Z250" s="32">
        <f t="shared" si="1393"/>
        <v>24</v>
      </c>
      <c r="AA250" s="32">
        <f t="shared" si="1393"/>
        <v>50</v>
      </c>
      <c r="AB250" s="32">
        <f t="shared" si="1393"/>
        <v>10</v>
      </c>
      <c r="AC250" s="32">
        <f t="shared" ref="AC250" si="1395">SUM(AC248:AC249)</f>
        <v>586</v>
      </c>
      <c r="AD250" s="32">
        <f t="shared" si="1393"/>
        <v>2</v>
      </c>
      <c r="AE250" s="32">
        <f t="shared" si="1393"/>
        <v>7</v>
      </c>
      <c r="AF250" s="32">
        <f t="shared" si="1393"/>
        <v>9</v>
      </c>
      <c r="AG250" s="32">
        <f t="shared" si="1393"/>
        <v>0</v>
      </c>
      <c r="AH250" s="32">
        <f t="shared" si="1393"/>
        <v>8</v>
      </c>
      <c r="AI250" s="32">
        <f t="shared" si="1393"/>
        <v>2</v>
      </c>
      <c r="AJ250" s="32">
        <f t="shared" si="1393"/>
        <v>4</v>
      </c>
      <c r="AK250" s="32">
        <f t="shared" si="1393"/>
        <v>6</v>
      </c>
      <c r="AL250" s="32">
        <f t="shared" si="1390"/>
        <v>0</v>
      </c>
      <c r="AM250" s="32">
        <f t="shared" ref="AM250" si="1396">SUM(AM248:AM249)</f>
        <v>0</v>
      </c>
      <c r="AN250" s="32">
        <f t="shared" si="1390"/>
        <v>0</v>
      </c>
      <c r="AO250" s="32">
        <f t="shared" si="1390"/>
        <v>0</v>
      </c>
      <c r="AP250" s="32">
        <f t="shared" si="1390"/>
        <v>0</v>
      </c>
      <c r="AQ250" s="32">
        <f>SUM(AQ248:AQ249)</f>
        <v>0</v>
      </c>
      <c r="AR250" s="32">
        <f>SUM(AR248:AR249)</f>
        <v>0</v>
      </c>
      <c r="AS250" s="32">
        <f t="shared" ref="AS250:AU250" si="1397">SUM(AS248:AS249)</f>
        <v>2</v>
      </c>
      <c r="AT250" s="32">
        <f t="shared" si="1397"/>
        <v>1</v>
      </c>
      <c r="AU250" s="32">
        <f t="shared" si="1397"/>
        <v>3</v>
      </c>
      <c r="AV250" s="32">
        <f t="shared" si="1390"/>
        <v>0</v>
      </c>
      <c r="AW250" s="32">
        <f t="shared" si="1390"/>
        <v>0</v>
      </c>
      <c r="AX250" s="32">
        <f t="shared" si="1390"/>
        <v>0</v>
      </c>
      <c r="AY250" s="32">
        <f t="shared" si="1390"/>
        <v>0</v>
      </c>
      <c r="AZ250" s="32">
        <f t="shared" si="1390"/>
        <v>0</v>
      </c>
      <c r="BA250" s="32">
        <f t="shared" si="1390"/>
        <v>0</v>
      </c>
      <c r="BB250" s="32">
        <f t="shared" si="1390"/>
        <v>0</v>
      </c>
      <c r="BC250" s="32">
        <f t="shared" si="1390"/>
        <v>0</v>
      </c>
      <c r="BD250" s="32">
        <f t="shared" si="1390"/>
        <v>0</v>
      </c>
      <c r="BE250" s="32">
        <f t="shared" si="1390"/>
        <v>0</v>
      </c>
      <c r="BF250" s="32">
        <f t="shared" ref="BF250:BJ250" si="1398">SUM(BF248:BF249)</f>
        <v>0</v>
      </c>
      <c r="BG250" s="32">
        <f t="shared" si="1398"/>
        <v>0</v>
      </c>
      <c r="BH250" s="32">
        <f t="shared" si="1398"/>
        <v>0</v>
      </c>
      <c r="BI250" s="32">
        <f t="shared" si="1398"/>
        <v>0</v>
      </c>
      <c r="BJ250" s="32">
        <f t="shared" si="1398"/>
        <v>0</v>
      </c>
      <c r="BK250" s="22">
        <f t="shared" si="1385"/>
        <v>130</v>
      </c>
      <c r="BL250" s="22">
        <f t="shared" si="1386"/>
        <v>1084</v>
      </c>
      <c r="BM250" s="22">
        <f t="shared" si="1387"/>
        <v>72</v>
      </c>
      <c r="BN250" s="22">
        <f t="shared" si="1388"/>
        <v>92</v>
      </c>
      <c r="BO250" s="22">
        <f t="shared" si="1389"/>
        <v>164</v>
      </c>
      <c r="BP250" s="33"/>
      <c r="BQ250" s="32">
        <f t="shared" si="1390"/>
        <v>0</v>
      </c>
      <c r="BR250" s="32">
        <f t="shared" si="1390"/>
        <v>0</v>
      </c>
      <c r="BS250" s="32">
        <f t="shared" si="1390"/>
        <v>0</v>
      </c>
      <c r="BT250" s="32">
        <f>SUM(BT248:BT249)</f>
        <v>72</v>
      </c>
      <c r="BU250" s="32">
        <f t="shared" si="1390"/>
        <v>92</v>
      </c>
      <c r="BV250" s="22">
        <f t="shared" si="1390"/>
        <v>164</v>
      </c>
      <c r="BW250" s="32">
        <f t="shared" ref="BW250:BY250" si="1399">SUM(BW248:BW249)</f>
        <v>0</v>
      </c>
      <c r="BX250" s="32">
        <f t="shared" si="1399"/>
        <v>0</v>
      </c>
      <c r="BY250" s="22">
        <f t="shared" si="1399"/>
        <v>0</v>
      </c>
    </row>
    <row r="251" spans="1:77" s="2" customFormat="1" ht="23.25" customHeight="1" x14ac:dyDescent="0.5">
      <c r="A251" s="4"/>
      <c r="B251" s="21" t="s">
        <v>44</v>
      </c>
      <c r="C251" s="32">
        <f>C250</f>
        <v>35</v>
      </c>
      <c r="D251" s="32">
        <f>D250</f>
        <v>57</v>
      </c>
      <c r="E251" s="32">
        <f t="shared" ref="E251:BV252" si="1400">E250</f>
        <v>8</v>
      </c>
      <c r="F251" s="32">
        <f t="shared" si="1400"/>
        <v>17</v>
      </c>
      <c r="G251" s="32">
        <f t="shared" si="1400"/>
        <v>25</v>
      </c>
      <c r="H251" s="32">
        <f>H250</f>
        <v>0</v>
      </c>
      <c r="I251" s="32">
        <f>I250</f>
        <v>9</v>
      </c>
      <c r="J251" s="32">
        <f t="shared" ref="J251:L251" si="1401">J250</f>
        <v>1</v>
      </c>
      <c r="K251" s="32">
        <f t="shared" si="1401"/>
        <v>5</v>
      </c>
      <c r="L251" s="32">
        <f t="shared" si="1401"/>
        <v>6</v>
      </c>
      <c r="M251" s="32">
        <f t="shared" si="1400"/>
        <v>30</v>
      </c>
      <c r="N251" s="32">
        <f t="shared" si="1400"/>
        <v>51</v>
      </c>
      <c r="O251" s="32">
        <f t="shared" si="1400"/>
        <v>18</v>
      </c>
      <c r="P251" s="32">
        <f t="shared" si="1400"/>
        <v>17</v>
      </c>
      <c r="Q251" s="32">
        <f t="shared" si="1400"/>
        <v>35</v>
      </c>
      <c r="R251" s="32">
        <f t="shared" si="1400"/>
        <v>45</v>
      </c>
      <c r="S251" s="32">
        <f t="shared" ref="S251" si="1402">S250</f>
        <v>268</v>
      </c>
      <c r="T251" s="32">
        <f t="shared" si="1400"/>
        <v>13</v>
      </c>
      <c r="U251" s="32">
        <f t="shared" si="1400"/>
        <v>17</v>
      </c>
      <c r="V251" s="32">
        <f t="shared" si="1400"/>
        <v>30</v>
      </c>
      <c r="W251" s="32">
        <f t="shared" ref="W251:AK252" si="1403">W250</f>
        <v>10</v>
      </c>
      <c r="X251" s="32">
        <f t="shared" ref="X251" si="1404">X250</f>
        <v>105</v>
      </c>
      <c r="Y251" s="32">
        <f t="shared" si="1403"/>
        <v>26</v>
      </c>
      <c r="Z251" s="32">
        <f t="shared" si="1403"/>
        <v>24</v>
      </c>
      <c r="AA251" s="32">
        <f t="shared" si="1403"/>
        <v>50</v>
      </c>
      <c r="AB251" s="32">
        <f t="shared" si="1403"/>
        <v>10</v>
      </c>
      <c r="AC251" s="32">
        <f t="shared" ref="AC251" si="1405">AC250</f>
        <v>586</v>
      </c>
      <c r="AD251" s="32">
        <f t="shared" si="1403"/>
        <v>2</v>
      </c>
      <c r="AE251" s="32">
        <f t="shared" si="1403"/>
        <v>7</v>
      </c>
      <c r="AF251" s="32">
        <f t="shared" si="1403"/>
        <v>9</v>
      </c>
      <c r="AG251" s="32">
        <f t="shared" si="1403"/>
        <v>0</v>
      </c>
      <c r="AH251" s="32">
        <f t="shared" si="1403"/>
        <v>8</v>
      </c>
      <c r="AI251" s="32">
        <f t="shared" si="1403"/>
        <v>2</v>
      </c>
      <c r="AJ251" s="32">
        <f t="shared" si="1403"/>
        <v>4</v>
      </c>
      <c r="AK251" s="32">
        <f t="shared" si="1403"/>
        <v>6</v>
      </c>
      <c r="AL251" s="32">
        <f t="shared" si="1400"/>
        <v>0</v>
      </c>
      <c r="AM251" s="32">
        <f t="shared" ref="AM251" si="1406">AM250</f>
        <v>0</v>
      </c>
      <c r="AN251" s="32">
        <f t="shared" si="1400"/>
        <v>0</v>
      </c>
      <c r="AO251" s="32">
        <f t="shared" si="1400"/>
        <v>0</v>
      </c>
      <c r="AP251" s="32">
        <f t="shared" si="1400"/>
        <v>0</v>
      </c>
      <c r="AQ251" s="32">
        <f>AQ250</f>
        <v>0</v>
      </c>
      <c r="AR251" s="32">
        <f>AR250</f>
        <v>0</v>
      </c>
      <c r="AS251" s="32">
        <f t="shared" ref="AS251:AU251" si="1407">AS250</f>
        <v>2</v>
      </c>
      <c r="AT251" s="32">
        <f t="shared" si="1407"/>
        <v>1</v>
      </c>
      <c r="AU251" s="32">
        <f t="shared" si="1407"/>
        <v>3</v>
      </c>
      <c r="AV251" s="32">
        <f t="shared" si="1400"/>
        <v>0</v>
      </c>
      <c r="AW251" s="32">
        <f t="shared" si="1400"/>
        <v>0</v>
      </c>
      <c r="AX251" s="32">
        <f t="shared" si="1400"/>
        <v>0</v>
      </c>
      <c r="AY251" s="32">
        <f t="shared" si="1400"/>
        <v>0</v>
      </c>
      <c r="AZ251" s="32">
        <f t="shared" si="1400"/>
        <v>0</v>
      </c>
      <c r="BA251" s="32">
        <f t="shared" si="1400"/>
        <v>0</v>
      </c>
      <c r="BB251" s="32">
        <f t="shared" si="1400"/>
        <v>0</v>
      </c>
      <c r="BC251" s="32">
        <f t="shared" si="1400"/>
        <v>0</v>
      </c>
      <c r="BD251" s="32">
        <f t="shared" si="1400"/>
        <v>0</v>
      </c>
      <c r="BE251" s="32">
        <f t="shared" si="1400"/>
        <v>0</v>
      </c>
      <c r="BF251" s="32">
        <f t="shared" ref="BF251:BJ252" si="1408">BF250</f>
        <v>0</v>
      </c>
      <c r="BG251" s="32">
        <f t="shared" si="1408"/>
        <v>0</v>
      </c>
      <c r="BH251" s="32">
        <f t="shared" si="1408"/>
        <v>0</v>
      </c>
      <c r="BI251" s="32">
        <f t="shared" si="1408"/>
        <v>0</v>
      </c>
      <c r="BJ251" s="32">
        <f t="shared" si="1408"/>
        <v>0</v>
      </c>
      <c r="BK251" s="22">
        <f t="shared" si="1385"/>
        <v>130</v>
      </c>
      <c r="BL251" s="22">
        <f t="shared" si="1386"/>
        <v>1084</v>
      </c>
      <c r="BM251" s="22">
        <f t="shared" si="1387"/>
        <v>72</v>
      </c>
      <c r="BN251" s="22">
        <f t="shared" si="1388"/>
        <v>92</v>
      </c>
      <c r="BO251" s="22">
        <f t="shared" si="1389"/>
        <v>164</v>
      </c>
      <c r="BP251" s="33"/>
      <c r="BQ251" s="32">
        <f t="shared" si="1400"/>
        <v>0</v>
      </c>
      <c r="BR251" s="32">
        <f t="shared" si="1400"/>
        <v>0</v>
      </c>
      <c r="BS251" s="32">
        <f t="shared" si="1400"/>
        <v>0</v>
      </c>
      <c r="BT251" s="32">
        <f t="shared" si="1400"/>
        <v>72</v>
      </c>
      <c r="BU251" s="32">
        <f t="shared" si="1400"/>
        <v>92</v>
      </c>
      <c r="BV251" s="22">
        <f t="shared" si="1400"/>
        <v>164</v>
      </c>
      <c r="BW251" s="32">
        <f t="shared" ref="BW251:BY251" si="1409">BW250</f>
        <v>0</v>
      </c>
      <c r="BX251" s="32">
        <f t="shared" si="1409"/>
        <v>0</v>
      </c>
      <c r="BY251" s="22">
        <f t="shared" si="1409"/>
        <v>0</v>
      </c>
    </row>
    <row r="252" spans="1:77" s="2" customFormat="1" ht="23.25" customHeight="1" x14ac:dyDescent="0.5">
      <c r="A252" s="24"/>
      <c r="B252" s="25" t="s">
        <v>29</v>
      </c>
      <c r="C252" s="41">
        <f>C251</f>
        <v>35</v>
      </c>
      <c r="D252" s="41">
        <f>D251</f>
        <v>57</v>
      </c>
      <c r="E252" s="41">
        <f t="shared" si="1400"/>
        <v>8</v>
      </c>
      <c r="F252" s="41">
        <f t="shared" si="1400"/>
        <v>17</v>
      </c>
      <c r="G252" s="41">
        <f t="shared" si="1400"/>
        <v>25</v>
      </c>
      <c r="H252" s="41">
        <f>H251</f>
        <v>0</v>
      </c>
      <c r="I252" s="41">
        <f>I251</f>
        <v>9</v>
      </c>
      <c r="J252" s="41">
        <f t="shared" ref="J252:L252" si="1410">J251</f>
        <v>1</v>
      </c>
      <c r="K252" s="41">
        <f t="shared" si="1410"/>
        <v>5</v>
      </c>
      <c r="L252" s="41">
        <f t="shared" si="1410"/>
        <v>6</v>
      </c>
      <c r="M252" s="41">
        <f t="shared" si="1400"/>
        <v>30</v>
      </c>
      <c r="N252" s="41">
        <f t="shared" si="1400"/>
        <v>51</v>
      </c>
      <c r="O252" s="41">
        <f t="shared" si="1400"/>
        <v>18</v>
      </c>
      <c r="P252" s="41">
        <f t="shared" si="1400"/>
        <v>17</v>
      </c>
      <c r="Q252" s="41">
        <f t="shared" si="1400"/>
        <v>35</v>
      </c>
      <c r="R252" s="41">
        <f t="shared" si="1400"/>
        <v>45</v>
      </c>
      <c r="S252" s="41">
        <f t="shared" ref="S252" si="1411">S251</f>
        <v>268</v>
      </c>
      <c r="T252" s="41">
        <f t="shared" si="1400"/>
        <v>13</v>
      </c>
      <c r="U252" s="41">
        <f t="shared" si="1400"/>
        <v>17</v>
      </c>
      <c r="V252" s="41">
        <f t="shared" si="1400"/>
        <v>30</v>
      </c>
      <c r="W252" s="41">
        <f t="shared" ref="W252:AG252" si="1412">W251</f>
        <v>10</v>
      </c>
      <c r="X252" s="41">
        <f t="shared" ref="X252" si="1413">X251</f>
        <v>105</v>
      </c>
      <c r="Y252" s="41">
        <f t="shared" si="1412"/>
        <v>26</v>
      </c>
      <c r="Z252" s="41">
        <f t="shared" si="1412"/>
        <v>24</v>
      </c>
      <c r="AA252" s="41">
        <f t="shared" si="1412"/>
        <v>50</v>
      </c>
      <c r="AB252" s="41">
        <f t="shared" si="1412"/>
        <v>10</v>
      </c>
      <c r="AC252" s="41">
        <f t="shared" ref="AC252" si="1414">AC251</f>
        <v>586</v>
      </c>
      <c r="AD252" s="41">
        <f t="shared" si="1412"/>
        <v>2</v>
      </c>
      <c r="AE252" s="41">
        <f t="shared" si="1412"/>
        <v>7</v>
      </c>
      <c r="AF252" s="41">
        <f t="shared" si="1412"/>
        <v>9</v>
      </c>
      <c r="AG252" s="41">
        <f t="shared" si="1412"/>
        <v>0</v>
      </c>
      <c r="AH252" s="41">
        <f t="shared" si="1403"/>
        <v>8</v>
      </c>
      <c r="AI252" s="41">
        <f t="shared" si="1403"/>
        <v>2</v>
      </c>
      <c r="AJ252" s="41">
        <f t="shared" si="1403"/>
        <v>4</v>
      </c>
      <c r="AK252" s="41">
        <f t="shared" si="1403"/>
        <v>6</v>
      </c>
      <c r="AL252" s="41">
        <f t="shared" si="1400"/>
        <v>0</v>
      </c>
      <c r="AM252" s="41">
        <f t="shared" ref="AM252" si="1415">AM251</f>
        <v>0</v>
      </c>
      <c r="AN252" s="41">
        <f t="shared" si="1400"/>
        <v>0</v>
      </c>
      <c r="AO252" s="41">
        <f t="shared" si="1400"/>
        <v>0</v>
      </c>
      <c r="AP252" s="41">
        <f t="shared" si="1400"/>
        <v>0</v>
      </c>
      <c r="AQ252" s="41">
        <f>AQ251</f>
        <v>0</v>
      </c>
      <c r="AR252" s="41">
        <f>AR251</f>
        <v>0</v>
      </c>
      <c r="AS252" s="41">
        <f t="shared" ref="AS252:AU252" si="1416">AS251</f>
        <v>2</v>
      </c>
      <c r="AT252" s="41">
        <f t="shared" si="1416"/>
        <v>1</v>
      </c>
      <c r="AU252" s="41">
        <f t="shared" si="1416"/>
        <v>3</v>
      </c>
      <c r="AV252" s="41">
        <f t="shared" si="1400"/>
        <v>0</v>
      </c>
      <c r="AW252" s="41">
        <f t="shared" si="1400"/>
        <v>0</v>
      </c>
      <c r="AX252" s="41">
        <f t="shared" si="1400"/>
        <v>0</v>
      </c>
      <c r="AY252" s="41">
        <f t="shared" si="1400"/>
        <v>0</v>
      </c>
      <c r="AZ252" s="41">
        <f t="shared" si="1400"/>
        <v>0</v>
      </c>
      <c r="BA252" s="41">
        <f t="shared" si="1400"/>
        <v>0</v>
      </c>
      <c r="BB252" s="41">
        <f t="shared" si="1400"/>
        <v>0</v>
      </c>
      <c r="BC252" s="41">
        <f t="shared" si="1400"/>
        <v>0</v>
      </c>
      <c r="BD252" s="41">
        <f t="shared" si="1400"/>
        <v>0</v>
      </c>
      <c r="BE252" s="41">
        <f t="shared" si="1400"/>
        <v>0</v>
      </c>
      <c r="BF252" s="41">
        <f t="shared" ref="BF252" si="1417">BF251</f>
        <v>0</v>
      </c>
      <c r="BG252" s="41">
        <f t="shared" si="1408"/>
        <v>0</v>
      </c>
      <c r="BH252" s="41">
        <f t="shared" si="1408"/>
        <v>0</v>
      </c>
      <c r="BI252" s="41">
        <f t="shared" si="1408"/>
        <v>0</v>
      </c>
      <c r="BJ252" s="41">
        <f t="shared" si="1408"/>
        <v>0</v>
      </c>
      <c r="BK252" s="26">
        <f t="shared" si="1385"/>
        <v>130</v>
      </c>
      <c r="BL252" s="26">
        <f t="shared" si="1386"/>
        <v>1084</v>
      </c>
      <c r="BM252" s="26">
        <f t="shared" si="1387"/>
        <v>72</v>
      </c>
      <c r="BN252" s="26">
        <f t="shared" si="1388"/>
        <v>92</v>
      </c>
      <c r="BO252" s="26">
        <f t="shared" si="1389"/>
        <v>164</v>
      </c>
      <c r="BP252" s="42"/>
      <c r="BQ252" s="41">
        <f t="shared" si="1400"/>
        <v>0</v>
      </c>
      <c r="BR252" s="41">
        <f t="shared" si="1400"/>
        <v>0</v>
      </c>
      <c r="BS252" s="41">
        <f t="shared" si="1400"/>
        <v>0</v>
      </c>
      <c r="BT252" s="41">
        <f t="shared" si="1400"/>
        <v>72</v>
      </c>
      <c r="BU252" s="41">
        <f t="shared" si="1400"/>
        <v>92</v>
      </c>
      <c r="BV252" s="26">
        <f t="shared" si="1400"/>
        <v>164</v>
      </c>
      <c r="BW252" s="41">
        <f t="shared" ref="BW252:BY252" si="1418">BW251</f>
        <v>0</v>
      </c>
      <c r="BX252" s="41">
        <f t="shared" si="1418"/>
        <v>0</v>
      </c>
      <c r="BY252" s="26">
        <f t="shared" si="1418"/>
        <v>0</v>
      </c>
    </row>
    <row r="253" spans="1:77" s="2" customFormat="1" ht="23.25" customHeight="1" x14ac:dyDescent="0.5">
      <c r="A253" s="102" t="s">
        <v>155</v>
      </c>
      <c r="B253" s="108"/>
      <c r="C253" s="127"/>
      <c r="D253" s="104"/>
      <c r="E253" s="104"/>
      <c r="F253" s="104"/>
      <c r="G253" s="104"/>
      <c r="H253" s="104"/>
      <c r="I253" s="104"/>
      <c r="J253" s="104"/>
      <c r="K253" s="104"/>
      <c r="L253" s="104"/>
      <c r="M253" s="104"/>
      <c r="N253" s="104"/>
      <c r="O253" s="104"/>
      <c r="P253" s="104"/>
      <c r="Q253" s="104"/>
      <c r="R253" s="104"/>
      <c r="S253" s="104"/>
      <c r="T253" s="104"/>
      <c r="U253" s="104"/>
      <c r="V253" s="104"/>
      <c r="W253" s="104"/>
      <c r="X253" s="104"/>
      <c r="Y253" s="104"/>
      <c r="Z253" s="104"/>
      <c r="AA253" s="104"/>
      <c r="AB253" s="104"/>
      <c r="AC253" s="104"/>
      <c r="AD253" s="104"/>
      <c r="AE253" s="104"/>
      <c r="AF253" s="104"/>
      <c r="AG253" s="104"/>
      <c r="AH253" s="104"/>
      <c r="AI253" s="104"/>
      <c r="AJ253" s="104"/>
      <c r="AK253" s="104"/>
      <c r="AL253" s="104"/>
      <c r="AM253" s="104"/>
      <c r="AN253" s="104"/>
      <c r="AO253" s="104"/>
      <c r="AP253" s="104"/>
      <c r="AQ253" s="104"/>
      <c r="AR253" s="104"/>
      <c r="AS253" s="104"/>
      <c r="AT253" s="104"/>
      <c r="AU253" s="104"/>
      <c r="AV253" s="104"/>
      <c r="AW253" s="104"/>
      <c r="AX253" s="104"/>
      <c r="AY253" s="104"/>
      <c r="AZ253" s="104"/>
      <c r="BA253" s="104"/>
      <c r="BB253" s="104"/>
      <c r="BC253" s="104"/>
      <c r="BD253" s="104"/>
      <c r="BE253" s="104"/>
      <c r="BF253" s="104"/>
      <c r="BG253" s="104"/>
      <c r="BH253" s="104"/>
      <c r="BI253" s="104"/>
      <c r="BJ253" s="104"/>
      <c r="BK253" s="104"/>
      <c r="BL253" s="104"/>
      <c r="BM253" s="28"/>
      <c r="BN253" s="28"/>
      <c r="BO253" s="28"/>
      <c r="BP253" s="53"/>
      <c r="BQ253" s="28"/>
      <c r="BR253" s="28"/>
      <c r="BS253" s="28"/>
      <c r="BT253" s="28"/>
      <c r="BU253" s="28"/>
      <c r="BV253" s="28"/>
      <c r="BW253" s="28"/>
      <c r="BX253" s="28"/>
      <c r="BY253" s="45"/>
    </row>
    <row r="254" spans="1:77" s="2" customFormat="1" ht="23.25" customHeight="1" x14ac:dyDescent="0.5">
      <c r="A254" s="4"/>
      <c r="B254" s="36" t="s">
        <v>43</v>
      </c>
      <c r="C254" s="1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  <c r="BA254" s="28"/>
      <c r="BB254" s="28"/>
      <c r="BC254" s="28"/>
      <c r="BD254" s="28"/>
      <c r="BE254" s="28"/>
      <c r="BF254" s="28"/>
      <c r="BG254" s="28"/>
      <c r="BH254" s="28"/>
      <c r="BI254" s="28"/>
      <c r="BJ254" s="28"/>
      <c r="BK254" s="28"/>
      <c r="BL254" s="28"/>
      <c r="BM254" s="28"/>
      <c r="BN254" s="28"/>
      <c r="BO254" s="28"/>
      <c r="BP254" s="53"/>
      <c r="BQ254" s="28"/>
      <c r="BR254" s="28"/>
      <c r="BS254" s="28"/>
      <c r="BT254" s="28"/>
      <c r="BU254" s="28"/>
      <c r="BV254" s="28"/>
      <c r="BW254" s="28"/>
      <c r="BX254" s="28"/>
      <c r="BY254" s="45"/>
    </row>
    <row r="255" spans="1:77" ht="23.25" customHeight="1" x14ac:dyDescent="0.5">
      <c r="A255" s="4"/>
      <c r="B255" s="5" t="s">
        <v>51</v>
      </c>
      <c r="C255" s="133"/>
      <c r="D255" s="86"/>
      <c r="E255" s="86"/>
      <c r="F255" s="86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86"/>
      <c r="S255" s="86"/>
      <c r="T255" s="86"/>
      <c r="U255" s="86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86"/>
      <c r="AH255" s="86"/>
      <c r="AI255" s="86"/>
      <c r="AJ255" s="86"/>
      <c r="AK255" s="28"/>
      <c r="AL255" s="86"/>
      <c r="AM255" s="86"/>
      <c r="AN255" s="86"/>
      <c r="AO255" s="86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  <c r="BA255" s="28"/>
      <c r="BB255" s="28"/>
      <c r="BC255" s="28"/>
      <c r="BD255" s="28"/>
      <c r="BE255" s="28"/>
      <c r="BF255" s="28"/>
      <c r="BG255" s="28"/>
      <c r="BH255" s="28"/>
      <c r="BI255" s="28"/>
      <c r="BJ255" s="28"/>
      <c r="BK255" s="28"/>
      <c r="BL255" s="28"/>
      <c r="BM255" s="28"/>
      <c r="BN255" s="28"/>
      <c r="BO255" s="28"/>
      <c r="BP255" s="100"/>
      <c r="BQ255" s="28"/>
      <c r="BR255" s="28"/>
      <c r="BS255" s="28"/>
      <c r="BT255" s="28"/>
      <c r="BU255" s="28"/>
      <c r="BV255" s="28"/>
      <c r="BW255" s="28"/>
      <c r="BX255" s="28"/>
      <c r="BY255" s="45"/>
    </row>
    <row r="256" spans="1:77" ht="23.25" customHeight="1" x14ac:dyDescent="0.5">
      <c r="A256" s="11"/>
      <c r="B256" s="34" t="s">
        <v>78</v>
      </c>
      <c r="C256" s="20">
        <v>0</v>
      </c>
      <c r="D256" s="20">
        <v>0</v>
      </c>
      <c r="E256" s="20">
        <v>0</v>
      </c>
      <c r="F256" s="20">
        <v>0</v>
      </c>
      <c r="G256" s="20">
        <f t="shared" ref="G256" si="1419">E256+F256</f>
        <v>0</v>
      </c>
      <c r="H256" s="20">
        <v>0</v>
      </c>
      <c r="I256" s="20">
        <v>15</v>
      </c>
      <c r="J256" s="20">
        <v>1</v>
      </c>
      <c r="K256" s="20">
        <v>6</v>
      </c>
      <c r="L256" s="20">
        <f>SUM(J256:K256)</f>
        <v>7</v>
      </c>
      <c r="M256" s="20">
        <v>0</v>
      </c>
      <c r="N256" s="20">
        <v>0</v>
      </c>
      <c r="O256" s="20">
        <v>0</v>
      </c>
      <c r="P256" s="20">
        <v>2</v>
      </c>
      <c r="Q256" s="20">
        <f t="shared" ref="Q256" si="1420">O256+P256</f>
        <v>2</v>
      </c>
      <c r="R256" s="20">
        <v>35</v>
      </c>
      <c r="S256" s="20">
        <v>17</v>
      </c>
      <c r="T256" s="20">
        <v>0</v>
      </c>
      <c r="U256" s="20">
        <v>3</v>
      </c>
      <c r="V256" s="20">
        <f t="shared" ref="V256" si="1421">T256+U256</f>
        <v>3</v>
      </c>
      <c r="W256" s="20">
        <v>10</v>
      </c>
      <c r="X256" s="20">
        <f>10+42</f>
        <v>52</v>
      </c>
      <c r="Y256" s="20">
        <v>1</v>
      </c>
      <c r="Z256" s="20">
        <v>7</v>
      </c>
      <c r="AA256" s="20">
        <f t="shared" ref="AA256" si="1422">Y256+Z256</f>
        <v>8</v>
      </c>
      <c r="AB256" s="20">
        <v>9</v>
      </c>
      <c r="AC256" s="20">
        <v>64</v>
      </c>
      <c r="AD256" s="20">
        <v>1</v>
      </c>
      <c r="AE256" s="20">
        <v>8</v>
      </c>
      <c r="AF256" s="20">
        <f t="shared" ref="AF256" si="1423">AD256+AE256</f>
        <v>9</v>
      </c>
      <c r="AG256" s="20">
        <v>1</v>
      </c>
      <c r="AH256" s="20">
        <f>12+13</f>
        <v>25</v>
      </c>
      <c r="AI256" s="20">
        <v>3</v>
      </c>
      <c r="AJ256" s="20">
        <v>13</v>
      </c>
      <c r="AK256" s="20">
        <f t="shared" ref="AK256" si="1424">AI256+AJ256</f>
        <v>16</v>
      </c>
      <c r="AL256" s="20">
        <v>0</v>
      </c>
      <c r="AM256" s="20">
        <v>0</v>
      </c>
      <c r="AN256" s="20">
        <v>0</v>
      </c>
      <c r="AO256" s="20">
        <v>0</v>
      </c>
      <c r="AP256" s="20">
        <f t="shared" ref="AP256" si="1425">AN256+AO256</f>
        <v>0</v>
      </c>
      <c r="AQ256" s="20">
        <v>0</v>
      </c>
      <c r="AR256" s="20">
        <v>0</v>
      </c>
      <c r="AS256" s="20">
        <v>0</v>
      </c>
      <c r="AT256" s="20">
        <v>0</v>
      </c>
      <c r="AU256" s="20">
        <f t="shared" ref="AU256" si="1426">AS256+AT256</f>
        <v>0</v>
      </c>
      <c r="AV256" s="20">
        <v>0</v>
      </c>
      <c r="AW256" s="20">
        <v>2</v>
      </c>
      <c r="AX256" s="20">
        <v>0</v>
      </c>
      <c r="AY256" s="20">
        <v>0</v>
      </c>
      <c r="AZ256" s="20">
        <f t="shared" ref="AZ256" si="1427">AX256+AY256</f>
        <v>0</v>
      </c>
      <c r="BA256" s="20">
        <v>0</v>
      </c>
      <c r="BB256" s="20">
        <v>0</v>
      </c>
      <c r="BC256" s="20">
        <v>0</v>
      </c>
      <c r="BD256" s="20">
        <v>1</v>
      </c>
      <c r="BE256" s="20">
        <f t="shared" ref="BE256" si="1428">BC256+BD256</f>
        <v>1</v>
      </c>
      <c r="BF256" s="20">
        <v>0</v>
      </c>
      <c r="BG256" s="20">
        <v>0</v>
      </c>
      <c r="BH256" s="20">
        <v>0</v>
      </c>
      <c r="BI256" s="20">
        <v>0</v>
      </c>
      <c r="BJ256" s="20">
        <f t="shared" ref="BJ256" si="1429">BH256+BI256</f>
        <v>0</v>
      </c>
      <c r="BK256" s="22">
        <f t="shared" ref="BK256:BO257" si="1430">C256+M256+R256+W256+AB256+AG256+AL256+AQ256+AV256+BF256+H256+BA256</f>
        <v>55</v>
      </c>
      <c r="BL256" s="22">
        <f t="shared" si="1430"/>
        <v>175</v>
      </c>
      <c r="BM256" s="22">
        <f t="shared" si="1430"/>
        <v>6</v>
      </c>
      <c r="BN256" s="22">
        <f t="shared" si="1430"/>
        <v>40</v>
      </c>
      <c r="BO256" s="22">
        <f t="shared" si="1430"/>
        <v>46</v>
      </c>
      <c r="BP256" s="23">
        <v>3</v>
      </c>
      <c r="BQ256" s="22" t="str">
        <f t="shared" ref="BQ256" si="1431">IF(BP256=1,BM256,"0")</f>
        <v>0</v>
      </c>
      <c r="BR256" s="22" t="str">
        <f t="shared" ref="BR256" si="1432">IF(BP256=1,BN256,"0")</f>
        <v>0</v>
      </c>
      <c r="BS256" s="22">
        <f t="shared" ref="BS256" si="1433">BQ256+BR256</f>
        <v>0</v>
      </c>
      <c r="BT256" s="22" t="str">
        <f t="shared" ref="BT256" si="1434">IF(BP256=2,BM256,"0")</f>
        <v>0</v>
      </c>
      <c r="BU256" s="22" t="str">
        <f t="shared" ref="BU256" si="1435">IF(BP256=2,BN256,"0")</f>
        <v>0</v>
      </c>
      <c r="BV256" s="22">
        <f t="shared" ref="BV256" si="1436">BT256+BU256</f>
        <v>0</v>
      </c>
      <c r="BW256" s="22">
        <f>IF(BP256=3,BM256,"0")</f>
        <v>6</v>
      </c>
      <c r="BX256" s="22">
        <f>IF(BP256=3,BN256,"0")</f>
        <v>40</v>
      </c>
      <c r="BY256" s="22">
        <f>IF(BP256=3,BO256,"0")</f>
        <v>46</v>
      </c>
    </row>
    <row r="257" spans="1:77" s="2" customFormat="1" ht="23.25" customHeight="1" x14ac:dyDescent="0.5">
      <c r="A257" s="54"/>
      <c r="B257" s="21" t="s">
        <v>42</v>
      </c>
      <c r="C257" s="22">
        <f>SUM(C256)</f>
        <v>0</v>
      </c>
      <c r="D257" s="22">
        <f>SUM(D256)</f>
        <v>0</v>
      </c>
      <c r="E257" s="22">
        <f t="shared" ref="E257:BV257" si="1437">SUM(E256)</f>
        <v>0</v>
      </c>
      <c r="F257" s="22">
        <f t="shared" si="1437"/>
        <v>0</v>
      </c>
      <c r="G257" s="22">
        <f t="shared" si="1437"/>
        <v>0</v>
      </c>
      <c r="H257" s="22">
        <f>SUM(H256)</f>
        <v>0</v>
      </c>
      <c r="I257" s="22">
        <f t="shared" ref="I257:L257" si="1438">SUM(I256)</f>
        <v>15</v>
      </c>
      <c r="J257" s="22">
        <f t="shared" si="1438"/>
        <v>1</v>
      </c>
      <c r="K257" s="22">
        <f t="shared" si="1438"/>
        <v>6</v>
      </c>
      <c r="L257" s="22">
        <f t="shared" si="1438"/>
        <v>7</v>
      </c>
      <c r="M257" s="22">
        <f t="shared" si="1437"/>
        <v>0</v>
      </c>
      <c r="N257" s="22">
        <f t="shared" si="1437"/>
        <v>0</v>
      </c>
      <c r="O257" s="22">
        <f t="shared" si="1437"/>
        <v>0</v>
      </c>
      <c r="P257" s="22">
        <f t="shared" si="1437"/>
        <v>2</v>
      </c>
      <c r="Q257" s="22">
        <f t="shared" si="1437"/>
        <v>2</v>
      </c>
      <c r="R257" s="22">
        <f t="shared" si="1437"/>
        <v>35</v>
      </c>
      <c r="S257" s="22">
        <f t="shared" si="1437"/>
        <v>17</v>
      </c>
      <c r="T257" s="22">
        <f t="shared" si="1437"/>
        <v>0</v>
      </c>
      <c r="U257" s="22">
        <f t="shared" si="1437"/>
        <v>3</v>
      </c>
      <c r="V257" s="22">
        <f t="shared" si="1437"/>
        <v>3</v>
      </c>
      <c r="W257" s="22">
        <f t="shared" ref="W257:AK257" si="1439">SUM(W256)</f>
        <v>10</v>
      </c>
      <c r="X257" s="22">
        <f t="shared" si="1439"/>
        <v>52</v>
      </c>
      <c r="Y257" s="22">
        <f t="shared" si="1439"/>
        <v>1</v>
      </c>
      <c r="Z257" s="22">
        <f t="shared" si="1439"/>
        <v>7</v>
      </c>
      <c r="AA257" s="22">
        <f t="shared" si="1439"/>
        <v>8</v>
      </c>
      <c r="AB257" s="22">
        <f t="shared" si="1439"/>
        <v>9</v>
      </c>
      <c r="AC257" s="22">
        <f t="shared" si="1439"/>
        <v>64</v>
      </c>
      <c r="AD257" s="22">
        <f t="shared" si="1439"/>
        <v>1</v>
      </c>
      <c r="AE257" s="22">
        <f t="shared" si="1439"/>
        <v>8</v>
      </c>
      <c r="AF257" s="22">
        <f t="shared" si="1439"/>
        <v>9</v>
      </c>
      <c r="AG257" s="22">
        <f t="shared" si="1439"/>
        <v>1</v>
      </c>
      <c r="AH257" s="22">
        <f t="shared" si="1439"/>
        <v>25</v>
      </c>
      <c r="AI257" s="22">
        <f t="shared" si="1439"/>
        <v>3</v>
      </c>
      <c r="AJ257" s="22">
        <f t="shared" si="1439"/>
        <v>13</v>
      </c>
      <c r="AK257" s="22">
        <f t="shared" si="1439"/>
        <v>16</v>
      </c>
      <c r="AL257" s="22">
        <f t="shared" si="1437"/>
        <v>0</v>
      </c>
      <c r="AM257" s="22">
        <f t="shared" si="1437"/>
        <v>0</v>
      </c>
      <c r="AN257" s="22">
        <f t="shared" si="1437"/>
        <v>0</v>
      </c>
      <c r="AO257" s="22">
        <f t="shared" si="1437"/>
        <v>0</v>
      </c>
      <c r="AP257" s="22">
        <f t="shared" si="1437"/>
        <v>0</v>
      </c>
      <c r="AQ257" s="22">
        <f t="shared" si="1437"/>
        <v>0</v>
      </c>
      <c r="AR257" s="22">
        <f t="shared" si="1437"/>
        <v>0</v>
      </c>
      <c r="AS257" s="22">
        <f t="shared" si="1437"/>
        <v>0</v>
      </c>
      <c r="AT257" s="22">
        <f t="shared" si="1437"/>
        <v>0</v>
      </c>
      <c r="AU257" s="22">
        <f t="shared" si="1437"/>
        <v>0</v>
      </c>
      <c r="AV257" s="22">
        <f t="shared" si="1437"/>
        <v>0</v>
      </c>
      <c r="AW257" s="22">
        <f t="shared" si="1437"/>
        <v>2</v>
      </c>
      <c r="AX257" s="22">
        <f t="shared" si="1437"/>
        <v>0</v>
      </c>
      <c r="AY257" s="22">
        <f t="shared" si="1437"/>
        <v>0</v>
      </c>
      <c r="AZ257" s="22">
        <f t="shared" si="1437"/>
        <v>0</v>
      </c>
      <c r="BA257" s="22">
        <f t="shared" si="1437"/>
        <v>0</v>
      </c>
      <c r="BB257" s="22">
        <f t="shared" si="1437"/>
        <v>0</v>
      </c>
      <c r="BC257" s="22">
        <f t="shared" si="1437"/>
        <v>0</v>
      </c>
      <c r="BD257" s="22">
        <f t="shared" si="1437"/>
        <v>1</v>
      </c>
      <c r="BE257" s="22">
        <f t="shared" si="1437"/>
        <v>1</v>
      </c>
      <c r="BF257" s="22">
        <f t="shared" ref="BF257:BJ257" si="1440">SUM(BF256)</f>
        <v>0</v>
      </c>
      <c r="BG257" s="22">
        <f t="shared" si="1440"/>
        <v>0</v>
      </c>
      <c r="BH257" s="22">
        <f t="shared" si="1440"/>
        <v>0</v>
      </c>
      <c r="BI257" s="22">
        <f t="shared" si="1440"/>
        <v>0</v>
      </c>
      <c r="BJ257" s="22">
        <f t="shared" si="1440"/>
        <v>0</v>
      </c>
      <c r="BK257" s="22">
        <f t="shared" si="1430"/>
        <v>55</v>
      </c>
      <c r="BL257" s="22">
        <f t="shared" si="1430"/>
        <v>175</v>
      </c>
      <c r="BM257" s="22">
        <f t="shared" si="1430"/>
        <v>6</v>
      </c>
      <c r="BN257" s="22">
        <f t="shared" si="1430"/>
        <v>40</v>
      </c>
      <c r="BO257" s="22">
        <f t="shared" si="1430"/>
        <v>46</v>
      </c>
      <c r="BP257" s="23">
        <f t="shared" si="1437"/>
        <v>3</v>
      </c>
      <c r="BQ257" s="22">
        <f t="shared" si="1437"/>
        <v>0</v>
      </c>
      <c r="BR257" s="22">
        <f t="shared" si="1437"/>
        <v>0</v>
      </c>
      <c r="BS257" s="22">
        <f t="shared" si="1437"/>
        <v>0</v>
      </c>
      <c r="BT257" s="22">
        <f t="shared" si="1437"/>
        <v>0</v>
      </c>
      <c r="BU257" s="22">
        <f t="shared" si="1437"/>
        <v>0</v>
      </c>
      <c r="BV257" s="22">
        <f t="shared" si="1437"/>
        <v>0</v>
      </c>
      <c r="BW257" s="22">
        <f t="shared" ref="BW257:BY257" si="1441">SUM(BW256)</f>
        <v>6</v>
      </c>
      <c r="BX257" s="22">
        <f t="shared" si="1441"/>
        <v>40</v>
      </c>
      <c r="BY257" s="22">
        <f t="shared" si="1441"/>
        <v>46</v>
      </c>
    </row>
    <row r="258" spans="1:77" ht="23.25" customHeight="1" x14ac:dyDescent="0.5">
      <c r="A258" s="18"/>
      <c r="B258" s="5" t="s">
        <v>52</v>
      </c>
      <c r="C258" s="118"/>
      <c r="D258" s="118"/>
      <c r="E258" s="118"/>
      <c r="F258" s="118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118"/>
      <c r="S258" s="118"/>
      <c r="T258" s="57"/>
      <c r="U258" s="57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118"/>
      <c r="AH258" s="118"/>
      <c r="AI258" s="118"/>
      <c r="AJ258" s="118"/>
      <c r="AK258" s="20"/>
      <c r="AL258" s="118"/>
      <c r="AM258" s="118"/>
      <c r="AN258" s="118"/>
      <c r="AO258" s="118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  <c r="BD258" s="20"/>
      <c r="BE258" s="20"/>
      <c r="BF258" s="20"/>
      <c r="BG258" s="20"/>
      <c r="BH258" s="20"/>
      <c r="BI258" s="20"/>
      <c r="BJ258" s="20"/>
      <c r="BK258" s="20"/>
      <c r="BL258" s="20"/>
      <c r="BM258" s="20"/>
      <c r="BN258" s="20"/>
      <c r="BO258" s="20"/>
      <c r="BP258" s="117"/>
      <c r="BQ258" s="20"/>
      <c r="BR258" s="20"/>
      <c r="BS258" s="20"/>
      <c r="BT258" s="20"/>
      <c r="BU258" s="20"/>
      <c r="BV258" s="20"/>
      <c r="BW258" s="20"/>
      <c r="BX258" s="20"/>
      <c r="BY258" s="20"/>
    </row>
    <row r="259" spans="1:77" ht="23.25" customHeight="1" x14ac:dyDescent="0.5">
      <c r="A259" s="18"/>
      <c r="B259" s="19" t="s">
        <v>117</v>
      </c>
      <c r="C259" s="20">
        <v>0</v>
      </c>
      <c r="D259" s="20">
        <v>0</v>
      </c>
      <c r="E259" s="20">
        <v>0</v>
      </c>
      <c r="F259" s="20">
        <v>0</v>
      </c>
      <c r="G259" s="20">
        <f t="shared" ref="G259" si="1442">E259+F259</f>
        <v>0</v>
      </c>
      <c r="H259" s="20">
        <v>0</v>
      </c>
      <c r="I259" s="20">
        <v>3</v>
      </c>
      <c r="J259" s="20">
        <v>0</v>
      </c>
      <c r="K259" s="20">
        <v>2</v>
      </c>
      <c r="L259" s="20">
        <f>SUM(J259:K259)</f>
        <v>2</v>
      </c>
      <c r="M259" s="20">
        <v>0</v>
      </c>
      <c r="N259" s="20">
        <v>0</v>
      </c>
      <c r="O259" s="20">
        <v>0</v>
      </c>
      <c r="P259" s="20">
        <v>0</v>
      </c>
      <c r="Q259" s="20">
        <f t="shared" ref="Q259:Q260" si="1443">O259+P259</f>
        <v>0</v>
      </c>
      <c r="R259" s="20">
        <v>20</v>
      </c>
      <c r="S259" s="20">
        <v>13</v>
      </c>
      <c r="T259" s="20">
        <v>0</v>
      </c>
      <c r="U259" s="20">
        <v>7</v>
      </c>
      <c r="V259" s="20">
        <f t="shared" ref="V259" si="1444">T259+U259</f>
        <v>7</v>
      </c>
      <c r="W259" s="20">
        <v>5</v>
      </c>
      <c r="X259" s="20">
        <f>7+18</f>
        <v>25</v>
      </c>
      <c r="Y259" s="20">
        <v>1</v>
      </c>
      <c r="Z259" s="20">
        <v>5</v>
      </c>
      <c r="AA259" s="20">
        <f t="shared" ref="AA259" si="1445">Y259+Z259</f>
        <v>6</v>
      </c>
      <c r="AB259" s="20">
        <v>4</v>
      </c>
      <c r="AC259" s="20">
        <v>59</v>
      </c>
      <c r="AD259" s="20">
        <v>0</v>
      </c>
      <c r="AE259" s="20">
        <v>3</v>
      </c>
      <c r="AF259" s="20">
        <f t="shared" ref="AF259" si="1446">AD259+AE259</f>
        <v>3</v>
      </c>
      <c r="AG259" s="20">
        <v>1</v>
      </c>
      <c r="AH259" s="20">
        <f>7+9</f>
        <v>16</v>
      </c>
      <c r="AI259" s="20">
        <v>2</v>
      </c>
      <c r="AJ259" s="20">
        <v>8</v>
      </c>
      <c r="AK259" s="20">
        <f t="shared" ref="AK259:AK260" si="1447">AI259+AJ259</f>
        <v>10</v>
      </c>
      <c r="AL259" s="20">
        <v>0</v>
      </c>
      <c r="AM259" s="20">
        <v>0</v>
      </c>
      <c r="AN259" s="20">
        <v>0</v>
      </c>
      <c r="AO259" s="20">
        <v>0</v>
      </c>
      <c r="AP259" s="20">
        <f t="shared" ref="AP259" si="1448">AN259+AO259</f>
        <v>0</v>
      </c>
      <c r="AQ259" s="20">
        <v>0</v>
      </c>
      <c r="AR259" s="20">
        <v>0</v>
      </c>
      <c r="AS259" s="20">
        <v>0</v>
      </c>
      <c r="AT259" s="20">
        <v>0</v>
      </c>
      <c r="AU259" s="20">
        <f t="shared" ref="AU259:AU260" si="1449">AS259+AT259</f>
        <v>0</v>
      </c>
      <c r="AV259" s="20">
        <v>0</v>
      </c>
      <c r="AW259" s="20">
        <v>0</v>
      </c>
      <c r="AX259" s="20">
        <v>0</v>
      </c>
      <c r="AY259" s="20">
        <v>0</v>
      </c>
      <c r="AZ259" s="20">
        <f t="shared" ref="AZ259:AZ260" si="1450">AX259+AY259</f>
        <v>0</v>
      </c>
      <c r="BA259" s="20">
        <v>0</v>
      </c>
      <c r="BB259" s="20">
        <v>0</v>
      </c>
      <c r="BC259" s="20">
        <v>0</v>
      </c>
      <c r="BD259" s="20">
        <v>0</v>
      </c>
      <c r="BE259" s="20">
        <f t="shared" ref="BE259:BE260" si="1451">BC259+BD259</f>
        <v>0</v>
      </c>
      <c r="BF259" s="20">
        <v>0</v>
      </c>
      <c r="BG259" s="20">
        <v>0</v>
      </c>
      <c r="BH259" s="20">
        <v>0</v>
      </c>
      <c r="BI259" s="20">
        <v>0</v>
      </c>
      <c r="BJ259" s="20">
        <f t="shared" ref="BJ259" si="1452">BH259+BI259</f>
        <v>0</v>
      </c>
      <c r="BK259" s="22">
        <f>C259+M259+R259+W259+AB259+AG259+AL259+AQ259+AV259+BF259+H259+BA259</f>
        <v>30</v>
      </c>
      <c r="BL259" s="22">
        <f>D259+N259+S259+X259+AC259+AH259+AM259+AR259+AW259+BG259+I259+BB259</f>
        <v>116</v>
      </c>
      <c r="BM259" s="22">
        <f>E259+O259+T259+Y259+AD259+AI259+AN259+AS259+AX259+BH259+J259+BC259</f>
        <v>3</v>
      </c>
      <c r="BN259" s="22">
        <f>F259+P259+U259+Z259+AE259+AJ259+AO259+AT259+AY259+BI259+K259+BD259</f>
        <v>25</v>
      </c>
      <c r="BO259" s="22">
        <f>G259+Q259+V259+AA259+AF259+AK259+AP259+AU259+AZ259+BJ259+L259+BE259</f>
        <v>28</v>
      </c>
      <c r="BP259" s="23">
        <v>2</v>
      </c>
      <c r="BQ259" s="22" t="str">
        <f t="shared" ref="BQ259:BQ260" si="1453">IF(BP259=1,BM259,"0")</f>
        <v>0</v>
      </c>
      <c r="BR259" s="22" t="str">
        <f t="shared" ref="BR259:BR260" si="1454">IF(BP259=1,BN259,"0")</f>
        <v>0</v>
      </c>
      <c r="BS259" s="22">
        <f t="shared" ref="BS259:BS260" si="1455">BQ259+BR259</f>
        <v>0</v>
      </c>
      <c r="BT259" s="22">
        <f t="shared" ref="BT259:BT260" si="1456">IF(BP259=2,BM259,"0")</f>
        <v>3</v>
      </c>
      <c r="BU259" s="22">
        <f t="shared" ref="BU259:BU260" si="1457">IF(BP259=2,BN259,"0")</f>
        <v>25</v>
      </c>
      <c r="BV259" s="22">
        <f t="shared" ref="BV259:BV260" si="1458">BT259+BU259</f>
        <v>28</v>
      </c>
      <c r="BW259" s="22" t="str">
        <f t="shared" ref="BW259:BW260" si="1459">IF(BS259=2,BP259,"0")</f>
        <v>0</v>
      </c>
      <c r="BX259" s="22" t="str">
        <f t="shared" ref="BX259:BX260" si="1460">IF(BS259=2,BQ259,"0")</f>
        <v>0</v>
      </c>
      <c r="BY259" s="22">
        <f t="shared" ref="BY259:BY260" si="1461">BW259+BX259</f>
        <v>0</v>
      </c>
    </row>
    <row r="260" spans="1:77" ht="23.25" customHeight="1" x14ac:dyDescent="0.5">
      <c r="A260" s="18"/>
      <c r="B260" s="19" t="s">
        <v>91</v>
      </c>
      <c r="C260" s="20">
        <v>0</v>
      </c>
      <c r="D260" s="20">
        <v>0</v>
      </c>
      <c r="E260" s="20">
        <v>0</v>
      </c>
      <c r="F260" s="20">
        <v>0</v>
      </c>
      <c r="G260" s="20">
        <f t="shared" ref="G260" si="1462">E260+F260</f>
        <v>0</v>
      </c>
      <c r="H260" s="20">
        <v>0</v>
      </c>
      <c r="I260" s="20">
        <v>7</v>
      </c>
      <c r="J260" s="20">
        <v>0</v>
      </c>
      <c r="K260" s="20">
        <v>4</v>
      </c>
      <c r="L260" s="20">
        <f>SUM(J260:K260)</f>
        <v>4</v>
      </c>
      <c r="M260" s="20">
        <v>0</v>
      </c>
      <c r="N260" s="20">
        <v>0</v>
      </c>
      <c r="O260" s="20">
        <v>0</v>
      </c>
      <c r="P260" s="20">
        <v>0</v>
      </c>
      <c r="Q260" s="20">
        <f t="shared" si="1443"/>
        <v>0</v>
      </c>
      <c r="R260" s="20">
        <v>20</v>
      </c>
      <c r="S260" s="20">
        <f>29+7</f>
        <v>36</v>
      </c>
      <c r="T260" s="20">
        <v>1</v>
      </c>
      <c r="U260" s="20">
        <f>18+4</f>
        <v>22</v>
      </c>
      <c r="V260" s="20">
        <f t="shared" ref="V260" si="1463">T260+U260</f>
        <v>23</v>
      </c>
      <c r="W260" s="20">
        <v>5</v>
      </c>
      <c r="X260" s="20">
        <v>16</v>
      </c>
      <c r="Y260" s="20">
        <v>2</v>
      </c>
      <c r="Z260" s="20">
        <v>8</v>
      </c>
      <c r="AA260" s="20">
        <f t="shared" ref="AA260" si="1464">Y260+Z260</f>
        <v>10</v>
      </c>
      <c r="AB260" s="20">
        <v>4</v>
      </c>
      <c r="AC260" s="20">
        <v>82</v>
      </c>
      <c r="AD260" s="20">
        <v>0</v>
      </c>
      <c r="AE260" s="20">
        <v>2</v>
      </c>
      <c r="AF260" s="20">
        <f t="shared" ref="AF260" si="1465">AD260+AE260</f>
        <v>2</v>
      </c>
      <c r="AG260" s="20">
        <v>1</v>
      </c>
      <c r="AH260" s="20">
        <v>0</v>
      </c>
      <c r="AI260" s="20">
        <v>0</v>
      </c>
      <c r="AJ260" s="20">
        <v>0</v>
      </c>
      <c r="AK260" s="20">
        <f t="shared" si="1447"/>
        <v>0</v>
      </c>
      <c r="AL260" s="20">
        <v>0</v>
      </c>
      <c r="AM260" s="20">
        <v>0</v>
      </c>
      <c r="AN260" s="20">
        <v>0</v>
      </c>
      <c r="AO260" s="20">
        <v>0</v>
      </c>
      <c r="AP260" s="20">
        <f t="shared" ref="AP260" si="1466">AN260+AO260</f>
        <v>0</v>
      </c>
      <c r="AQ260" s="20">
        <v>0</v>
      </c>
      <c r="AR260" s="20">
        <v>0</v>
      </c>
      <c r="AS260" s="20">
        <v>0</v>
      </c>
      <c r="AT260" s="20">
        <v>0</v>
      </c>
      <c r="AU260" s="20">
        <f t="shared" si="1449"/>
        <v>0</v>
      </c>
      <c r="AV260" s="20">
        <v>0</v>
      </c>
      <c r="AW260" s="20">
        <v>1</v>
      </c>
      <c r="AX260" s="20">
        <v>0</v>
      </c>
      <c r="AY260" s="20">
        <v>0</v>
      </c>
      <c r="AZ260" s="20">
        <f t="shared" si="1450"/>
        <v>0</v>
      </c>
      <c r="BA260" s="20">
        <v>0</v>
      </c>
      <c r="BB260" s="20">
        <v>0</v>
      </c>
      <c r="BC260" s="20">
        <v>0</v>
      </c>
      <c r="BD260" s="20">
        <v>2</v>
      </c>
      <c r="BE260" s="20">
        <f t="shared" si="1451"/>
        <v>2</v>
      </c>
      <c r="BF260" s="20">
        <v>0</v>
      </c>
      <c r="BG260" s="20">
        <v>0</v>
      </c>
      <c r="BH260" s="20">
        <v>0</v>
      </c>
      <c r="BI260" s="20">
        <v>0</v>
      </c>
      <c r="BJ260" s="20">
        <f t="shared" ref="BJ260" si="1467">BH260+BI260</f>
        <v>0</v>
      </c>
      <c r="BK260" s="22">
        <f t="shared" ref="BK260:BK263" si="1468">C260+M260+R260+W260+AB260+AG260+AL260+AQ260+AV260+BF260+H260+BA260</f>
        <v>30</v>
      </c>
      <c r="BL260" s="22">
        <f t="shared" ref="BL260:BL263" si="1469">D260+N260+S260+X260+AC260+AH260+AM260+AR260+AW260+BG260+I260+BB260</f>
        <v>142</v>
      </c>
      <c r="BM260" s="22">
        <f t="shared" ref="BM260:BM263" si="1470">E260+O260+T260+Y260+AD260+AI260+AN260+AS260+AX260+BH260+J260+BC260</f>
        <v>3</v>
      </c>
      <c r="BN260" s="22">
        <f t="shared" ref="BN260:BN263" si="1471">F260+P260+U260+Z260+AE260+AJ260+AO260+AT260+AY260+BI260+K260+BD260</f>
        <v>38</v>
      </c>
      <c r="BO260" s="22">
        <f t="shared" ref="BO260:BO263" si="1472">G260+Q260+V260+AA260+AF260+AK260+AP260+AU260+AZ260+BJ260+L260+BE260</f>
        <v>41</v>
      </c>
      <c r="BP260" s="23">
        <v>2</v>
      </c>
      <c r="BQ260" s="22" t="str">
        <f t="shared" si="1453"/>
        <v>0</v>
      </c>
      <c r="BR260" s="22" t="str">
        <f t="shared" si="1454"/>
        <v>0</v>
      </c>
      <c r="BS260" s="22">
        <f t="shared" si="1455"/>
        <v>0</v>
      </c>
      <c r="BT260" s="22">
        <f t="shared" si="1456"/>
        <v>3</v>
      </c>
      <c r="BU260" s="22">
        <f t="shared" si="1457"/>
        <v>38</v>
      </c>
      <c r="BV260" s="22">
        <f t="shared" si="1458"/>
        <v>41</v>
      </c>
      <c r="BW260" s="22" t="str">
        <f t="shared" si="1459"/>
        <v>0</v>
      </c>
      <c r="BX260" s="22" t="str">
        <f t="shared" si="1460"/>
        <v>0</v>
      </c>
      <c r="BY260" s="22">
        <f t="shared" si="1461"/>
        <v>0</v>
      </c>
    </row>
    <row r="261" spans="1:77" s="2" customFormat="1" ht="23.25" customHeight="1" x14ac:dyDescent="0.5">
      <c r="A261" s="4"/>
      <c r="B261" s="64" t="s">
        <v>42</v>
      </c>
      <c r="C261" s="22">
        <f>SUM(C259:C260)</f>
        <v>0</v>
      </c>
      <c r="D261" s="22">
        <f t="shared" ref="D261:BV261" si="1473">SUM(D259:D260)</f>
        <v>0</v>
      </c>
      <c r="E261" s="22">
        <f t="shared" si="1473"/>
        <v>0</v>
      </c>
      <c r="F261" s="22">
        <f t="shared" si="1473"/>
        <v>0</v>
      </c>
      <c r="G261" s="22">
        <f t="shared" si="1473"/>
        <v>0</v>
      </c>
      <c r="H261" s="22">
        <f>SUM(H259:H260)</f>
        <v>0</v>
      </c>
      <c r="I261" s="22">
        <f t="shared" ref="I261:L261" si="1474">SUM(I259:I260)</f>
        <v>10</v>
      </c>
      <c r="J261" s="22">
        <f t="shared" si="1474"/>
        <v>0</v>
      </c>
      <c r="K261" s="22">
        <f t="shared" si="1474"/>
        <v>6</v>
      </c>
      <c r="L261" s="22">
        <f t="shared" si="1474"/>
        <v>6</v>
      </c>
      <c r="M261" s="22">
        <f t="shared" ref="M261:Q261" si="1475">SUM(M259:M260)</f>
        <v>0</v>
      </c>
      <c r="N261" s="22">
        <f t="shared" si="1475"/>
        <v>0</v>
      </c>
      <c r="O261" s="22">
        <f t="shared" si="1475"/>
        <v>0</v>
      </c>
      <c r="P261" s="22">
        <f t="shared" si="1475"/>
        <v>0</v>
      </c>
      <c r="Q261" s="22">
        <f t="shared" si="1475"/>
        <v>0</v>
      </c>
      <c r="R261" s="22">
        <f t="shared" si="1473"/>
        <v>40</v>
      </c>
      <c r="S261" s="22">
        <f t="shared" si="1473"/>
        <v>49</v>
      </c>
      <c r="T261" s="22">
        <f t="shared" si="1473"/>
        <v>1</v>
      </c>
      <c r="U261" s="22">
        <f t="shared" si="1473"/>
        <v>29</v>
      </c>
      <c r="V261" s="22">
        <f t="shared" si="1473"/>
        <v>30</v>
      </c>
      <c r="W261" s="22">
        <f t="shared" si="1473"/>
        <v>10</v>
      </c>
      <c r="X261" s="22">
        <f t="shared" si="1473"/>
        <v>41</v>
      </c>
      <c r="Y261" s="22">
        <f t="shared" si="1473"/>
        <v>3</v>
      </c>
      <c r="Z261" s="22">
        <f t="shared" si="1473"/>
        <v>13</v>
      </c>
      <c r="AA261" s="22">
        <f t="shared" si="1473"/>
        <v>16</v>
      </c>
      <c r="AB261" s="22">
        <f t="shared" si="1473"/>
        <v>8</v>
      </c>
      <c r="AC261" s="22">
        <f t="shared" si="1473"/>
        <v>141</v>
      </c>
      <c r="AD261" s="22">
        <f t="shared" si="1473"/>
        <v>0</v>
      </c>
      <c r="AE261" s="22">
        <f t="shared" si="1473"/>
        <v>5</v>
      </c>
      <c r="AF261" s="22">
        <f t="shared" si="1473"/>
        <v>5</v>
      </c>
      <c r="AG261" s="22">
        <f t="shared" ref="AG261" si="1476">SUM(AG259:AG260)</f>
        <v>2</v>
      </c>
      <c r="AH261" s="22">
        <f t="shared" ref="AH261" si="1477">SUM(AH259:AH260)</f>
        <v>16</v>
      </c>
      <c r="AI261" s="22">
        <f t="shared" ref="AI261" si="1478">SUM(AI259:AI260)</f>
        <v>2</v>
      </c>
      <c r="AJ261" s="22">
        <f t="shared" ref="AJ261" si="1479">SUM(AJ259:AJ260)</f>
        <v>8</v>
      </c>
      <c r="AK261" s="22">
        <f t="shared" ref="AK261" si="1480">SUM(AK259:AK260)</f>
        <v>10</v>
      </c>
      <c r="AL261" s="22">
        <f t="shared" si="1473"/>
        <v>0</v>
      </c>
      <c r="AM261" s="22">
        <f t="shared" si="1473"/>
        <v>0</v>
      </c>
      <c r="AN261" s="22">
        <f t="shared" si="1473"/>
        <v>0</v>
      </c>
      <c r="AO261" s="22">
        <f t="shared" si="1473"/>
        <v>0</v>
      </c>
      <c r="AP261" s="22">
        <f t="shared" si="1473"/>
        <v>0</v>
      </c>
      <c r="AQ261" s="22">
        <f t="shared" ref="AQ261:AU261" si="1481">SUM(AQ259:AQ260)</f>
        <v>0</v>
      </c>
      <c r="AR261" s="22">
        <f t="shared" si="1481"/>
        <v>0</v>
      </c>
      <c r="AS261" s="22">
        <f t="shared" si="1481"/>
        <v>0</v>
      </c>
      <c r="AT261" s="22">
        <f t="shared" si="1481"/>
        <v>0</v>
      </c>
      <c r="AU261" s="22">
        <f t="shared" si="1481"/>
        <v>0</v>
      </c>
      <c r="AV261" s="22">
        <f t="shared" ref="AV261" si="1482">SUM(AV259:AV260)</f>
        <v>0</v>
      </c>
      <c r="AW261" s="22">
        <f t="shared" ref="AW261" si="1483">SUM(AW259:AW260)</f>
        <v>1</v>
      </c>
      <c r="AX261" s="22">
        <f t="shared" ref="AX261" si="1484">SUM(AX259:AX260)</f>
        <v>0</v>
      </c>
      <c r="AY261" s="22">
        <f t="shared" ref="AY261" si="1485">SUM(AY259:AY260)</f>
        <v>0</v>
      </c>
      <c r="AZ261" s="22">
        <f t="shared" ref="AZ261:BE261" si="1486">SUM(AZ259:AZ260)</f>
        <v>0</v>
      </c>
      <c r="BA261" s="22">
        <f t="shared" si="1486"/>
        <v>0</v>
      </c>
      <c r="BB261" s="22">
        <f t="shared" si="1486"/>
        <v>0</v>
      </c>
      <c r="BC261" s="22">
        <f t="shared" si="1486"/>
        <v>0</v>
      </c>
      <c r="BD261" s="22">
        <f t="shared" si="1486"/>
        <v>2</v>
      </c>
      <c r="BE261" s="22">
        <f t="shared" si="1486"/>
        <v>2</v>
      </c>
      <c r="BF261" s="22">
        <f t="shared" si="1473"/>
        <v>0</v>
      </c>
      <c r="BG261" s="22">
        <f t="shared" si="1473"/>
        <v>0</v>
      </c>
      <c r="BH261" s="22">
        <f t="shared" si="1473"/>
        <v>0</v>
      </c>
      <c r="BI261" s="22">
        <f t="shared" si="1473"/>
        <v>0</v>
      </c>
      <c r="BJ261" s="22">
        <f t="shared" si="1473"/>
        <v>0</v>
      </c>
      <c r="BK261" s="22">
        <f t="shared" si="1468"/>
        <v>60</v>
      </c>
      <c r="BL261" s="22">
        <f t="shared" si="1469"/>
        <v>258</v>
      </c>
      <c r="BM261" s="22">
        <f t="shared" si="1470"/>
        <v>6</v>
      </c>
      <c r="BN261" s="22">
        <f t="shared" si="1471"/>
        <v>63</v>
      </c>
      <c r="BO261" s="22">
        <f t="shared" si="1472"/>
        <v>69</v>
      </c>
      <c r="BP261" s="23">
        <f t="shared" si="1473"/>
        <v>4</v>
      </c>
      <c r="BQ261" s="22">
        <f t="shared" si="1473"/>
        <v>0</v>
      </c>
      <c r="BR261" s="22">
        <f t="shared" si="1473"/>
        <v>0</v>
      </c>
      <c r="BS261" s="22">
        <f t="shared" si="1473"/>
        <v>0</v>
      </c>
      <c r="BT261" s="22">
        <f t="shared" si="1473"/>
        <v>6</v>
      </c>
      <c r="BU261" s="22">
        <f t="shared" si="1473"/>
        <v>63</v>
      </c>
      <c r="BV261" s="22">
        <f t="shared" si="1473"/>
        <v>69</v>
      </c>
      <c r="BW261" s="22">
        <f t="shared" ref="BW261:BY261" si="1487">SUM(BW259:BW260)</f>
        <v>0</v>
      </c>
      <c r="BX261" s="22">
        <f t="shared" si="1487"/>
        <v>0</v>
      </c>
      <c r="BY261" s="22">
        <f t="shared" si="1487"/>
        <v>0</v>
      </c>
    </row>
    <row r="262" spans="1:77" s="2" customFormat="1" ht="23.25" customHeight="1" x14ac:dyDescent="0.5">
      <c r="A262" s="4"/>
      <c r="B262" s="64" t="s">
        <v>44</v>
      </c>
      <c r="C262" s="22">
        <f t="shared" ref="C262:AM262" si="1488">C257+C261</f>
        <v>0</v>
      </c>
      <c r="D262" s="22">
        <f t="shared" si="1488"/>
        <v>0</v>
      </c>
      <c r="E262" s="22">
        <f t="shared" si="1488"/>
        <v>0</v>
      </c>
      <c r="F262" s="22">
        <f t="shared" si="1488"/>
        <v>0</v>
      </c>
      <c r="G262" s="22">
        <f t="shared" si="1488"/>
        <v>0</v>
      </c>
      <c r="H262" s="22">
        <f t="shared" ref="H262:L262" si="1489">H257+H261</f>
        <v>0</v>
      </c>
      <c r="I262" s="22">
        <f t="shared" si="1489"/>
        <v>25</v>
      </c>
      <c r="J262" s="22">
        <f t="shared" si="1489"/>
        <v>1</v>
      </c>
      <c r="K262" s="22">
        <f t="shared" si="1489"/>
        <v>12</v>
      </c>
      <c r="L262" s="22">
        <f t="shared" si="1489"/>
        <v>13</v>
      </c>
      <c r="M262" s="22">
        <f t="shared" si="1488"/>
        <v>0</v>
      </c>
      <c r="N262" s="22">
        <f t="shared" si="1488"/>
        <v>0</v>
      </c>
      <c r="O262" s="22">
        <f t="shared" si="1488"/>
        <v>0</v>
      </c>
      <c r="P262" s="22">
        <f t="shared" si="1488"/>
        <v>2</v>
      </c>
      <c r="Q262" s="22">
        <f t="shared" si="1488"/>
        <v>2</v>
      </c>
      <c r="R262" s="22">
        <f t="shared" si="1488"/>
        <v>75</v>
      </c>
      <c r="S262" s="22">
        <f t="shared" si="1488"/>
        <v>66</v>
      </c>
      <c r="T262" s="22">
        <f t="shared" si="1488"/>
        <v>1</v>
      </c>
      <c r="U262" s="22">
        <f t="shared" si="1488"/>
        <v>32</v>
      </c>
      <c r="V262" s="22">
        <f t="shared" si="1488"/>
        <v>33</v>
      </c>
      <c r="W262" s="22">
        <f t="shared" si="1488"/>
        <v>20</v>
      </c>
      <c r="X262" s="22">
        <f t="shared" si="1488"/>
        <v>93</v>
      </c>
      <c r="Y262" s="22">
        <f t="shared" si="1488"/>
        <v>4</v>
      </c>
      <c r="Z262" s="22">
        <f t="shared" si="1488"/>
        <v>20</v>
      </c>
      <c r="AA262" s="22">
        <f t="shared" si="1488"/>
        <v>24</v>
      </c>
      <c r="AB262" s="22">
        <f t="shared" si="1488"/>
        <v>17</v>
      </c>
      <c r="AC262" s="22">
        <f t="shared" si="1488"/>
        <v>205</v>
      </c>
      <c r="AD262" s="22">
        <f t="shared" si="1488"/>
        <v>1</v>
      </c>
      <c r="AE262" s="22">
        <f t="shared" si="1488"/>
        <v>13</v>
      </c>
      <c r="AF262" s="22">
        <f t="shared" si="1488"/>
        <v>14</v>
      </c>
      <c r="AG262" s="22">
        <f t="shared" si="1488"/>
        <v>3</v>
      </c>
      <c r="AH262" s="22">
        <f t="shared" si="1488"/>
        <v>41</v>
      </c>
      <c r="AI262" s="22">
        <f t="shared" si="1488"/>
        <v>5</v>
      </c>
      <c r="AJ262" s="22">
        <f t="shared" si="1488"/>
        <v>21</v>
      </c>
      <c r="AK262" s="22">
        <f t="shared" si="1488"/>
        <v>26</v>
      </c>
      <c r="AL262" s="22">
        <f t="shared" si="1488"/>
        <v>0</v>
      </c>
      <c r="AM262" s="22">
        <f t="shared" si="1488"/>
        <v>0</v>
      </c>
      <c r="AN262" s="22">
        <f t="shared" ref="AN262:BJ262" si="1490">AN257+AN261</f>
        <v>0</v>
      </c>
      <c r="AO262" s="22">
        <f t="shared" si="1490"/>
        <v>0</v>
      </c>
      <c r="AP262" s="22">
        <f t="shared" si="1490"/>
        <v>0</v>
      </c>
      <c r="AQ262" s="22">
        <f t="shared" si="1490"/>
        <v>0</v>
      </c>
      <c r="AR262" s="22">
        <f t="shared" si="1490"/>
        <v>0</v>
      </c>
      <c r="AS262" s="22">
        <f t="shared" si="1490"/>
        <v>0</v>
      </c>
      <c r="AT262" s="22">
        <f t="shared" si="1490"/>
        <v>0</v>
      </c>
      <c r="AU262" s="22">
        <f t="shared" si="1490"/>
        <v>0</v>
      </c>
      <c r="AV262" s="22">
        <f t="shared" si="1490"/>
        <v>0</v>
      </c>
      <c r="AW262" s="22">
        <f t="shared" si="1490"/>
        <v>3</v>
      </c>
      <c r="AX262" s="22">
        <f t="shared" si="1490"/>
        <v>0</v>
      </c>
      <c r="AY262" s="22">
        <f t="shared" si="1490"/>
        <v>0</v>
      </c>
      <c r="AZ262" s="22">
        <f t="shared" si="1490"/>
        <v>0</v>
      </c>
      <c r="BA262" s="22">
        <f t="shared" ref="BA262:BE262" si="1491">BA257+BA261</f>
        <v>0</v>
      </c>
      <c r="BB262" s="22">
        <f t="shared" si="1491"/>
        <v>0</v>
      </c>
      <c r="BC262" s="22">
        <f t="shared" si="1491"/>
        <v>0</v>
      </c>
      <c r="BD262" s="22">
        <f t="shared" si="1491"/>
        <v>3</v>
      </c>
      <c r="BE262" s="22">
        <f t="shared" si="1491"/>
        <v>3</v>
      </c>
      <c r="BF262" s="22">
        <f t="shared" si="1490"/>
        <v>0</v>
      </c>
      <c r="BG262" s="22">
        <f t="shared" si="1490"/>
        <v>0</v>
      </c>
      <c r="BH262" s="22">
        <f t="shared" si="1490"/>
        <v>0</v>
      </c>
      <c r="BI262" s="22">
        <f t="shared" si="1490"/>
        <v>0</v>
      </c>
      <c r="BJ262" s="22">
        <f t="shared" si="1490"/>
        <v>0</v>
      </c>
      <c r="BK262" s="22">
        <f t="shared" si="1468"/>
        <v>115</v>
      </c>
      <c r="BL262" s="22">
        <f t="shared" si="1469"/>
        <v>433</v>
      </c>
      <c r="BM262" s="22">
        <f t="shared" si="1470"/>
        <v>12</v>
      </c>
      <c r="BN262" s="22">
        <f t="shared" si="1471"/>
        <v>103</v>
      </c>
      <c r="BO262" s="22">
        <f t="shared" si="1472"/>
        <v>115</v>
      </c>
      <c r="BP262" s="23"/>
      <c r="BQ262" s="22">
        <f t="shared" ref="BQ262:BV262" si="1492">BQ257+BQ261</f>
        <v>0</v>
      </c>
      <c r="BR262" s="22">
        <f t="shared" si="1492"/>
        <v>0</v>
      </c>
      <c r="BS262" s="22">
        <f t="shared" si="1492"/>
        <v>0</v>
      </c>
      <c r="BT262" s="22">
        <f t="shared" si="1492"/>
        <v>6</v>
      </c>
      <c r="BU262" s="22">
        <f t="shared" si="1492"/>
        <v>63</v>
      </c>
      <c r="BV262" s="22">
        <f t="shared" si="1492"/>
        <v>69</v>
      </c>
      <c r="BW262" s="22">
        <f t="shared" ref="BW262:BY262" si="1493">BW257+BW261</f>
        <v>6</v>
      </c>
      <c r="BX262" s="22">
        <f t="shared" si="1493"/>
        <v>40</v>
      </c>
      <c r="BY262" s="22">
        <f t="shared" si="1493"/>
        <v>46</v>
      </c>
    </row>
    <row r="263" spans="1:77" s="2" customFormat="1" ht="23.25" customHeight="1" x14ac:dyDescent="0.5">
      <c r="A263" s="24"/>
      <c r="B263" s="65" t="s">
        <v>29</v>
      </c>
      <c r="C263" s="26">
        <f>C262</f>
        <v>0</v>
      </c>
      <c r="D263" s="26">
        <f>D262</f>
        <v>0</v>
      </c>
      <c r="E263" s="26">
        <f t="shared" ref="E263:BV263" si="1494">E262</f>
        <v>0</v>
      </c>
      <c r="F263" s="26">
        <f t="shared" si="1494"/>
        <v>0</v>
      </c>
      <c r="G263" s="26">
        <f t="shared" si="1494"/>
        <v>0</v>
      </c>
      <c r="H263" s="26">
        <f>H262</f>
        <v>0</v>
      </c>
      <c r="I263" s="26">
        <f>I262</f>
        <v>25</v>
      </c>
      <c r="J263" s="26">
        <f t="shared" ref="J263:L263" si="1495">J262</f>
        <v>1</v>
      </c>
      <c r="K263" s="26">
        <f t="shared" si="1495"/>
        <v>12</v>
      </c>
      <c r="L263" s="26">
        <f t="shared" si="1495"/>
        <v>13</v>
      </c>
      <c r="M263" s="26">
        <f t="shared" si="1494"/>
        <v>0</v>
      </c>
      <c r="N263" s="26">
        <f t="shared" si="1494"/>
        <v>0</v>
      </c>
      <c r="O263" s="26">
        <f t="shared" si="1494"/>
        <v>0</v>
      </c>
      <c r="P263" s="26">
        <f t="shared" si="1494"/>
        <v>2</v>
      </c>
      <c r="Q263" s="26">
        <f t="shared" si="1494"/>
        <v>2</v>
      </c>
      <c r="R263" s="26">
        <f t="shared" si="1494"/>
        <v>75</v>
      </c>
      <c r="S263" s="26">
        <f t="shared" ref="S263" si="1496">S262</f>
        <v>66</v>
      </c>
      <c r="T263" s="26">
        <f t="shared" si="1494"/>
        <v>1</v>
      </c>
      <c r="U263" s="26">
        <f t="shared" si="1494"/>
        <v>32</v>
      </c>
      <c r="V263" s="26">
        <f t="shared" si="1494"/>
        <v>33</v>
      </c>
      <c r="W263" s="26">
        <f t="shared" ref="W263:AK263" si="1497">W262</f>
        <v>20</v>
      </c>
      <c r="X263" s="26">
        <f t="shared" ref="X263" si="1498">X262</f>
        <v>93</v>
      </c>
      <c r="Y263" s="26">
        <f t="shared" si="1497"/>
        <v>4</v>
      </c>
      <c r="Z263" s="26">
        <f t="shared" si="1497"/>
        <v>20</v>
      </c>
      <c r="AA263" s="26">
        <f t="shared" si="1497"/>
        <v>24</v>
      </c>
      <c r="AB263" s="26">
        <f t="shared" si="1497"/>
        <v>17</v>
      </c>
      <c r="AC263" s="26">
        <f t="shared" ref="AC263" si="1499">AC262</f>
        <v>205</v>
      </c>
      <c r="AD263" s="26">
        <f t="shared" si="1497"/>
        <v>1</v>
      </c>
      <c r="AE263" s="26">
        <f t="shared" si="1497"/>
        <v>13</v>
      </c>
      <c r="AF263" s="26">
        <f t="shared" si="1497"/>
        <v>14</v>
      </c>
      <c r="AG263" s="26">
        <f t="shared" si="1497"/>
        <v>3</v>
      </c>
      <c r="AH263" s="26">
        <f t="shared" si="1497"/>
        <v>41</v>
      </c>
      <c r="AI263" s="26">
        <f t="shared" si="1497"/>
        <v>5</v>
      </c>
      <c r="AJ263" s="26">
        <f t="shared" si="1497"/>
        <v>21</v>
      </c>
      <c r="AK263" s="26">
        <f t="shared" si="1497"/>
        <v>26</v>
      </c>
      <c r="AL263" s="26">
        <f t="shared" si="1494"/>
        <v>0</v>
      </c>
      <c r="AM263" s="26">
        <f t="shared" ref="AM263" si="1500">AM262</f>
        <v>0</v>
      </c>
      <c r="AN263" s="26">
        <f t="shared" si="1494"/>
        <v>0</v>
      </c>
      <c r="AO263" s="26">
        <f t="shared" si="1494"/>
        <v>0</v>
      </c>
      <c r="AP263" s="26">
        <f t="shared" si="1494"/>
        <v>0</v>
      </c>
      <c r="AQ263" s="26">
        <f t="shared" si="1494"/>
        <v>0</v>
      </c>
      <c r="AR263" s="26">
        <f t="shared" si="1494"/>
        <v>0</v>
      </c>
      <c r="AS263" s="26">
        <f t="shared" si="1494"/>
        <v>0</v>
      </c>
      <c r="AT263" s="26">
        <f t="shared" si="1494"/>
        <v>0</v>
      </c>
      <c r="AU263" s="26">
        <f t="shared" si="1494"/>
        <v>0</v>
      </c>
      <c r="AV263" s="26">
        <f t="shared" si="1494"/>
        <v>0</v>
      </c>
      <c r="AW263" s="26">
        <f t="shared" si="1494"/>
        <v>3</v>
      </c>
      <c r="AX263" s="26">
        <f t="shared" si="1494"/>
        <v>0</v>
      </c>
      <c r="AY263" s="26">
        <f t="shared" si="1494"/>
        <v>0</v>
      </c>
      <c r="AZ263" s="26">
        <f t="shared" si="1494"/>
        <v>0</v>
      </c>
      <c r="BA263" s="26">
        <f t="shared" si="1494"/>
        <v>0</v>
      </c>
      <c r="BB263" s="26">
        <f t="shared" si="1494"/>
        <v>0</v>
      </c>
      <c r="BC263" s="26">
        <f t="shared" si="1494"/>
        <v>0</v>
      </c>
      <c r="BD263" s="26">
        <f t="shared" si="1494"/>
        <v>3</v>
      </c>
      <c r="BE263" s="26">
        <f t="shared" si="1494"/>
        <v>3</v>
      </c>
      <c r="BF263" s="26">
        <f t="shared" ref="BF263:BJ263" si="1501">BF262</f>
        <v>0</v>
      </c>
      <c r="BG263" s="26">
        <f t="shared" si="1501"/>
        <v>0</v>
      </c>
      <c r="BH263" s="26">
        <f t="shared" si="1501"/>
        <v>0</v>
      </c>
      <c r="BI263" s="26">
        <f t="shared" si="1501"/>
        <v>0</v>
      </c>
      <c r="BJ263" s="26">
        <f t="shared" si="1501"/>
        <v>0</v>
      </c>
      <c r="BK263" s="26">
        <f t="shared" si="1468"/>
        <v>115</v>
      </c>
      <c r="BL263" s="26">
        <f t="shared" si="1469"/>
        <v>433</v>
      </c>
      <c r="BM263" s="26">
        <f t="shared" si="1470"/>
        <v>12</v>
      </c>
      <c r="BN263" s="26">
        <f t="shared" si="1471"/>
        <v>103</v>
      </c>
      <c r="BO263" s="26">
        <f t="shared" si="1472"/>
        <v>115</v>
      </c>
      <c r="BP263" s="27"/>
      <c r="BQ263" s="26">
        <f t="shared" si="1494"/>
        <v>0</v>
      </c>
      <c r="BR263" s="26">
        <f t="shared" si="1494"/>
        <v>0</v>
      </c>
      <c r="BS263" s="26">
        <f t="shared" si="1494"/>
        <v>0</v>
      </c>
      <c r="BT263" s="26">
        <f t="shared" si="1494"/>
        <v>6</v>
      </c>
      <c r="BU263" s="26">
        <f t="shared" si="1494"/>
        <v>63</v>
      </c>
      <c r="BV263" s="26">
        <f t="shared" si="1494"/>
        <v>69</v>
      </c>
      <c r="BW263" s="26">
        <f t="shared" ref="BW263:BY263" si="1502">BW262</f>
        <v>6</v>
      </c>
      <c r="BX263" s="26">
        <f t="shared" si="1502"/>
        <v>40</v>
      </c>
      <c r="BY263" s="26">
        <f t="shared" si="1502"/>
        <v>46</v>
      </c>
    </row>
    <row r="264" spans="1:77" s="2" customFormat="1" ht="23.25" customHeight="1" x14ac:dyDescent="0.5">
      <c r="A264" s="4" t="s">
        <v>95</v>
      </c>
      <c r="B264" s="21"/>
      <c r="C264" s="32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/>
      <c r="AL264" s="37"/>
      <c r="AM264" s="37"/>
      <c r="AN264" s="37"/>
      <c r="AO264" s="37"/>
      <c r="AP264" s="37"/>
      <c r="AQ264" s="37"/>
      <c r="AR264" s="37"/>
      <c r="AS264" s="37"/>
      <c r="AT264" s="37"/>
      <c r="AU264" s="37"/>
      <c r="AV264" s="37"/>
      <c r="AW264" s="37"/>
      <c r="AX264" s="37"/>
      <c r="AY264" s="37"/>
      <c r="AZ264" s="37"/>
      <c r="BA264" s="37"/>
      <c r="BB264" s="37"/>
      <c r="BC264" s="37"/>
      <c r="BD264" s="37"/>
      <c r="BE264" s="37"/>
      <c r="BF264" s="37"/>
      <c r="BG264" s="37"/>
      <c r="BH264" s="37"/>
      <c r="BI264" s="37"/>
      <c r="BJ264" s="37"/>
      <c r="BK264" s="37"/>
      <c r="BL264" s="37"/>
      <c r="BM264" s="37"/>
      <c r="BN264" s="37"/>
      <c r="BO264" s="37"/>
      <c r="BP264" s="39"/>
      <c r="BQ264" s="37"/>
      <c r="BR264" s="37"/>
      <c r="BS264" s="37"/>
      <c r="BT264" s="37"/>
      <c r="BU264" s="37"/>
      <c r="BV264" s="37"/>
      <c r="BW264" s="37"/>
      <c r="BX264" s="37"/>
      <c r="BY264" s="40"/>
    </row>
    <row r="265" spans="1:77" s="2" customFormat="1" ht="23.25" customHeight="1" x14ac:dyDescent="0.5">
      <c r="A265" s="59"/>
      <c r="B265" s="36" t="s">
        <v>43</v>
      </c>
      <c r="C265" s="32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  <c r="AL265" s="37"/>
      <c r="AM265" s="37"/>
      <c r="AN265" s="37"/>
      <c r="AO265" s="37"/>
      <c r="AP265" s="37"/>
      <c r="AQ265" s="37"/>
      <c r="AR265" s="37"/>
      <c r="AS265" s="37"/>
      <c r="AT265" s="37"/>
      <c r="AU265" s="37"/>
      <c r="AV265" s="37"/>
      <c r="AW265" s="37"/>
      <c r="AX265" s="37"/>
      <c r="AY265" s="37"/>
      <c r="AZ265" s="37"/>
      <c r="BA265" s="37"/>
      <c r="BB265" s="37"/>
      <c r="BC265" s="37"/>
      <c r="BD265" s="37"/>
      <c r="BE265" s="37"/>
      <c r="BF265" s="37"/>
      <c r="BG265" s="37"/>
      <c r="BH265" s="37"/>
      <c r="BI265" s="37"/>
      <c r="BJ265" s="37"/>
      <c r="BK265" s="37"/>
      <c r="BL265" s="37"/>
      <c r="BM265" s="37"/>
      <c r="BN265" s="37"/>
      <c r="BO265" s="37"/>
      <c r="BP265" s="39"/>
      <c r="BQ265" s="37"/>
      <c r="BR265" s="37"/>
      <c r="BS265" s="37"/>
      <c r="BT265" s="37"/>
      <c r="BU265" s="37"/>
      <c r="BV265" s="37"/>
      <c r="BW265" s="37"/>
      <c r="BX265" s="37"/>
      <c r="BY265" s="40"/>
    </row>
    <row r="266" spans="1:77" s="2" customFormat="1" ht="23.25" customHeight="1" x14ac:dyDescent="0.5">
      <c r="A266" s="120"/>
      <c r="B266" s="5" t="s">
        <v>98</v>
      </c>
      <c r="C266" s="32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  <c r="AL266" s="37"/>
      <c r="AM266" s="37"/>
      <c r="AN266" s="37"/>
      <c r="AO266" s="37"/>
      <c r="AP266" s="37"/>
      <c r="AQ266" s="37"/>
      <c r="AR266" s="37"/>
      <c r="AS266" s="37"/>
      <c r="AT266" s="37"/>
      <c r="AU266" s="37"/>
      <c r="AV266" s="37"/>
      <c r="AW266" s="37"/>
      <c r="AX266" s="37"/>
      <c r="AY266" s="37"/>
      <c r="AZ266" s="37"/>
      <c r="BA266" s="37"/>
      <c r="BB266" s="37"/>
      <c r="BC266" s="37"/>
      <c r="BD266" s="37"/>
      <c r="BE266" s="37"/>
      <c r="BF266" s="37"/>
      <c r="BG266" s="37"/>
      <c r="BH266" s="37"/>
      <c r="BI266" s="37"/>
      <c r="BJ266" s="37"/>
      <c r="BK266" s="37"/>
      <c r="BL266" s="37"/>
      <c r="BM266" s="37"/>
      <c r="BN266" s="37"/>
      <c r="BO266" s="37"/>
      <c r="BP266" s="39"/>
      <c r="BQ266" s="37"/>
      <c r="BR266" s="37"/>
      <c r="BS266" s="37"/>
      <c r="BT266" s="37"/>
      <c r="BU266" s="37"/>
      <c r="BV266" s="37"/>
      <c r="BW266" s="37"/>
      <c r="BX266" s="37"/>
      <c r="BY266" s="40"/>
    </row>
    <row r="267" spans="1:77" s="2" customFormat="1" ht="23.25" customHeight="1" x14ac:dyDescent="0.5">
      <c r="A267" s="4"/>
      <c r="B267" s="34" t="s">
        <v>96</v>
      </c>
      <c r="C267" s="22">
        <v>0</v>
      </c>
      <c r="D267" s="22">
        <v>0</v>
      </c>
      <c r="E267" s="20">
        <v>1</v>
      </c>
      <c r="F267" s="20">
        <v>10</v>
      </c>
      <c r="G267" s="22">
        <f t="shared" ref="G267" si="1503">E267+F267</f>
        <v>11</v>
      </c>
      <c r="H267" s="22">
        <v>0</v>
      </c>
      <c r="I267" s="22">
        <v>0</v>
      </c>
      <c r="J267" s="20">
        <v>0</v>
      </c>
      <c r="K267" s="20">
        <v>0</v>
      </c>
      <c r="L267" s="22">
        <f t="shared" ref="L267" si="1504">J267+K267</f>
        <v>0</v>
      </c>
      <c r="M267" s="20">
        <v>0</v>
      </c>
      <c r="N267" s="20">
        <v>0</v>
      </c>
      <c r="O267" s="20">
        <v>0</v>
      </c>
      <c r="P267" s="20">
        <v>0</v>
      </c>
      <c r="Q267" s="20">
        <f t="shared" ref="Q267" si="1505">O267+P267</f>
        <v>0</v>
      </c>
      <c r="R267" s="20">
        <v>0</v>
      </c>
      <c r="S267" s="20">
        <v>0</v>
      </c>
      <c r="T267" s="20">
        <v>0</v>
      </c>
      <c r="U267" s="20">
        <v>0</v>
      </c>
      <c r="V267" s="20">
        <f t="shared" ref="V267" si="1506">T267+U267</f>
        <v>0</v>
      </c>
      <c r="W267" s="20">
        <v>20</v>
      </c>
      <c r="X267" s="20">
        <v>200</v>
      </c>
      <c r="Y267" s="20">
        <v>0</v>
      </c>
      <c r="Z267" s="20">
        <v>0</v>
      </c>
      <c r="AA267" s="20">
        <f t="shared" ref="AA267" si="1507">Y267+Z267</f>
        <v>0</v>
      </c>
      <c r="AB267" s="20">
        <v>60</v>
      </c>
      <c r="AC267" s="20">
        <v>1846</v>
      </c>
      <c r="AD267" s="20">
        <v>2</v>
      </c>
      <c r="AE267" s="20">
        <v>36</v>
      </c>
      <c r="AF267" s="20">
        <f t="shared" ref="AF267" si="1508">AD267+AE267</f>
        <v>38</v>
      </c>
      <c r="AG267" s="20">
        <v>20</v>
      </c>
      <c r="AH267" s="20">
        <v>367</v>
      </c>
      <c r="AI267" s="20">
        <v>1</v>
      </c>
      <c r="AJ267" s="20">
        <v>39</v>
      </c>
      <c r="AK267" s="20">
        <f t="shared" ref="AK267" si="1509">AI267+AJ267</f>
        <v>40</v>
      </c>
      <c r="AL267" s="20">
        <v>0</v>
      </c>
      <c r="AM267" s="20">
        <v>0</v>
      </c>
      <c r="AN267" s="20">
        <v>0</v>
      </c>
      <c r="AO267" s="20">
        <v>0</v>
      </c>
      <c r="AP267" s="20">
        <f t="shared" ref="AP267" si="1510">AN267+AO267</f>
        <v>0</v>
      </c>
      <c r="AQ267" s="20">
        <v>0</v>
      </c>
      <c r="AR267" s="20">
        <v>0</v>
      </c>
      <c r="AS267" s="20">
        <v>0</v>
      </c>
      <c r="AT267" s="20">
        <v>0</v>
      </c>
      <c r="AU267" s="20">
        <f t="shared" ref="AU267" si="1511">AS267+AT267</f>
        <v>0</v>
      </c>
      <c r="AV267" s="20">
        <v>0</v>
      </c>
      <c r="AW267" s="20">
        <v>0</v>
      </c>
      <c r="AX267" s="20">
        <v>0</v>
      </c>
      <c r="AY267" s="20">
        <v>0</v>
      </c>
      <c r="AZ267" s="20">
        <f t="shared" ref="AZ267" si="1512">AX267+AY267</f>
        <v>0</v>
      </c>
      <c r="BA267" s="20">
        <v>0</v>
      </c>
      <c r="BB267" s="20">
        <v>1</v>
      </c>
      <c r="BC267" s="20">
        <v>0</v>
      </c>
      <c r="BD267" s="20">
        <v>1</v>
      </c>
      <c r="BE267" s="20">
        <f t="shared" ref="BE267" si="1513">BC267+BD267</f>
        <v>1</v>
      </c>
      <c r="BF267" s="20">
        <v>0</v>
      </c>
      <c r="BG267" s="20">
        <v>0</v>
      </c>
      <c r="BH267" s="20">
        <v>0</v>
      </c>
      <c r="BI267" s="20">
        <v>0</v>
      </c>
      <c r="BJ267" s="20">
        <f t="shared" ref="BJ267" si="1514">BH267+BI267</f>
        <v>0</v>
      </c>
      <c r="BK267" s="22">
        <f>C267+M267+R267+W267+AB267+AG267+AL267+AQ267+AV267+BF267+H267+BA267</f>
        <v>100</v>
      </c>
      <c r="BL267" s="22">
        <f>D267+N267+S267+X267+AC267+AH267+AM267+AR267+AW267+BG267+I267+BB267</f>
        <v>2414</v>
      </c>
      <c r="BM267" s="22">
        <f>E267+O267+T267+Y267+AD267+AI267+AN267+AS267+AX267+BH267+J267+BC267</f>
        <v>4</v>
      </c>
      <c r="BN267" s="22">
        <f>F267+P267+U267+Z267+AE267+AJ267+AO267+AT267+AY267+BI267+K267+BD267</f>
        <v>86</v>
      </c>
      <c r="BO267" s="22">
        <f>G267+Q267+V267+AA267+AF267+AK267+AP267+AU267+AZ267+BJ267+L267+BE267</f>
        <v>90</v>
      </c>
      <c r="BP267" s="23">
        <v>3</v>
      </c>
      <c r="BQ267" s="22" t="str">
        <f t="shared" ref="BQ267" si="1515">IF(BP267=1,BM267,"0")</f>
        <v>0</v>
      </c>
      <c r="BR267" s="22" t="str">
        <f t="shared" ref="BR267" si="1516">IF(BP267=1,BN267,"0")</f>
        <v>0</v>
      </c>
      <c r="BS267" s="22">
        <f t="shared" ref="BS267" si="1517">BQ267+BR267</f>
        <v>0</v>
      </c>
      <c r="BT267" s="22" t="str">
        <f t="shared" ref="BT267" si="1518">IF(BP267=2,BM267,"0")</f>
        <v>0</v>
      </c>
      <c r="BU267" s="22" t="str">
        <f t="shared" ref="BU267" si="1519">IF(BP267=2,BN267,"0")</f>
        <v>0</v>
      </c>
      <c r="BV267" s="22">
        <f t="shared" ref="BV267" si="1520">BT267+BU267</f>
        <v>0</v>
      </c>
      <c r="BW267" s="22">
        <f>IF(BP267=3,BM267,"0")</f>
        <v>4</v>
      </c>
      <c r="BX267" s="22">
        <f>IF(BP267=3,BN267,"0")</f>
        <v>86</v>
      </c>
      <c r="BY267" s="22">
        <f>IF(BP267=3,BO267,"0")</f>
        <v>90</v>
      </c>
    </row>
    <row r="268" spans="1:77" s="2" customFormat="1" ht="23.25" customHeight="1" x14ac:dyDescent="0.5">
      <c r="A268" s="4"/>
      <c r="B268" s="21" t="s">
        <v>42</v>
      </c>
      <c r="C268" s="22">
        <f t="shared" ref="C268:D270" si="1521">C267</f>
        <v>0</v>
      </c>
      <c r="D268" s="22">
        <f t="shared" si="1521"/>
        <v>0</v>
      </c>
      <c r="E268" s="22">
        <f t="shared" ref="E268:BV270" si="1522">E267</f>
        <v>1</v>
      </c>
      <c r="F268" s="22">
        <f t="shared" si="1522"/>
        <v>10</v>
      </c>
      <c r="G268" s="22">
        <f t="shared" si="1522"/>
        <v>11</v>
      </c>
      <c r="H268" s="22">
        <f t="shared" si="1522"/>
        <v>0</v>
      </c>
      <c r="I268" s="22">
        <f t="shared" si="1522"/>
        <v>0</v>
      </c>
      <c r="J268" s="22">
        <f t="shared" ref="J268:L268" si="1523">J267</f>
        <v>0</v>
      </c>
      <c r="K268" s="22">
        <f t="shared" si="1523"/>
        <v>0</v>
      </c>
      <c r="L268" s="22">
        <f t="shared" si="1523"/>
        <v>0</v>
      </c>
      <c r="M268" s="22">
        <f t="shared" si="1522"/>
        <v>0</v>
      </c>
      <c r="N268" s="22">
        <f t="shared" si="1522"/>
        <v>0</v>
      </c>
      <c r="O268" s="22">
        <f t="shared" si="1522"/>
        <v>0</v>
      </c>
      <c r="P268" s="22">
        <f t="shared" si="1522"/>
        <v>0</v>
      </c>
      <c r="Q268" s="22">
        <f t="shared" si="1522"/>
        <v>0</v>
      </c>
      <c r="R268" s="22">
        <f t="shared" si="1522"/>
        <v>0</v>
      </c>
      <c r="S268" s="22">
        <f t="shared" ref="S268" si="1524">S267</f>
        <v>0</v>
      </c>
      <c r="T268" s="22">
        <f t="shared" si="1522"/>
        <v>0</v>
      </c>
      <c r="U268" s="22">
        <f t="shared" si="1522"/>
        <v>0</v>
      </c>
      <c r="V268" s="22">
        <f t="shared" si="1522"/>
        <v>0</v>
      </c>
      <c r="W268" s="22">
        <f>W267</f>
        <v>20</v>
      </c>
      <c r="X268" s="22">
        <f>X267</f>
        <v>200</v>
      </c>
      <c r="Y268" s="22">
        <f>SUM(Y267)</f>
        <v>0</v>
      </c>
      <c r="Z268" s="22">
        <f>SUM(Z267)</f>
        <v>0</v>
      </c>
      <c r="AA268" s="22">
        <f t="shared" ref="AA268:AK270" si="1525">AA267</f>
        <v>0</v>
      </c>
      <c r="AB268" s="22">
        <f t="shared" si="1525"/>
        <v>60</v>
      </c>
      <c r="AC268" s="22">
        <f t="shared" ref="AC268" si="1526">AC267</f>
        <v>1846</v>
      </c>
      <c r="AD268" s="22">
        <f t="shared" si="1525"/>
        <v>2</v>
      </c>
      <c r="AE268" s="22">
        <f t="shared" si="1525"/>
        <v>36</v>
      </c>
      <c r="AF268" s="22">
        <f t="shared" si="1525"/>
        <v>38</v>
      </c>
      <c r="AG268" s="22">
        <f t="shared" si="1525"/>
        <v>20</v>
      </c>
      <c r="AH268" s="22">
        <f t="shared" si="1525"/>
        <v>367</v>
      </c>
      <c r="AI268" s="22">
        <f t="shared" si="1525"/>
        <v>1</v>
      </c>
      <c r="AJ268" s="22">
        <f t="shared" si="1525"/>
        <v>39</v>
      </c>
      <c r="AK268" s="22">
        <f t="shared" si="1525"/>
        <v>40</v>
      </c>
      <c r="AL268" s="22">
        <f t="shared" si="1522"/>
        <v>0</v>
      </c>
      <c r="AM268" s="22">
        <f t="shared" ref="AM268" si="1527">AM267</f>
        <v>0</v>
      </c>
      <c r="AN268" s="22">
        <f t="shared" si="1522"/>
        <v>0</v>
      </c>
      <c r="AO268" s="22">
        <f t="shared" si="1522"/>
        <v>0</v>
      </c>
      <c r="AP268" s="22">
        <f t="shared" si="1522"/>
        <v>0</v>
      </c>
      <c r="AQ268" s="22">
        <f t="shared" si="1522"/>
        <v>0</v>
      </c>
      <c r="AR268" s="22">
        <f t="shared" si="1522"/>
        <v>0</v>
      </c>
      <c r="AS268" s="22">
        <f t="shared" si="1522"/>
        <v>0</v>
      </c>
      <c r="AT268" s="22">
        <f t="shared" si="1522"/>
        <v>0</v>
      </c>
      <c r="AU268" s="22">
        <f t="shared" si="1522"/>
        <v>0</v>
      </c>
      <c r="AV268" s="22">
        <f t="shared" si="1522"/>
        <v>0</v>
      </c>
      <c r="AW268" s="22">
        <f t="shared" si="1522"/>
        <v>0</v>
      </c>
      <c r="AX268" s="22">
        <f t="shared" si="1522"/>
        <v>0</v>
      </c>
      <c r="AY268" s="22">
        <f t="shared" si="1522"/>
        <v>0</v>
      </c>
      <c r="AZ268" s="22">
        <f t="shared" si="1522"/>
        <v>0</v>
      </c>
      <c r="BA268" s="22">
        <f t="shared" si="1522"/>
        <v>0</v>
      </c>
      <c r="BB268" s="22">
        <f t="shared" si="1522"/>
        <v>1</v>
      </c>
      <c r="BC268" s="22">
        <f t="shared" si="1522"/>
        <v>0</v>
      </c>
      <c r="BD268" s="22">
        <f t="shared" si="1522"/>
        <v>1</v>
      </c>
      <c r="BE268" s="22">
        <f t="shared" si="1522"/>
        <v>1</v>
      </c>
      <c r="BF268" s="22">
        <f t="shared" ref="BF268:BJ270" si="1528">BF267</f>
        <v>0</v>
      </c>
      <c r="BG268" s="22">
        <f t="shared" si="1528"/>
        <v>0</v>
      </c>
      <c r="BH268" s="22">
        <f t="shared" si="1528"/>
        <v>0</v>
      </c>
      <c r="BI268" s="22">
        <f t="shared" si="1528"/>
        <v>0</v>
      </c>
      <c r="BJ268" s="22">
        <f t="shared" si="1528"/>
        <v>0</v>
      </c>
      <c r="BK268" s="22">
        <f t="shared" ref="BK268:BK271" si="1529">C268+M268+R268+W268+AB268+AG268+AL268+AQ268+AV268+BF268+H268+BA268</f>
        <v>100</v>
      </c>
      <c r="BL268" s="22">
        <f t="shared" ref="BL268:BL271" si="1530">D268+N268+S268+X268+AC268+AH268+AM268+AR268+AW268+BG268+I268+BB268</f>
        <v>2414</v>
      </c>
      <c r="BM268" s="22">
        <f t="shared" ref="BM268:BM271" si="1531">E268+O268+T268+Y268+AD268+AI268+AN268+AS268+AX268+BH268+J268+BC268</f>
        <v>4</v>
      </c>
      <c r="BN268" s="22">
        <f t="shared" ref="BN268:BN271" si="1532">F268+P268+U268+Z268+AE268+AJ268+AO268+AT268+AY268+BI268+K268+BD268</f>
        <v>86</v>
      </c>
      <c r="BO268" s="22">
        <f t="shared" ref="BO268:BO271" si="1533">G268+Q268+V268+AA268+AF268+AK268+AP268+AU268+AZ268+BJ268+L268+BE268</f>
        <v>90</v>
      </c>
      <c r="BP268" s="23">
        <f t="shared" si="1522"/>
        <v>3</v>
      </c>
      <c r="BQ268" s="22" t="str">
        <f t="shared" si="1522"/>
        <v>0</v>
      </c>
      <c r="BR268" s="22" t="str">
        <f t="shared" si="1522"/>
        <v>0</v>
      </c>
      <c r="BS268" s="22">
        <f t="shared" si="1522"/>
        <v>0</v>
      </c>
      <c r="BT268" s="22" t="str">
        <f t="shared" si="1522"/>
        <v>0</v>
      </c>
      <c r="BU268" s="22" t="str">
        <f t="shared" si="1522"/>
        <v>0</v>
      </c>
      <c r="BV268" s="22">
        <f t="shared" si="1522"/>
        <v>0</v>
      </c>
      <c r="BW268" s="22">
        <f t="shared" ref="BW268:BY268" si="1534">BW267</f>
        <v>4</v>
      </c>
      <c r="BX268" s="22">
        <f t="shared" si="1534"/>
        <v>86</v>
      </c>
      <c r="BY268" s="22">
        <f t="shared" si="1534"/>
        <v>90</v>
      </c>
    </row>
    <row r="269" spans="1:77" s="2" customFormat="1" ht="23.25" customHeight="1" x14ac:dyDescent="0.5">
      <c r="A269" s="48"/>
      <c r="B269" s="49" t="s">
        <v>44</v>
      </c>
      <c r="C269" s="22">
        <f t="shared" si="1521"/>
        <v>0</v>
      </c>
      <c r="D269" s="22">
        <f t="shared" si="1521"/>
        <v>0</v>
      </c>
      <c r="E269" s="22">
        <f t="shared" ref="E269:AQ269" si="1535">E268</f>
        <v>1</v>
      </c>
      <c r="F269" s="22">
        <f t="shared" si="1535"/>
        <v>10</v>
      </c>
      <c r="G269" s="22">
        <f t="shared" si="1535"/>
        <v>11</v>
      </c>
      <c r="H269" s="22">
        <f t="shared" si="1535"/>
        <v>0</v>
      </c>
      <c r="I269" s="22">
        <f t="shared" si="1535"/>
        <v>0</v>
      </c>
      <c r="J269" s="22">
        <f t="shared" ref="J269:L269" si="1536">J268</f>
        <v>0</v>
      </c>
      <c r="K269" s="22">
        <f t="shared" si="1536"/>
        <v>0</v>
      </c>
      <c r="L269" s="22">
        <f t="shared" si="1536"/>
        <v>0</v>
      </c>
      <c r="M269" s="22">
        <f t="shared" si="1535"/>
        <v>0</v>
      </c>
      <c r="N269" s="22">
        <f t="shared" si="1522"/>
        <v>0</v>
      </c>
      <c r="O269" s="22">
        <f t="shared" si="1522"/>
        <v>0</v>
      </c>
      <c r="P269" s="22">
        <f t="shared" si="1522"/>
        <v>0</v>
      </c>
      <c r="Q269" s="22">
        <f t="shared" si="1522"/>
        <v>0</v>
      </c>
      <c r="R269" s="22">
        <f t="shared" si="1535"/>
        <v>0</v>
      </c>
      <c r="S269" s="22">
        <f t="shared" ref="S269" si="1537">S268</f>
        <v>0</v>
      </c>
      <c r="T269" s="22">
        <f t="shared" si="1535"/>
        <v>0</v>
      </c>
      <c r="U269" s="22">
        <f t="shared" si="1535"/>
        <v>0</v>
      </c>
      <c r="V269" s="22">
        <f t="shared" si="1535"/>
        <v>0</v>
      </c>
      <c r="W269" s="22">
        <f>W268</f>
        <v>20</v>
      </c>
      <c r="X269" s="22">
        <f>X268</f>
        <v>200</v>
      </c>
      <c r="Y269" s="22">
        <f>Y268</f>
        <v>0</v>
      </c>
      <c r="Z269" s="22">
        <f>Z268</f>
        <v>0</v>
      </c>
      <c r="AA269" s="22">
        <f t="shared" ref="AA269:AG269" si="1538">AA268</f>
        <v>0</v>
      </c>
      <c r="AB269" s="22">
        <f t="shared" si="1538"/>
        <v>60</v>
      </c>
      <c r="AC269" s="22">
        <f t="shared" ref="AC269" si="1539">AC268</f>
        <v>1846</v>
      </c>
      <c r="AD269" s="22">
        <f t="shared" si="1538"/>
        <v>2</v>
      </c>
      <c r="AE269" s="22">
        <f t="shared" si="1538"/>
        <v>36</v>
      </c>
      <c r="AF269" s="22">
        <f t="shared" si="1538"/>
        <v>38</v>
      </c>
      <c r="AG269" s="22">
        <f t="shared" si="1538"/>
        <v>20</v>
      </c>
      <c r="AH269" s="22">
        <f t="shared" si="1525"/>
        <v>367</v>
      </c>
      <c r="AI269" s="22">
        <f t="shared" si="1525"/>
        <v>1</v>
      </c>
      <c r="AJ269" s="22">
        <f t="shared" si="1525"/>
        <v>39</v>
      </c>
      <c r="AK269" s="22">
        <f t="shared" si="1525"/>
        <v>40</v>
      </c>
      <c r="AL269" s="22">
        <f t="shared" si="1535"/>
        <v>0</v>
      </c>
      <c r="AM269" s="22">
        <f t="shared" ref="AM269" si="1540">AM268</f>
        <v>0</v>
      </c>
      <c r="AN269" s="22">
        <f t="shared" si="1535"/>
        <v>0</v>
      </c>
      <c r="AO269" s="22">
        <f t="shared" si="1535"/>
        <v>0</v>
      </c>
      <c r="AP269" s="22">
        <f t="shared" si="1535"/>
        <v>0</v>
      </c>
      <c r="AQ269" s="22">
        <f t="shared" si="1535"/>
        <v>0</v>
      </c>
      <c r="AR269" s="22">
        <f t="shared" si="1522"/>
        <v>0</v>
      </c>
      <c r="AS269" s="22">
        <f t="shared" si="1522"/>
        <v>0</v>
      </c>
      <c r="AT269" s="22">
        <f t="shared" si="1522"/>
        <v>0</v>
      </c>
      <c r="AU269" s="22">
        <f t="shared" si="1522"/>
        <v>0</v>
      </c>
      <c r="AV269" s="22">
        <f t="shared" si="1522"/>
        <v>0</v>
      </c>
      <c r="AW269" s="22">
        <f t="shared" si="1522"/>
        <v>0</v>
      </c>
      <c r="AX269" s="22">
        <f t="shared" si="1522"/>
        <v>0</v>
      </c>
      <c r="AY269" s="22">
        <f t="shared" si="1522"/>
        <v>0</v>
      </c>
      <c r="AZ269" s="22">
        <f t="shared" si="1522"/>
        <v>0</v>
      </c>
      <c r="BA269" s="22">
        <f t="shared" si="1522"/>
        <v>0</v>
      </c>
      <c r="BB269" s="22">
        <f t="shared" si="1522"/>
        <v>1</v>
      </c>
      <c r="BC269" s="22">
        <f t="shared" si="1522"/>
        <v>0</v>
      </c>
      <c r="BD269" s="22">
        <f t="shared" si="1522"/>
        <v>1</v>
      </c>
      <c r="BE269" s="22">
        <f t="shared" si="1522"/>
        <v>1</v>
      </c>
      <c r="BF269" s="22">
        <f t="shared" ref="BF269" si="1541">BF268</f>
        <v>0</v>
      </c>
      <c r="BG269" s="22">
        <f t="shared" si="1528"/>
        <v>0</v>
      </c>
      <c r="BH269" s="22">
        <f t="shared" si="1528"/>
        <v>0</v>
      </c>
      <c r="BI269" s="22">
        <f t="shared" si="1528"/>
        <v>0</v>
      </c>
      <c r="BJ269" s="22">
        <f t="shared" si="1528"/>
        <v>0</v>
      </c>
      <c r="BK269" s="22">
        <f t="shared" si="1529"/>
        <v>100</v>
      </c>
      <c r="BL269" s="22">
        <f t="shared" si="1530"/>
        <v>2414</v>
      </c>
      <c r="BM269" s="22">
        <f t="shared" si="1531"/>
        <v>4</v>
      </c>
      <c r="BN269" s="22">
        <f t="shared" si="1532"/>
        <v>86</v>
      </c>
      <c r="BO269" s="22">
        <f t="shared" si="1533"/>
        <v>90</v>
      </c>
      <c r="BP269" s="23"/>
      <c r="BQ269" s="22" t="str">
        <f t="shared" ref="BQ269:BV269" si="1542">BQ268</f>
        <v>0</v>
      </c>
      <c r="BR269" s="22" t="str">
        <f t="shared" si="1542"/>
        <v>0</v>
      </c>
      <c r="BS269" s="22">
        <f t="shared" si="1542"/>
        <v>0</v>
      </c>
      <c r="BT269" s="22" t="str">
        <f t="shared" si="1542"/>
        <v>0</v>
      </c>
      <c r="BU269" s="22" t="str">
        <f t="shared" si="1542"/>
        <v>0</v>
      </c>
      <c r="BV269" s="22">
        <f t="shared" si="1542"/>
        <v>0</v>
      </c>
      <c r="BW269" s="22">
        <f t="shared" ref="BW269:BY269" si="1543">BW268</f>
        <v>4</v>
      </c>
      <c r="BX269" s="22">
        <f t="shared" si="1543"/>
        <v>86</v>
      </c>
      <c r="BY269" s="22">
        <f t="shared" si="1543"/>
        <v>90</v>
      </c>
    </row>
    <row r="270" spans="1:77" s="2" customFormat="1" ht="23.25" customHeight="1" x14ac:dyDescent="0.5">
      <c r="A270" s="24"/>
      <c r="B270" s="65" t="s">
        <v>29</v>
      </c>
      <c r="C270" s="112">
        <f t="shared" si="1521"/>
        <v>0</v>
      </c>
      <c r="D270" s="26">
        <f t="shared" si="1521"/>
        <v>0</v>
      </c>
      <c r="E270" s="26">
        <f t="shared" ref="E270:AQ270" si="1544">E269</f>
        <v>1</v>
      </c>
      <c r="F270" s="26">
        <f t="shared" si="1544"/>
        <v>10</v>
      </c>
      <c r="G270" s="26">
        <f t="shared" si="1544"/>
        <v>11</v>
      </c>
      <c r="H270" s="26">
        <f t="shared" si="1544"/>
        <v>0</v>
      </c>
      <c r="I270" s="26">
        <f t="shared" si="1544"/>
        <v>0</v>
      </c>
      <c r="J270" s="26">
        <f t="shared" ref="J270:L270" si="1545">J269</f>
        <v>0</v>
      </c>
      <c r="K270" s="26">
        <f t="shared" si="1545"/>
        <v>0</v>
      </c>
      <c r="L270" s="26">
        <f t="shared" si="1545"/>
        <v>0</v>
      </c>
      <c r="M270" s="26">
        <f t="shared" si="1544"/>
        <v>0</v>
      </c>
      <c r="N270" s="26">
        <f t="shared" si="1522"/>
        <v>0</v>
      </c>
      <c r="O270" s="26">
        <f t="shared" si="1522"/>
        <v>0</v>
      </c>
      <c r="P270" s="26">
        <f t="shared" si="1522"/>
        <v>0</v>
      </c>
      <c r="Q270" s="26">
        <f t="shared" si="1522"/>
        <v>0</v>
      </c>
      <c r="R270" s="26">
        <f t="shared" si="1544"/>
        <v>0</v>
      </c>
      <c r="S270" s="26">
        <f t="shared" ref="S270" si="1546">S269</f>
        <v>0</v>
      </c>
      <c r="T270" s="26">
        <f t="shared" si="1544"/>
        <v>0</v>
      </c>
      <c r="U270" s="26">
        <f t="shared" si="1544"/>
        <v>0</v>
      </c>
      <c r="V270" s="26">
        <f t="shared" si="1544"/>
        <v>0</v>
      </c>
      <c r="W270" s="26">
        <f t="shared" ref="W270:AG270" si="1547">W269</f>
        <v>20</v>
      </c>
      <c r="X270" s="26">
        <f t="shared" ref="X270" si="1548">X269</f>
        <v>200</v>
      </c>
      <c r="Y270" s="26">
        <f t="shared" si="1547"/>
        <v>0</v>
      </c>
      <c r="Z270" s="26">
        <f t="shared" si="1547"/>
        <v>0</v>
      </c>
      <c r="AA270" s="26">
        <f t="shared" si="1547"/>
        <v>0</v>
      </c>
      <c r="AB270" s="26">
        <f t="shared" si="1547"/>
        <v>60</v>
      </c>
      <c r="AC270" s="26">
        <f t="shared" ref="AC270" si="1549">AC269</f>
        <v>1846</v>
      </c>
      <c r="AD270" s="26">
        <f t="shared" si="1547"/>
        <v>2</v>
      </c>
      <c r="AE270" s="26">
        <f t="shared" si="1547"/>
        <v>36</v>
      </c>
      <c r="AF270" s="26">
        <f t="shared" si="1547"/>
        <v>38</v>
      </c>
      <c r="AG270" s="26">
        <f t="shared" si="1547"/>
        <v>20</v>
      </c>
      <c r="AH270" s="26">
        <f t="shared" si="1525"/>
        <v>367</v>
      </c>
      <c r="AI270" s="26">
        <f t="shared" si="1525"/>
        <v>1</v>
      </c>
      <c r="AJ270" s="26">
        <f t="shared" si="1525"/>
        <v>39</v>
      </c>
      <c r="AK270" s="26">
        <f t="shared" si="1525"/>
        <v>40</v>
      </c>
      <c r="AL270" s="26">
        <f t="shared" si="1544"/>
        <v>0</v>
      </c>
      <c r="AM270" s="26">
        <f t="shared" ref="AM270" si="1550">AM269</f>
        <v>0</v>
      </c>
      <c r="AN270" s="26">
        <f t="shared" si="1544"/>
        <v>0</v>
      </c>
      <c r="AO270" s="26">
        <f t="shared" si="1544"/>
        <v>0</v>
      </c>
      <c r="AP270" s="26">
        <f t="shared" si="1544"/>
        <v>0</v>
      </c>
      <c r="AQ270" s="26">
        <f t="shared" si="1544"/>
        <v>0</v>
      </c>
      <c r="AR270" s="26">
        <f t="shared" si="1522"/>
        <v>0</v>
      </c>
      <c r="AS270" s="26">
        <f t="shared" si="1522"/>
        <v>0</v>
      </c>
      <c r="AT270" s="26">
        <f t="shared" si="1522"/>
        <v>0</v>
      </c>
      <c r="AU270" s="26">
        <f t="shared" si="1522"/>
        <v>0</v>
      </c>
      <c r="AV270" s="26">
        <f t="shared" si="1522"/>
        <v>0</v>
      </c>
      <c r="AW270" s="26">
        <f t="shared" si="1522"/>
        <v>0</v>
      </c>
      <c r="AX270" s="26">
        <f t="shared" si="1522"/>
        <v>0</v>
      </c>
      <c r="AY270" s="26">
        <f t="shared" si="1522"/>
        <v>0</v>
      </c>
      <c r="AZ270" s="26">
        <f t="shared" si="1522"/>
        <v>0</v>
      </c>
      <c r="BA270" s="26">
        <f t="shared" si="1522"/>
        <v>0</v>
      </c>
      <c r="BB270" s="26">
        <f t="shared" si="1522"/>
        <v>1</v>
      </c>
      <c r="BC270" s="26">
        <f t="shared" si="1522"/>
        <v>0</v>
      </c>
      <c r="BD270" s="26">
        <f t="shared" si="1522"/>
        <v>1</v>
      </c>
      <c r="BE270" s="26">
        <f t="shared" si="1522"/>
        <v>1</v>
      </c>
      <c r="BF270" s="26">
        <f t="shared" ref="BF270" si="1551">BF269</f>
        <v>0</v>
      </c>
      <c r="BG270" s="26">
        <f t="shared" si="1528"/>
        <v>0</v>
      </c>
      <c r="BH270" s="26">
        <f t="shared" si="1528"/>
        <v>0</v>
      </c>
      <c r="BI270" s="26">
        <f t="shared" si="1528"/>
        <v>0</v>
      </c>
      <c r="BJ270" s="26">
        <f t="shared" si="1528"/>
        <v>0</v>
      </c>
      <c r="BK270" s="26">
        <f t="shared" si="1529"/>
        <v>100</v>
      </c>
      <c r="BL270" s="26">
        <f t="shared" si="1530"/>
        <v>2414</v>
      </c>
      <c r="BM270" s="26">
        <f t="shared" si="1531"/>
        <v>4</v>
      </c>
      <c r="BN270" s="26">
        <f t="shared" si="1532"/>
        <v>86</v>
      </c>
      <c r="BO270" s="26">
        <f t="shared" si="1533"/>
        <v>90</v>
      </c>
      <c r="BP270" s="27"/>
      <c r="BQ270" s="26" t="str">
        <f t="shared" ref="BQ270:BV270" si="1552">BQ269</f>
        <v>0</v>
      </c>
      <c r="BR270" s="26" t="str">
        <f t="shared" si="1552"/>
        <v>0</v>
      </c>
      <c r="BS270" s="26">
        <f t="shared" si="1552"/>
        <v>0</v>
      </c>
      <c r="BT270" s="26" t="str">
        <f t="shared" si="1552"/>
        <v>0</v>
      </c>
      <c r="BU270" s="26" t="str">
        <f t="shared" si="1552"/>
        <v>0</v>
      </c>
      <c r="BV270" s="26">
        <f t="shared" si="1552"/>
        <v>0</v>
      </c>
      <c r="BW270" s="26">
        <f t="shared" ref="BW270:BY270" si="1553">BW269</f>
        <v>4</v>
      </c>
      <c r="BX270" s="26">
        <f t="shared" si="1553"/>
        <v>86</v>
      </c>
      <c r="BY270" s="26">
        <f t="shared" si="1553"/>
        <v>90</v>
      </c>
    </row>
    <row r="271" spans="1:77" s="70" customFormat="1" ht="23.25" customHeight="1" x14ac:dyDescent="0.5">
      <c r="A271" s="66"/>
      <c r="B271" s="67" t="s">
        <v>1</v>
      </c>
      <c r="C271" s="68">
        <f>C263+C252+C244+C228+C203+C184+C167+C126+C79+C68+C29+C270</f>
        <v>1142</v>
      </c>
      <c r="D271" s="68">
        <f>D263+D252+D244+D228+D203+D184+D167+D126+D79+D68+D29</f>
        <v>1390</v>
      </c>
      <c r="E271" s="68">
        <f>E263+E252+E244+E228+E203+E184+E167+E126+E79+E68+E29+E270</f>
        <v>353</v>
      </c>
      <c r="F271" s="68">
        <f t="shared" ref="F271:G271" si="1554">F263+F252+F244+F228+F203+F184+F167+F126+F79+F68+F29+F270</f>
        <v>417</v>
      </c>
      <c r="G271" s="68">
        <f t="shared" si="1554"/>
        <v>770</v>
      </c>
      <c r="H271" s="68">
        <f>H263+H252+H244+H228+H203+H184+H167+H126+H79+H68+H29+H270</f>
        <v>0</v>
      </c>
      <c r="I271" s="68">
        <f>I263+I252+I244+I228+I203+I184+I167+I126+I79+I68+I29</f>
        <v>873</v>
      </c>
      <c r="J271" s="68">
        <f>J263+J252+J244+J228+J203+J184+J167+J126+J79+J68+J29</f>
        <v>256</v>
      </c>
      <c r="K271" s="68">
        <f>K263+K252+K244+K228+K203+K184+K167+K126+K79+K68+K29</f>
        <v>367</v>
      </c>
      <c r="L271" s="68">
        <f>L263+L252+L244+L228+L203+L184+L167+L126+L79+L68+L29</f>
        <v>623</v>
      </c>
      <c r="M271" s="68">
        <f>M263+M252+M244+M228+M203+M184+M167+M126+M79+M68+M29</f>
        <v>1283</v>
      </c>
      <c r="N271" s="68">
        <f>N263+N270+N252+N244+N228+N203+N184+N167+N126+N79+N68+N29</f>
        <v>2879</v>
      </c>
      <c r="O271" s="68">
        <f t="shared" ref="O271:AP271" si="1555">O263+O252+O244+O228+O203+O184+O167+O126+O79+O68+O29+O270</f>
        <v>766</v>
      </c>
      <c r="P271" s="68">
        <f t="shared" si="1555"/>
        <v>412</v>
      </c>
      <c r="Q271" s="68">
        <f t="shared" si="1555"/>
        <v>1178</v>
      </c>
      <c r="R271" s="68">
        <f t="shared" si="1555"/>
        <v>1770</v>
      </c>
      <c r="S271" s="68">
        <f t="shared" si="1555"/>
        <v>2951</v>
      </c>
      <c r="T271" s="68">
        <f t="shared" si="1555"/>
        <v>440</v>
      </c>
      <c r="U271" s="68">
        <f t="shared" si="1555"/>
        <v>748</v>
      </c>
      <c r="V271" s="68">
        <f t="shared" si="1555"/>
        <v>1188</v>
      </c>
      <c r="W271" s="68">
        <f t="shared" si="1555"/>
        <v>996</v>
      </c>
      <c r="X271" s="68">
        <f t="shared" si="1555"/>
        <v>2304</v>
      </c>
      <c r="Y271" s="68">
        <f t="shared" si="1555"/>
        <v>291</v>
      </c>
      <c r="Z271" s="68">
        <f t="shared" si="1555"/>
        <v>390</v>
      </c>
      <c r="AA271" s="68">
        <f t="shared" si="1555"/>
        <v>681</v>
      </c>
      <c r="AB271" s="68">
        <f t="shared" si="1555"/>
        <v>710</v>
      </c>
      <c r="AC271" s="68">
        <f t="shared" si="1555"/>
        <v>8544</v>
      </c>
      <c r="AD271" s="68">
        <f t="shared" si="1555"/>
        <v>249</v>
      </c>
      <c r="AE271" s="68">
        <f t="shared" si="1555"/>
        <v>376</v>
      </c>
      <c r="AF271" s="68">
        <f t="shared" si="1555"/>
        <v>625</v>
      </c>
      <c r="AG271" s="68">
        <f t="shared" si="1555"/>
        <v>154</v>
      </c>
      <c r="AH271" s="68">
        <f t="shared" si="1555"/>
        <v>1232</v>
      </c>
      <c r="AI271" s="68">
        <f t="shared" si="1555"/>
        <v>204</v>
      </c>
      <c r="AJ271" s="68">
        <f t="shared" si="1555"/>
        <v>304</v>
      </c>
      <c r="AK271" s="68">
        <f t="shared" si="1555"/>
        <v>508</v>
      </c>
      <c r="AL271" s="68">
        <f t="shared" si="1555"/>
        <v>0</v>
      </c>
      <c r="AM271" s="68">
        <f t="shared" si="1555"/>
        <v>0</v>
      </c>
      <c r="AN271" s="68">
        <f t="shared" si="1555"/>
        <v>0</v>
      </c>
      <c r="AO271" s="68">
        <f t="shared" si="1555"/>
        <v>0</v>
      </c>
      <c r="AP271" s="68">
        <f t="shared" si="1555"/>
        <v>0</v>
      </c>
      <c r="AQ271" s="68">
        <f>AQ263+AQ252+AQ244+AQ228+AQ203+AQ184+AQ167+AQ126+AQ79+AQ68+AQ29</f>
        <v>0</v>
      </c>
      <c r="AR271" s="68">
        <f>AR263+AR252+AR244+AR228+AR203+AR184+AR167+AR126+AR79+AR68+AR29</f>
        <v>0</v>
      </c>
      <c r="AS271" s="68">
        <f>AS263+AS252+AS244+AS228+AS203+AS184+AS167+AS126+AS79+AS68+AS29</f>
        <v>48</v>
      </c>
      <c r="AT271" s="68">
        <f>AT263+AT252+AT244+AT228+AT203+AT184+AT167+AT126+AT79+AT68+AT29</f>
        <v>16</v>
      </c>
      <c r="AU271" s="68">
        <f>AU263+AU252+AU244+AU228+AU203+AU184+AU167+AU126+AU79+AU68+AU29</f>
        <v>64</v>
      </c>
      <c r="AV271" s="68">
        <f t="shared" ref="AV271:BJ271" si="1556">AV263+AV252+AV244+AV228+AV203+AV184+AV167+AV126+AV79+AV68+AV29+AV270</f>
        <v>0</v>
      </c>
      <c r="AW271" s="68">
        <f t="shared" si="1556"/>
        <v>125</v>
      </c>
      <c r="AX271" s="68">
        <f t="shared" si="1556"/>
        <v>27</v>
      </c>
      <c r="AY271" s="68">
        <f t="shared" si="1556"/>
        <v>8</v>
      </c>
      <c r="AZ271" s="68">
        <f t="shared" si="1556"/>
        <v>35</v>
      </c>
      <c r="BA271" s="68">
        <f t="shared" ref="BA271:BE271" si="1557">BA263+BA252+BA244+BA228+BA203+BA184+BA167+BA126+BA79+BA68+BA29+BA270</f>
        <v>0</v>
      </c>
      <c r="BB271" s="68">
        <f t="shared" si="1557"/>
        <v>486</v>
      </c>
      <c r="BC271" s="68">
        <f t="shared" si="1557"/>
        <v>341</v>
      </c>
      <c r="BD271" s="68">
        <f t="shared" si="1557"/>
        <v>150</v>
      </c>
      <c r="BE271" s="68">
        <f t="shared" si="1557"/>
        <v>491</v>
      </c>
      <c r="BF271" s="68">
        <f t="shared" si="1556"/>
        <v>0</v>
      </c>
      <c r="BG271" s="68">
        <f t="shared" si="1556"/>
        <v>0</v>
      </c>
      <c r="BH271" s="68">
        <f t="shared" si="1556"/>
        <v>7</v>
      </c>
      <c r="BI271" s="68">
        <f t="shared" si="1556"/>
        <v>4</v>
      </c>
      <c r="BJ271" s="68">
        <f t="shared" si="1556"/>
        <v>11</v>
      </c>
      <c r="BK271" s="68">
        <f t="shared" si="1529"/>
        <v>6055</v>
      </c>
      <c r="BL271" s="68">
        <f t="shared" si="1530"/>
        <v>20784</v>
      </c>
      <c r="BM271" s="68">
        <f t="shared" si="1531"/>
        <v>2982</v>
      </c>
      <c r="BN271" s="68">
        <f t="shared" si="1532"/>
        <v>3192</v>
      </c>
      <c r="BO271" s="68">
        <f t="shared" si="1533"/>
        <v>6174</v>
      </c>
      <c r="BP271" s="69"/>
      <c r="BQ271" s="68">
        <f t="shared" ref="BQ271:BY271" si="1558">BQ29+BQ68+BQ79+BQ126+BQ167+BQ184+BQ203+BQ228+BQ244+BQ263+BQ252+BQ270</f>
        <v>408</v>
      </c>
      <c r="BR271" s="68">
        <f t="shared" si="1558"/>
        <v>960</v>
      </c>
      <c r="BS271" s="68">
        <f t="shared" si="1558"/>
        <v>1368</v>
      </c>
      <c r="BT271" s="68">
        <f t="shared" si="1558"/>
        <v>2564</v>
      </c>
      <c r="BU271" s="68">
        <f t="shared" si="1558"/>
        <v>2106</v>
      </c>
      <c r="BV271" s="68">
        <f t="shared" si="1558"/>
        <v>4670</v>
      </c>
      <c r="BW271" s="68">
        <f t="shared" si="1558"/>
        <v>10</v>
      </c>
      <c r="BX271" s="68">
        <f t="shared" si="1558"/>
        <v>126</v>
      </c>
      <c r="BY271" s="68">
        <f t="shared" si="1558"/>
        <v>136</v>
      </c>
    </row>
    <row r="272" spans="1:77" s="2" customFormat="1" ht="23.25" customHeight="1" x14ac:dyDescent="0.5">
      <c r="A272" s="71"/>
      <c r="B272" s="71" t="s">
        <v>169</v>
      </c>
      <c r="C272" s="72"/>
      <c r="D272" s="72"/>
      <c r="E272" s="72"/>
      <c r="F272" s="72"/>
      <c r="G272" s="72"/>
      <c r="H272" s="72"/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  <c r="T272" s="72"/>
      <c r="U272" s="72"/>
      <c r="V272" s="72"/>
      <c r="W272" s="72"/>
      <c r="X272" s="72"/>
      <c r="Y272" s="72"/>
      <c r="Z272" s="72"/>
      <c r="AA272" s="72"/>
      <c r="AB272" s="72"/>
      <c r="AC272" s="72"/>
      <c r="AD272" s="72"/>
      <c r="AE272" s="72"/>
      <c r="AF272" s="72"/>
      <c r="AG272" s="72"/>
      <c r="AH272" s="72"/>
      <c r="AI272" s="72"/>
      <c r="AJ272" s="72"/>
      <c r="AK272" s="72"/>
      <c r="AL272" s="72"/>
      <c r="AM272" s="72"/>
      <c r="AN272" s="72"/>
      <c r="AO272" s="72"/>
      <c r="AP272" s="72"/>
      <c r="AQ272" s="72"/>
      <c r="AR272" s="72"/>
      <c r="AS272" s="72"/>
      <c r="AT272" s="72"/>
      <c r="AU272" s="72"/>
      <c r="AV272" s="72"/>
      <c r="AW272" s="72"/>
      <c r="AX272" s="72"/>
      <c r="AY272" s="72"/>
      <c r="AZ272" s="72"/>
      <c r="BA272" s="72"/>
      <c r="BB272" s="72"/>
      <c r="BC272" s="72"/>
      <c r="BD272" s="72"/>
      <c r="BE272" s="72"/>
      <c r="BF272" s="72"/>
      <c r="BG272" s="72"/>
      <c r="BH272" s="72"/>
      <c r="BI272" s="72"/>
      <c r="BJ272" s="72"/>
      <c r="BK272" s="101"/>
      <c r="BL272" s="101"/>
      <c r="BM272" s="60"/>
      <c r="BN272" s="60"/>
      <c r="BO272" s="60"/>
      <c r="BP272" s="73"/>
      <c r="BQ272" s="74"/>
      <c r="BR272" s="74"/>
      <c r="BS272" s="74"/>
      <c r="BT272" s="60"/>
      <c r="BU272" s="60"/>
      <c r="BV272" s="74"/>
      <c r="BW272" s="60"/>
      <c r="BX272" s="60"/>
      <c r="BY272" s="74"/>
    </row>
    <row r="273" spans="2:77" ht="23.25" customHeight="1" x14ac:dyDescent="0.5">
      <c r="B273" s="76" t="s">
        <v>151</v>
      </c>
      <c r="BK273" s="78"/>
      <c r="BL273" s="78"/>
      <c r="BM273" s="116"/>
      <c r="BS273" s="116"/>
      <c r="BT273" s="116"/>
      <c r="BV273" s="116"/>
      <c r="BY273" s="116"/>
    </row>
    <row r="274" spans="2:77" ht="23.25" customHeight="1" x14ac:dyDescent="0.5">
      <c r="BK274" s="78"/>
      <c r="BL274" s="78"/>
      <c r="BT274" s="116"/>
      <c r="BU274" s="116"/>
      <c r="BV274" s="116"/>
    </row>
  </sheetData>
  <sortState ref="B254:B255">
    <sortCondition ref="B254"/>
  </sortState>
  <mergeCells count="60">
    <mergeCell ref="BQ4:BY4"/>
    <mergeCell ref="BQ5:BS5"/>
    <mergeCell ref="BT5:BV5"/>
    <mergeCell ref="BW5:BY5"/>
    <mergeCell ref="W4:AA4"/>
    <mergeCell ref="AB4:AF4"/>
    <mergeCell ref="AM5:AM6"/>
    <mergeCell ref="AL5:AL6"/>
    <mergeCell ref="AD5:AF5"/>
    <mergeCell ref="AG4:AK4"/>
    <mergeCell ref="AQ4:AU4"/>
    <mergeCell ref="AQ5:AQ6"/>
    <mergeCell ref="AR5:AR6"/>
    <mergeCell ref="AS5:AU5"/>
    <mergeCell ref="AI5:AK5"/>
    <mergeCell ref="AN5:AP5"/>
    <mergeCell ref="N5:N6"/>
    <mergeCell ref="O5:Q5"/>
    <mergeCell ref="BL5:BL6"/>
    <mergeCell ref="BM5:BO5"/>
    <mergeCell ref="BF4:BJ4"/>
    <mergeCell ref="BF5:BF6"/>
    <mergeCell ref="BG5:BG6"/>
    <mergeCell ref="BH5:BJ5"/>
    <mergeCell ref="BA4:BE4"/>
    <mergeCell ref="BA5:BA6"/>
    <mergeCell ref="BB5:BB6"/>
    <mergeCell ref="BC5:BE5"/>
    <mergeCell ref="A1:BV1"/>
    <mergeCell ref="A2:B6"/>
    <mergeCell ref="BK5:BK6"/>
    <mergeCell ref="C4:G4"/>
    <mergeCell ref="R4:V4"/>
    <mergeCell ref="AL4:AP4"/>
    <mergeCell ref="C5:C6"/>
    <mergeCell ref="AG5:AG6"/>
    <mergeCell ref="AH5:AH6"/>
    <mergeCell ref="AV4:AZ4"/>
    <mergeCell ref="AV5:AV6"/>
    <mergeCell ref="AW5:AW6"/>
    <mergeCell ref="AX5:AZ5"/>
    <mergeCell ref="D5:D6"/>
    <mergeCell ref="S5:S6"/>
    <mergeCell ref="X5:X6"/>
    <mergeCell ref="C2:BY2"/>
    <mergeCell ref="BK4:BO4"/>
    <mergeCell ref="C3:BY3"/>
    <mergeCell ref="H4:L4"/>
    <mergeCell ref="H5:H6"/>
    <mergeCell ref="I5:I6"/>
    <mergeCell ref="J5:L5"/>
    <mergeCell ref="M4:Q4"/>
    <mergeCell ref="AC5:AC6"/>
    <mergeCell ref="E5:G5"/>
    <mergeCell ref="R5:R6"/>
    <mergeCell ref="T5:V5"/>
    <mergeCell ref="W5:W6"/>
    <mergeCell ref="Y5:AA5"/>
    <mergeCell ref="AB5:AB6"/>
    <mergeCell ref="M5:M6"/>
  </mergeCells>
  <pageMargins left="0.39370078740157483" right="0.19685039370078741" top="0.39370078740157483" bottom="0.39370078740157483" header="0.31496062992125984" footer="0.31496062992125984"/>
  <pageSetup paperSize="8" scale="73" orientation="landscape" r:id="rId1"/>
  <headerFooter>
    <oddFooter xml:space="preserve">&amp;Rหน้าที่ &amp;P จาก &amp;N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F26" sqref="F26"/>
    </sheetView>
  </sheetViews>
  <sheetFormatPr defaultRowHeight="14.25" x14ac:dyDescent="0.2"/>
  <cols>
    <col min="1" max="1" width="25.875" customWidth="1"/>
    <col min="2" max="2" width="9.875" customWidth="1"/>
  </cols>
  <sheetData>
    <row r="1" spans="1:2" ht="24" x14ac:dyDescent="0.55000000000000004">
      <c r="A1" s="94" t="s">
        <v>72</v>
      </c>
      <c r="B1" s="95">
        <f>นักศึกษาเข้าใหม่!BO29</f>
        <v>610</v>
      </c>
    </row>
    <row r="2" spans="1:2" ht="24" x14ac:dyDescent="0.55000000000000004">
      <c r="A2" s="94" t="s">
        <v>76</v>
      </c>
      <c r="B2" s="95">
        <f>นักศึกษาเข้าใหม่!BO68</f>
        <v>486</v>
      </c>
    </row>
    <row r="3" spans="1:2" ht="24" x14ac:dyDescent="0.55000000000000004">
      <c r="A3" s="94" t="s">
        <v>28</v>
      </c>
      <c r="B3" s="95">
        <f>นักศึกษาเข้าใหม่!BO79</f>
        <v>217</v>
      </c>
    </row>
    <row r="4" spans="1:2" ht="24" x14ac:dyDescent="0.55000000000000004">
      <c r="A4" s="94" t="s">
        <v>30</v>
      </c>
      <c r="B4" s="95">
        <f>นักศึกษาเข้าใหม่!BO126</f>
        <v>1470</v>
      </c>
    </row>
    <row r="5" spans="1:2" ht="24" x14ac:dyDescent="0.55000000000000004">
      <c r="A5" s="94" t="s">
        <v>31</v>
      </c>
      <c r="B5" s="95">
        <f>นักศึกษาเข้าใหม่!BO167</f>
        <v>1352</v>
      </c>
    </row>
    <row r="6" spans="1:2" ht="24" x14ac:dyDescent="0.55000000000000004">
      <c r="A6" s="94" t="s">
        <v>34</v>
      </c>
      <c r="B6" s="95">
        <f>นักศึกษาเข้าใหม่!BO184</f>
        <v>439</v>
      </c>
    </row>
    <row r="7" spans="1:2" ht="24" x14ac:dyDescent="0.55000000000000004">
      <c r="A7" s="94" t="s">
        <v>36</v>
      </c>
      <c r="B7" s="95">
        <f>นักศึกษาเข้าใหม่!BO203</f>
        <v>350</v>
      </c>
    </row>
    <row r="8" spans="1:2" ht="24" x14ac:dyDescent="0.55000000000000004">
      <c r="A8" s="94" t="s">
        <v>37</v>
      </c>
      <c r="B8" s="95">
        <f>นักศึกษาเข้าใหม่!BO228</f>
        <v>526</v>
      </c>
    </row>
    <row r="9" spans="1:2" ht="24" x14ac:dyDescent="0.55000000000000004">
      <c r="A9" s="94" t="s">
        <v>38</v>
      </c>
      <c r="B9" s="95">
        <f>นักศึกษาเข้าใหม่!BO244</f>
        <v>355</v>
      </c>
    </row>
    <row r="10" spans="1:2" ht="24" x14ac:dyDescent="0.55000000000000004">
      <c r="A10" s="94" t="s">
        <v>40</v>
      </c>
      <c r="B10" s="95">
        <f>นักศึกษาเข้าใหม่!BO252</f>
        <v>164</v>
      </c>
    </row>
    <row r="11" spans="1:2" ht="24" x14ac:dyDescent="0.55000000000000004">
      <c r="A11" s="94" t="s">
        <v>155</v>
      </c>
      <c r="B11" s="95">
        <f>นักศึกษาเข้าใหม่!BO263</f>
        <v>115</v>
      </c>
    </row>
    <row r="12" spans="1:2" ht="24" x14ac:dyDescent="0.55000000000000004">
      <c r="A12" s="94" t="s">
        <v>95</v>
      </c>
      <c r="B12" s="95">
        <f>นักศึกษาเข้าใหม่!BO270</f>
        <v>90</v>
      </c>
    </row>
    <row r="13" spans="1:2" ht="18.75" customHeight="1" x14ac:dyDescent="0.2">
      <c r="B13" s="95">
        <f>SUM(B1:B12)</f>
        <v>6174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นักศึกษาเข้าใหม่</vt:lpstr>
      <vt:lpstr>Sheet1</vt:lpstr>
      <vt:lpstr>นักศึกษาเข้าใหม่!Print_Titles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osyo</dc:creator>
  <cp:lastModifiedBy>Windows User</cp:lastModifiedBy>
  <cp:lastPrinted>2021-08-20T09:04:42Z</cp:lastPrinted>
  <dcterms:created xsi:type="dcterms:W3CDTF">2010-08-08T07:13:07Z</dcterms:created>
  <dcterms:modified xsi:type="dcterms:W3CDTF">2022-10-26T07:18:49Z</dcterms:modified>
</cp:coreProperties>
</file>