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30" windowWidth="10290" windowHeight="10215"/>
  </bookViews>
  <sheets>
    <sheet name="นักศึกษาเข้าใหม่" sheetId="8" r:id="rId1"/>
    <sheet name="Sheet1" sheetId="9" state="hidden" r:id="rId2"/>
  </sheets>
  <definedNames>
    <definedName name="_xlnm.Print_Titles" localSheetId="0">นักศึกษาเข้าใหม่!$2:$6</definedName>
  </definedNames>
  <calcPr calcId="125725"/>
</workbook>
</file>

<file path=xl/calcChain.xml><?xml version="1.0" encoding="utf-8"?>
<calcChain xmlns="http://schemas.openxmlformats.org/spreadsheetml/2006/main">
  <c r="BA137" i="8"/>
  <c r="BF226" l="1"/>
  <c r="BF154"/>
  <c r="BG38" l="1"/>
  <c r="BH38"/>
  <c r="T198"/>
  <c r="F203"/>
  <c r="E203"/>
  <c r="G198"/>
  <c r="O186"/>
  <c r="F165"/>
  <c r="F164"/>
  <c r="E164"/>
  <c r="J110"/>
  <c r="BI38" l="1"/>
  <c r="BC198"/>
  <c r="S239" l="1"/>
  <c r="S240" s="1"/>
  <c r="BC249"/>
  <c r="BB249"/>
  <c r="BA249"/>
  <c r="BD248"/>
  <c r="BC248"/>
  <c r="BB248"/>
  <c r="BA248"/>
  <c r="BD245"/>
  <c r="BC245"/>
  <c r="BB245"/>
  <c r="BA245"/>
  <c r="BD238"/>
  <c r="BC238"/>
  <c r="BB238"/>
  <c r="BA238"/>
  <c r="BD231"/>
  <c r="BC231"/>
  <c r="BB231"/>
  <c r="BA231"/>
  <c r="BD230"/>
  <c r="BC230"/>
  <c r="BB230"/>
  <c r="BA230"/>
  <c r="BD223"/>
  <c r="BB223"/>
  <c r="BA223"/>
  <c r="BD222"/>
  <c r="BB222"/>
  <c r="BA222"/>
  <c r="BD221"/>
  <c r="BC221"/>
  <c r="BB221"/>
  <c r="BA221"/>
  <c r="BB220"/>
  <c r="BA220"/>
  <c r="BB219"/>
  <c r="BA219"/>
  <c r="BC218"/>
  <c r="BB218"/>
  <c r="BA218"/>
  <c r="BD217"/>
  <c r="BC217"/>
  <c r="BB217"/>
  <c r="BA217"/>
  <c r="BD210"/>
  <c r="BC210"/>
  <c r="BB210"/>
  <c r="BA210"/>
  <c r="BD209"/>
  <c r="BC209"/>
  <c r="BB209"/>
  <c r="BA209"/>
  <c r="BD204"/>
  <c r="BB204"/>
  <c r="BA204"/>
  <c r="BD203"/>
  <c r="BC203"/>
  <c r="BB203"/>
  <c r="BA203"/>
  <c r="BB200"/>
  <c r="BA200"/>
  <c r="BD199"/>
  <c r="BC199"/>
  <c r="BB199"/>
  <c r="BA199"/>
  <c r="BD198"/>
  <c r="BB198"/>
  <c r="BA198"/>
  <c r="BB197"/>
  <c r="BA197"/>
  <c r="BD196"/>
  <c r="BC196"/>
  <c r="BB196"/>
  <c r="BA196"/>
  <c r="BB195"/>
  <c r="BA195"/>
  <c r="BD188"/>
  <c r="BC188"/>
  <c r="BB188"/>
  <c r="BA188"/>
  <c r="BD187"/>
  <c r="BC187"/>
  <c r="BB187"/>
  <c r="BA187"/>
  <c r="BD186"/>
  <c r="BC186"/>
  <c r="BB186"/>
  <c r="BA186"/>
  <c r="BC183"/>
  <c r="BB183"/>
  <c r="BA183"/>
  <c r="BC182"/>
  <c r="BB182"/>
  <c r="BA182"/>
  <c r="BC181"/>
  <c r="BB181"/>
  <c r="BA181"/>
  <c r="BB180"/>
  <c r="BA180"/>
  <c r="BD179"/>
  <c r="BC179"/>
  <c r="BB179"/>
  <c r="BA179"/>
  <c r="BD178"/>
  <c r="BC178"/>
  <c r="BB178"/>
  <c r="BA178"/>
  <c r="BB177"/>
  <c r="BA177"/>
  <c r="BB176"/>
  <c r="BA176"/>
  <c r="BD169"/>
  <c r="BC169"/>
  <c r="BB169"/>
  <c r="BA169"/>
  <c r="BB166"/>
  <c r="BA166"/>
  <c r="BD165"/>
  <c r="BC165"/>
  <c r="BB165"/>
  <c r="BA165"/>
  <c r="BD164"/>
  <c r="BC164"/>
  <c r="BB164"/>
  <c r="BA164"/>
  <c r="BD161"/>
  <c r="BB161"/>
  <c r="BA161"/>
  <c r="BD160"/>
  <c r="BC160"/>
  <c r="BB160"/>
  <c r="BA160"/>
  <c r="BD159"/>
  <c r="BC159"/>
  <c r="BB159"/>
  <c r="BA159"/>
  <c r="BD152"/>
  <c r="BB152"/>
  <c r="BA152"/>
  <c r="BD151"/>
  <c r="BC151"/>
  <c r="BB151"/>
  <c r="BA151"/>
  <c r="BD146"/>
  <c r="BC146"/>
  <c r="BB146"/>
  <c r="BA146"/>
  <c r="BD143"/>
  <c r="BC143"/>
  <c r="BB143"/>
  <c r="BA143"/>
  <c r="BB142"/>
  <c r="BA142"/>
  <c r="BD141"/>
  <c r="BC141"/>
  <c r="BB141"/>
  <c r="BA141"/>
  <c r="BD140"/>
  <c r="BC140"/>
  <c r="BB140"/>
  <c r="BA140"/>
  <c r="BD137"/>
  <c r="BC137"/>
  <c r="BB137"/>
  <c r="BC136"/>
  <c r="BB136"/>
  <c r="BA136"/>
  <c r="BB133"/>
  <c r="BA133"/>
  <c r="BD130"/>
  <c r="BC130"/>
  <c r="BB130"/>
  <c r="BA130"/>
  <c r="BD127"/>
  <c r="BB127"/>
  <c r="BA127"/>
  <c r="BB126"/>
  <c r="BA126"/>
  <c r="BB125"/>
  <c r="BA125"/>
  <c r="BD124"/>
  <c r="BC124"/>
  <c r="BB124"/>
  <c r="BA124"/>
  <c r="BD123"/>
  <c r="BC123"/>
  <c r="BB123"/>
  <c r="BA123"/>
  <c r="BD122"/>
  <c r="BC122"/>
  <c r="BB122"/>
  <c r="BA122"/>
  <c r="BB121"/>
  <c r="BA121"/>
  <c r="BB114"/>
  <c r="BA114"/>
  <c r="BD113"/>
  <c r="BB113"/>
  <c r="BA113"/>
  <c r="BB112"/>
  <c r="BA112"/>
  <c r="BD111"/>
  <c r="BB111"/>
  <c r="BA111"/>
  <c r="BB110"/>
  <c r="BA110"/>
  <c r="BB109"/>
  <c r="BA109"/>
  <c r="BD104"/>
  <c r="BC104"/>
  <c r="BB104"/>
  <c r="BA104"/>
  <c r="BD103"/>
  <c r="BC103"/>
  <c r="BB103"/>
  <c r="BA103"/>
  <c r="BD102"/>
  <c r="BB102"/>
  <c r="BA102"/>
  <c r="BD101"/>
  <c r="BB101"/>
  <c r="BA101"/>
  <c r="BB100"/>
  <c r="BA100"/>
  <c r="BD99"/>
  <c r="BB99"/>
  <c r="BA99"/>
  <c r="BB98"/>
  <c r="BA98"/>
  <c r="BD97"/>
  <c r="BB97"/>
  <c r="BA97"/>
  <c r="BD96"/>
  <c r="BC96"/>
  <c r="BB96"/>
  <c r="BA96"/>
  <c r="BB95"/>
  <c r="BA95"/>
  <c r="BB92"/>
  <c r="BA92"/>
  <c r="BD89"/>
  <c r="BC89"/>
  <c r="BB89"/>
  <c r="BA89"/>
  <c r="BD88"/>
  <c r="BC88"/>
  <c r="BB88"/>
  <c r="BA88"/>
  <c r="BD87"/>
  <c r="BB87"/>
  <c r="BA87"/>
  <c r="BD86"/>
  <c r="BC86"/>
  <c r="BB86"/>
  <c r="BA86"/>
  <c r="BD85"/>
  <c r="BB85"/>
  <c r="BA85"/>
  <c r="BD84"/>
  <c r="BC84"/>
  <c r="BB84"/>
  <c r="BA84"/>
  <c r="BD83"/>
  <c r="BB83"/>
  <c r="BA83"/>
  <c r="BB82"/>
  <c r="BA82"/>
  <c r="BD81"/>
  <c r="BB81"/>
  <c r="BA81"/>
  <c r="BD80"/>
  <c r="BC80"/>
  <c r="BB80"/>
  <c r="BA80"/>
  <c r="BD79"/>
  <c r="BC79"/>
  <c r="BB79"/>
  <c r="BA79"/>
  <c r="BD78"/>
  <c r="BB78"/>
  <c r="BA78"/>
  <c r="BD77"/>
  <c r="BB77"/>
  <c r="BA77"/>
  <c r="BD76"/>
  <c r="BC76"/>
  <c r="BB76"/>
  <c r="BA76"/>
  <c r="BD75"/>
  <c r="BC75"/>
  <c r="BB75"/>
  <c r="BA75"/>
  <c r="BD74"/>
  <c r="BC74"/>
  <c r="BB74"/>
  <c r="BA74"/>
  <c r="BD73"/>
  <c r="BC73"/>
  <c r="BB73"/>
  <c r="BA73"/>
  <c r="BB66"/>
  <c r="BA66"/>
  <c r="BB65"/>
  <c r="BA65"/>
  <c r="BC64"/>
  <c r="BB64"/>
  <c r="BA64"/>
  <c r="BC63"/>
  <c r="BB63"/>
  <c r="BA63"/>
  <c r="BB62"/>
  <c r="BA62"/>
  <c r="BD55"/>
  <c r="BC55"/>
  <c r="BB55"/>
  <c r="BA55"/>
  <c r="BD50"/>
  <c r="BB50"/>
  <c r="BA50"/>
  <c r="BB46"/>
  <c r="BA46"/>
  <c r="BD45"/>
  <c r="BB45"/>
  <c r="BA45"/>
  <c r="BD42"/>
  <c r="BB42"/>
  <c r="BA42"/>
  <c r="BB39"/>
  <c r="BA39"/>
  <c r="BB38"/>
  <c r="BA38"/>
  <c r="BD37"/>
  <c r="BB37"/>
  <c r="BA37"/>
  <c r="BA30"/>
  <c r="BB30"/>
  <c r="BD30"/>
  <c r="BA31"/>
  <c r="BB31"/>
  <c r="BA32"/>
  <c r="BB32"/>
  <c r="BD32"/>
  <c r="BA33"/>
  <c r="BB33"/>
  <c r="BD33"/>
  <c r="BA34"/>
  <c r="BB34"/>
  <c r="BD34"/>
  <c r="BB29"/>
  <c r="BA29"/>
  <c r="BA22"/>
  <c r="BB22"/>
  <c r="BC22"/>
  <c r="BD22"/>
  <c r="BD21"/>
  <c r="BC21"/>
  <c r="BB21"/>
  <c r="BA21"/>
  <c r="BC16"/>
  <c r="BB16"/>
  <c r="BA16"/>
  <c r="BA11"/>
  <c r="BB11"/>
  <c r="BA12"/>
  <c r="BB12"/>
  <c r="BC12"/>
  <c r="BA13"/>
  <c r="BB13"/>
  <c r="BC13"/>
  <c r="BD13"/>
  <c r="BB10"/>
  <c r="BC10"/>
  <c r="BA10"/>
  <c r="AO250"/>
  <c r="AN250"/>
  <c r="AM250"/>
  <c r="AL250"/>
  <c r="AP249"/>
  <c r="AP248"/>
  <c r="AO246"/>
  <c r="AN246"/>
  <c r="AM246"/>
  <c r="AL246"/>
  <c r="AP245"/>
  <c r="AP246" s="1"/>
  <c r="AO239"/>
  <c r="AO240" s="1"/>
  <c r="AO241" s="1"/>
  <c r="AN239"/>
  <c r="AN240" s="1"/>
  <c r="AN241" s="1"/>
  <c r="AM239"/>
  <c r="AM240" s="1"/>
  <c r="AM241" s="1"/>
  <c r="AL239"/>
  <c r="AL240" s="1"/>
  <c r="AL241" s="1"/>
  <c r="AP238"/>
  <c r="AP239" s="1"/>
  <c r="AP240" s="1"/>
  <c r="AP241" s="1"/>
  <c r="AO232"/>
  <c r="AO233" s="1"/>
  <c r="AO234" s="1"/>
  <c r="AN232"/>
  <c r="AN233" s="1"/>
  <c r="AN234" s="1"/>
  <c r="AM232"/>
  <c r="AM233" s="1"/>
  <c r="AM234" s="1"/>
  <c r="AL232"/>
  <c r="AL233" s="1"/>
  <c r="AL234" s="1"/>
  <c r="AP231"/>
  <c r="AP230"/>
  <c r="AO224"/>
  <c r="AO225" s="1"/>
  <c r="AO226" s="1"/>
  <c r="AN224"/>
  <c r="AN225" s="1"/>
  <c r="AN226" s="1"/>
  <c r="AM224"/>
  <c r="AM225" s="1"/>
  <c r="AM226" s="1"/>
  <c r="AL224"/>
  <c r="AL225" s="1"/>
  <c r="AL226" s="1"/>
  <c r="AP223"/>
  <c r="AP222"/>
  <c r="AP221"/>
  <c r="AP220"/>
  <c r="AP219"/>
  <c r="AP218"/>
  <c r="AP217"/>
  <c r="AO211"/>
  <c r="AO212" s="1"/>
  <c r="AN211"/>
  <c r="AN212" s="1"/>
  <c r="AM211"/>
  <c r="AM212" s="1"/>
  <c r="AL211"/>
  <c r="AL212" s="1"/>
  <c r="AP210"/>
  <c r="AP209"/>
  <c r="AO205"/>
  <c r="AN205"/>
  <c r="AM205"/>
  <c r="AL205"/>
  <c r="AP204"/>
  <c r="AP203"/>
  <c r="AO201"/>
  <c r="AN201"/>
  <c r="AM201"/>
  <c r="AL201"/>
  <c r="AP200"/>
  <c r="AP199"/>
  <c r="AP198"/>
  <c r="AP197"/>
  <c r="AP196"/>
  <c r="AP195"/>
  <c r="AO189"/>
  <c r="AN189"/>
  <c r="AM189"/>
  <c r="AL189"/>
  <c r="AP188"/>
  <c r="AP187"/>
  <c r="AP186"/>
  <c r="AO184"/>
  <c r="AN184"/>
  <c r="AM184"/>
  <c r="AL184"/>
  <c r="AP183"/>
  <c r="AP182"/>
  <c r="AP181"/>
  <c r="AP180"/>
  <c r="AP179"/>
  <c r="AP178"/>
  <c r="AP177"/>
  <c r="AP176"/>
  <c r="AO170"/>
  <c r="AN170"/>
  <c r="AM170"/>
  <c r="AL170"/>
  <c r="AP169"/>
  <c r="AP170" s="1"/>
  <c r="AO167"/>
  <c r="AN167"/>
  <c r="AM167"/>
  <c r="AL167"/>
  <c r="AP166"/>
  <c r="AP165"/>
  <c r="AP164"/>
  <c r="AO162"/>
  <c r="AN162"/>
  <c r="AM162"/>
  <c r="AL162"/>
  <c r="AP161"/>
  <c r="AP160"/>
  <c r="AP159"/>
  <c r="AO153"/>
  <c r="AO154" s="1"/>
  <c r="AN153"/>
  <c r="AN154" s="1"/>
  <c r="AM153"/>
  <c r="AM154" s="1"/>
  <c r="AL153"/>
  <c r="AL154" s="1"/>
  <c r="AP152"/>
  <c r="AP151"/>
  <c r="AO147"/>
  <c r="AN147"/>
  <c r="AM147"/>
  <c r="AL147"/>
  <c r="AP146"/>
  <c r="AP147" s="1"/>
  <c r="AO144"/>
  <c r="AN144"/>
  <c r="AM144"/>
  <c r="AL144"/>
  <c r="AP143"/>
  <c r="AP142"/>
  <c r="AP141"/>
  <c r="AP140"/>
  <c r="AO138"/>
  <c r="AN138"/>
  <c r="AM138"/>
  <c r="AL138"/>
  <c r="AP137"/>
  <c r="AP136"/>
  <c r="AO134"/>
  <c r="AN134"/>
  <c r="AM134"/>
  <c r="AL134"/>
  <c r="AP133"/>
  <c r="AP134" s="1"/>
  <c r="AO131"/>
  <c r="AN131"/>
  <c r="AM131"/>
  <c r="AL131"/>
  <c r="AP130"/>
  <c r="AP131" s="1"/>
  <c r="AO128"/>
  <c r="AN128"/>
  <c r="AM128"/>
  <c r="AL128"/>
  <c r="AP127"/>
  <c r="AP126"/>
  <c r="AP125"/>
  <c r="AP124"/>
  <c r="AP123"/>
  <c r="AP122"/>
  <c r="AP121"/>
  <c r="AO115"/>
  <c r="AO116" s="1"/>
  <c r="AN115"/>
  <c r="AN116" s="1"/>
  <c r="AM115"/>
  <c r="AM116" s="1"/>
  <c r="AL115"/>
  <c r="AL116" s="1"/>
  <c r="AP114"/>
  <c r="AP113"/>
  <c r="AP112"/>
  <c r="AP111"/>
  <c r="AP110"/>
  <c r="AP109"/>
  <c r="AO105"/>
  <c r="AN105"/>
  <c r="AM105"/>
  <c r="AL105"/>
  <c r="AP104"/>
  <c r="AP103"/>
  <c r="AP102"/>
  <c r="AP101"/>
  <c r="AP100"/>
  <c r="AP99"/>
  <c r="AP98"/>
  <c r="AP97"/>
  <c r="AP96"/>
  <c r="AP95"/>
  <c r="AO93"/>
  <c r="AN93"/>
  <c r="AM93"/>
  <c r="AL93"/>
  <c r="AP92"/>
  <c r="AP93" s="1"/>
  <c r="AO90"/>
  <c r="AN90"/>
  <c r="AM90"/>
  <c r="AL90"/>
  <c r="AP89"/>
  <c r="AP88"/>
  <c r="AP87"/>
  <c r="AP86"/>
  <c r="AP85"/>
  <c r="AP84"/>
  <c r="AP83"/>
  <c r="AP82"/>
  <c r="AP81"/>
  <c r="AP80"/>
  <c r="AP79"/>
  <c r="AP78"/>
  <c r="AP77"/>
  <c r="AP76"/>
  <c r="AP75"/>
  <c r="AP74"/>
  <c r="AP73"/>
  <c r="AO67"/>
  <c r="AO68" s="1"/>
  <c r="AO69" s="1"/>
  <c r="AN67"/>
  <c r="AN68" s="1"/>
  <c r="AN69" s="1"/>
  <c r="AM67"/>
  <c r="AM68" s="1"/>
  <c r="AM69" s="1"/>
  <c r="AL67"/>
  <c r="AL68" s="1"/>
  <c r="AL69" s="1"/>
  <c r="AP66"/>
  <c r="AP65"/>
  <c r="AP64"/>
  <c r="AP63"/>
  <c r="AP62"/>
  <c r="AO56"/>
  <c r="AO57" s="1"/>
  <c r="AN56"/>
  <c r="AN57" s="1"/>
  <c r="AM56"/>
  <c r="AM57" s="1"/>
  <c r="AL56"/>
  <c r="AL57" s="1"/>
  <c r="AP55"/>
  <c r="AP56" s="1"/>
  <c r="AP57" s="1"/>
  <c r="AO51"/>
  <c r="AN51"/>
  <c r="AM51"/>
  <c r="AL51"/>
  <c r="AP50"/>
  <c r="AP51" s="1"/>
  <c r="AO47"/>
  <c r="AN47"/>
  <c r="AM47"/>
  <c r="AL47"/>
  <c r="AP46"/>
  <c r="AP45"/>
  <c r="AO43"/>
  <c r="AN43"/>
  <c r="AM43"/>
  <c r="AL43"/>
  <c r="AP42"/>
  <c r="AP43" s="1"/>
  <c r="AO40"/>
  <c r="AN40"/>
  <c r="AM40"/>
  <c r="AL40"/>
  <c r="AP39"/>
  <c r="AP38"/>
  <c r="AP37"/>
  <c r="AO35"/>
  <c r="AN35"/>
  <c r="AM35"/>
  <c r="AL35"/>
  <c r="AP34"/>
  <c r="AP33"/>
  <c r="AP32"/>
  <c r="AP31"/>
  <c r="AP30"/>
  <c r="AP29"/>
  <c r="AO23"/>
  <c r="AO24" s="1"/>
  <c r="AN23"/>
  <c r="AN24" s="1"/>
  <c r="AM23"/>
  <c r="AM24" s="1"/>
  <c r="AL23"/>
  <c r="AL24" s="1"/>
  <c r="AP22"/>
  <c r="AP21"/>
  <c r="AO17"/>
  <c r="AN17"/>
  <c r="AM17"/>
  <c r="AL17"/>
  <c r="AP16"/>
  <c r="AP17" s="1"/>
  <c r="AO14"/>
  <c r="AN14"/>
  <c r="AM14"/>
  <c r="AL14"/>
  <c r="AP13"/>
  <c r="AP12"/>
  <c r="AP11"/>
  <c r="AP10"/>
  <c r="K250"/>
  <c r="J250"/>
  <c r="I250"/>
  <c r="H250"/>
  <c r="L249"/>
  <c r="L248"/>
  <c r="K246"/>
  <c r="J246"/>
  <c r="I246"/>
  <c r="H246"/>
  <c r="L245"/>
  <c r="L246" s="1"/>
  <c r="K239"/>
  <c r="K240" s="1"/>
  <c r="K241" s="1"/>
  <c r="J239"/>
  <c r="J240" s="1"/>
  <c r="J241" s="1"/>
  <c r="I239"/>
  <c r="I240" s="1"/>
  <c r="I241" s="1"/>
  <c r="H239"/>
  <c r="H240" s="1"/>
  <c r="H241" s="1"/>
  <c r="L238"/>
  <c r="L239" s="1"/>
  <c r="L240" s="1"/>
  <c r="L241" s="1"/>
  <c r="K232"/>
  <c r="K233" s="1"/>
  <c r="K234" s="1"/>
  <c r="J232"/>
  <c r="J233" s="1"/>
  <c r="J234" s="1"/>
  <c r="I232"/>
  <c r="I233" s="1"/>
  <c r="I234" s="1"/>
  <c r="H232"/>
  <c r="H233" s="1"/>
  <c r="H234" s="1"/>
  <c r="L231"/>
  <c r="L230"/>
  <c r="K224"/>
  <c r="K225" s="1"/>
  <c r="K226" s="1"/>
  <c r="I224"/>
  <c r="I225" s="1"/>
  <c r="I226" s="1"/>
  <c r="H224"/>
  <c r="H225" s="1"/>
  <c r="H226" s="1"/>
  <c r="L223"/>
  <c r="J222"/>
  <c r="J224" s="1"/>
  <c r="J225" s="1"/>
  <c r="J226" s="1"/>
  <c r="L221"/>
  <c r="L220"/>
  <c r="L219"/>
  <c r="L218"/>
  <c r="L217"/>
  <c r="K211"/>
  <c r="K212" s="1"/>
  <c r="J211"/>
  <c r="J212" s="1"/>
  <c r="I211"/>
  <c r="I212" s="1"/>
  <c r="H211"/>
  <c r="H212" s="1"/>
  <c r="L210"/>
  <c r="L209"/>
  <c r="K205"/>
  <c r="I205"/>
  <c r="H205"/>
  <c r="J204"/>
  <c r="L204" s="1"/>
  <c r="L203"/>
  <c r="I201"/>
  <c r="I206" s="1"/>
  <c r="H201"/>
  <c r="H206" s="1"/>
  <c r="L200"/>
  <c r="L199"/>
  <c r="L198"/>
  <c r="K197"/>
  <c r="J197"/>
  <c r="L196"/>
  <c r="K195"/>
  <c r="J195"/>
  <c r="BC195" s="1"/>
  <c r="K189"/>
  <c r="J189"/>
  <c r="I189"/>
  <c r="H189"/>
  <c r="L188"/>
  <c r="L187"/>
  <c r="L186"/>
  <c r="I184"/>
  <c r="H184"/>
  <c r="L183"/>
  <c r="L182"/>
  <c r="L181"/>
  <c r="J180"/>
  <c r="L180" s="1"/>
  <c r="L179"/>
  <c r="L178"/>
  <c r="K177"/>
  <c r="J177"/>
  <c r="K176"/>
  <c r="L176" s="1"/>
  <c r="K170"/>
  <c r="J170"/>
  <c r="I170"/>
  <c r="H170"/>
  <c r="L169"/>
  <c r="L170" s="1"/>
  <c r="I167"/>
  <c r="H167"/>
  <c r="K166"/>
  <c r="K167" s="1"/>
  <c r="J166"/>
  <c r="J167" s="1"/>
  <c r="L165"/>
  <c r="L164"/>
  <c r="K162"/>
  <c r="I162"/>
  <c r="H162"/>
  <c r="J161"/>
  <c r="L161" s="1"/>
  <c r="L160"/>
  <c r="L159"/>
  <c r="K153"/>
  <c r="K154" s="1"/>
  <c r="J153"/>
  <c r="J154" s="1"/>
  <c r="I153"/>
  <c r="I154" s="1"/>
  <c r="H153"/>
  <c r="H154" s="1"/>
  <c r="L152"/>
  <c r="L151"/>
  <c r="K147"/>
  <c r="J147"/>
  <c r="I147"/>
  <c r="H147"/>
  <c r="L146"/>
  <c r="L147" s="1"/>
  <c r="I144"/>
  <c r="H144"/>
  <c r="L143"/>
  <c r="K142"/>
  <c r="K144" s="1"/>
  <c r="J142"/>
  <c r="J144" s="1"/>
  <c r="L141"/>
  <c r="L140"/>
  <c r="K138"/>
  <c r="J138"/>
  <c r="I138"/>
  <c r="H138"/>
  <c r="L137"/>
  <c r="L136"/>
  <c r="K134"/>
  <c r="J134"/>
  <c r="I134"/>
  <c r="H134"/>
  <c r="L133"/>
  <c r="L134" s="1"/>
  <c r="K131"/>
  <c r="J131"/>
  <c r="I131"/>
  <c r="H131"/>
  <c r="L130"/>
  <c r="L131" s="1"/>
  <c r="I128"/>
  <c r="H128"/>
  <c r="L127"/>
  <c r="L126"/>
  <c r="K125"/>
  <c r="K128" s="1"/>
  <c r="J125"/>
  <c r="J128" s="1"/>
  <c r="L124"/>
  <c r="L123"/>
  <c r="L122"/>
  <c r="L121"/>
  <c r="I115"/>
  <c r="I116" s="1"/>
  <c r="H115"/>
  <c r="H116" s="1"/>
  <c r="K114"/>
  <c r="BD114" s="1"/>
  <c r="J114"/>
  <c r="BC114" s="1"/>
  <c r="J113"/>
  <c r="L113" s="1"/>
  <c r="K112"/>
  <c r="BD112" s="1"/>
  <c r="J112"/>
  <c r="BC112" s="1"/>
  <c r="J111"/>
  <c r="L111" s="1"/>
  <c r="L110"/>
  <c r="L109"/>
  <c r="I105"/>
  <c r="H105"/>
  <c r="L104"/>
  <c r="L103"/>
  <c r="J102"/>
  <c r="L102" s="1"/>
  <c r="J101"/>
  <c r="L101" s="1"/>
  <c r="K100"/>
  <c r="BD100" s="1"/>
  <c r="J100"/>
  <c r="L99"/>
  <c r="K98"/>
  <c r="J98"/>
  <c r="BC98" s="1"/>
  <c r="J97"/>
  <c r="L97" s="1"/>
  <c r="L96"/>
  <c r="J95"/>
  <c r="L95" s="1"/>
  <c r="I93"/>
  <c r="H93"/>
  <c r="K92"/>
  <c r="K93" s="1"/>
  <c r="J92"/>
  <c r="J93" s="1"/>
  <c r="K90"/>
  <c r="I90"/>
  <c r="H90"/>
  <c r="L89"/>
  <c r="L88"/>
  <c r="J87"/>
  <c r="L87" s="1"/>
  <c r="L86"/>
  <c r="J85"/>
  <c r="L85" s="1"/>
  <c r="L84"/>
  <c r="J83"/>
  <c r="L83" s="1"/>
  <c r="J82"/>
  <c r="L82" s="1"/>
  <c r="J81"/>
  <c r="L81" s="1"/>
  <c r="L80"/>
  <c r="L79"/>
  <c r="J78"/>
  <c r="L78" s="1"/>
  <c r="J77"/>
  <c r="L77" s="1"/>
  <c r="L76"/>
  <c r="L75"/>
  <c r="L74"/>
  <c r="L73"/>
  <c r="K67"/>
  <c r="K68" s="1"/>
  <c r="K69" s="1"/>
  <c r="J67"/>
  <c r="J68" s="1"/>
  <c r="J69" s="1"/>
  <c r="I67"/>
  <c r="I68" s="1"/>
  <c r="I69" s="1"/>
  <c r="H67"/>
  <c r="H68" s="1"/>
  <c r="H69" s="1"/>
  <c r="L66"/>
  <c r="L65"/>
  <c r="L64"/>
  <c r="L63"/>
  <c r="L62"/>
  <c r="K56"/>
  <c r="K57" s="1"/>
  <c r="J56"/>
  <c r="J57" s="1"/>
  <c r="I56"/>
  <c r="I57" s="1"/>
  <c r="H56"/>
  <c r="H57" s="1"/>
  <c r="L55"/>
  <c r="L56" s="1"/>
  <c r="L57" s="1"/>
  <c r="K51"/>
  <c r="I51"/>
  <c r="H51"/>
  <c r="J50"/>
  <c r="J51" s="1"/>
  <c r="I47"/>
  <c r="H47"/>
  <c r="K46"/>
  <c r="K47" s="1"/>
  <c r="J46"/>
  <c r="BC46" s="1"/>
  <c r="J45"/>
  <c r="L45" s="1"/>
  <c r="K43"/>
  <c r="I43"/>
  <c r="H43"/>
  <c r="J42"/>
  <c r="L42" s="1"/>
  <c r="L43" s="1"/>
  <c r="I40"/>
  <c r="H40"/>
  <c r="K39"/>
  <c r="BD39" s="1"/>
  <c r="J39"/>
  <c r="J40" s="1"/>
  <c r="K38"/>
  <c r="L38" s="1"/>
  <c r="L37"/>
  <c r="I35"/>
  <c r="H35"/>
  <c r="J34"/>
  <c r="L34" s="1"/>
  <c r="L33"/>
  <c r="J32"/>
  <c r="L32" s="1"/>
  <c r="J31"/>
  <c r="L31" s="1"/>
  <c r="J30"/>
  <c r="L30" s="1"/>
  <c r="K29"/>
  <c r="K35" s="1"/>
  <c r="J29"/>
  <c r="K23"/>
  <c r="K24" s="1"/>
  <c r="J23"/>
  <c r="J24" s="1"/>
  <c r="I23"/>
  <c r="I24" s="1"/>
  <c r="H23"/>
  <c r="H24" s="1"/>
  <c r="L22"/>
  <c r="L21"/>
  <c r="K17"/>
  <c r="J17"/>
  <c r="I17"/>
  <c r="H17"/>
  <c r="L16"/>
  <c r="L17" s="1"/>
  <c r="J14"/>
  <c r="I14"/>
  <c r="H14"/>
  <c r="H18" s="1"/>
  <c r="L13"/>
  <c r="L12"/>
  <c r="L11"/>
  <c r="K10"/>
  <c r="K14" s="1"/>
  <c r="Q10"/>
  <c r="Q11"/>
  <c r="Q12"/>
  <c r="Q13"/>
  <c r="M14"/>
  <c r="N14"/>
  <c r="O14"/>
  <c r="O18" s="1"/>
  <c r="P14"/>
  <c r="Q16"/>
  <c r="M17"/>
  <c r="Q17"/>
  <c r="P18"/>
  <c r="Q21"/>
  <c r="Q22"/>
  <c r="M23"/>
  <c r="M24" s="1"/>
  <c r="N23"/>
  <c r="O23"/>
  <c r="O24" s="1"/>
  <c r="P23"/>
  <c r="P24" s="1"/>
  <c r="N24"/>
  <c r="Q29"/>
  <c r="Q30"/>
  <c r="Q31"/>
  <c r="Q32"/>
  <c r="Q33"/>
  <c r="Q34"/>
  <c r="M35"/>
  <c r="N35"/>
  <c r="O35"/>
  <c r="P35"/>
  <c r="Q37"/>
  <c r="O38"/>
  <c r="O40" s="1"/>
  <c r="P38"/>
  <c r="P40" s="1"/>
  <c r="Q39"/>
  <c r="M40"/>
  <c r="N40"/>
  <c r="Q42"/>
  <c r="Q43" s="1"/>
  <c r="M43"/>
  <c r="N43"/>
  <c r="O43"/>
  <c r="P43"/>
  <c r="Q45"/>
  <c r="Q46"/>
  <c r="M47"/>
  <c r="N47"/>
  <c r="O47"/>
  <c r="P47"/>
  <c r="Q50"/>
  <c r="Q51" s="1"/>
  <c r="M51"/>
  <c r="N51"/>
  <c r="O51"/>
  <c r="P51"/>
  <c r="Q55"/>
  <c r="Q56" s="1"/>
  <c r="Q57" s="1"/>
  <c r="M56"/>
  <c r="M57" s="1"/>
  <c r="N56"/>
  <c r="N57" s="1"/>
  <c r="O56"/>
  <c r="O57" s="1"/>
  <c r="P56"/>
  <c r="P57" s="1"/>
  <c r="O62"/>
  <c r="P62"/>
  <c r="BD62" s="1"/>
  <c r="P63"/>
  <c r="Q63" s="1"/>
  <c r="P64"/>
  <c r="Q64" s="1"/>
  <c r="O65"/>
  <c r="BC65" s="1"/>
  <c r="P65"/>
  <c r="O66"/>
  <c r="BC66" s="1"/>
  <c r="P66"/>
  <c r="BD66" s="1"/>
  <c r="M67"/>
  <c r="M68" s="1"/>
  <c r="M69" s="1"/>
  <c r="N67"/>
  <c r="N68" s="1"/>
  <c r="N69" s="1"/>
  <c r="Q73"/>
  <c r="Q74"/>
  <c r="Q75"/>
  <c r="Q76"/>
  <c r="Q77"/>
  <c r="Q78"/>
  <c r="Q79"/>
  <c r="Q80"/>
  <c r="Q81"/>
  <c r="O82"/>
  <c r="O90" s="1"/>
  <c r="P82"/>
  <c r="Q83"/>
  <c r="Q84"/>
  <c r="Q85"/>
  <c r="Q86"/>
  <c r="Q87"/>
  <c r="Q88"/>
  <c r="Q89"/>
  <c r="M90"/>
  <c r="N90"/>
  <c r="Q92"/>
  <c r="Q93" s="1"/>
  <c r="M93"/>
  <c r="N93"/>
  <c r="O93"/>
  <c r="P93"/>
  <c r="Q95"/>
  <c r="Q96"/>
  <c r="Q97"/>
  <c r="Q98"/>
  <c r="Q99"/>
  <c r="Q100"/>
  <c r="Q101"/>
  <c r="Q102"/>
  <c r="Q103"/>
  <c r="Q104"/>
  <c r="M105"/>
  <c r="N105"/>
  <c r="O105"/>
  <c r="P105"/>
  <c r="Q109"/>
  <c r="Q110"/>
  <c r="Q111"/>
  <c r="Q112"/>
  <c r="Q113"/>
  <c r="Q114"/>
  <c r="M115"/>
  <c r="M116" s="1"/>
  <c r="N115"/>
  <c r="N116" s="1"/>
  <c r="O115"/>
  <c r="O116" s="1"/>
  <c r="P115"/>
  <c r="P116" s="1"/>
  <c r="P121"/>
  <c r="Q121" s="1"/>
  <c r="Q122"/>
  <c r="Q123"/>
  <c r="Q124"/>
  <c r="Q125"/>
  <c r="O126"/>
  <c r="P126"/>
  <c r="Q127"/>
  <c r="M128"/>
  <c r="N128"/>
  <c r="Q130"/>
  <c r="Q131" s="1"/>
  <c r="M131"/>
  <c r="N131"/>
  <c r="O131"/>
  <c r="P131"/>
  <c r="O133"/>
  <c r="O134" s="1"/>
  <c r="P133"/>
  <c r="M134"/>
  <c r="N134"/>
  <c r="P136"/>
  <c r="Q136" s="1"/>
  <c r="Q137"/>
  <c r="M138"/>
  <c r="N138"/>
  <c r="O138"/>
  <c r="Q140"/>
  <c r="Q141"/>
  <c r="Q142"/>
  <c r="Q143"/>
  <c r="M144"/>
  <c r="N144"/>
  <c r="O144"/>
  <c r="P144"/>
  <c r="Q146"/>
  <c r="Q147" s="1"/>
  <c r="M147"/>
  <c r="N147"/>
  <c r="O147"/>
  <c r="P147"/>
  <c r="Q151"/>
  <c r="Q152"/>
  <c r="M153"/>
  <c r="M154" s="1"/>
  <c r="N153"/>
  <c r="N154" s="1"/>
  <c r="O153"/>
  <c r="O154" s="1"/>
  <c r="P153"/>
  <c r="P154" s="1"/>
  <c r="Q159"/>
  <c r="Q160"/>
  <c r="Q161"/>
  <c r="M162"/>
  <c r="N162"/>
  <c r="O162"/>
  <c r="P162"/>
  <c r="Q164"/>
  <c r="Q165"/>
  <c r="Q166"/>
  <c r="M167"/>
  <c r="N167"/>
  <c r="O167"/>
  <c r="P167"/>
  <c r="Q169"/>
  <c r="Q170" s="1"/>
  <c r="M170"/>
  <c r="N170"/>
  <c r="O170"/>
  <c r="P170"/>
  <c r="Q176"/>
  <c r="O177"/>
  <c r="O184" s="1"/>
  <c r="P177"/>
  <c r="Q178"/>
  <c r="Q179"/>
  <c r="P180"/>
  <c r="Q180" s="1"/>
  <c r="Q181"/>
  <c r="Q182"/>
  <c r="Q183"/>
  <c r="M184"/>
  <c r="N184"/>
  <c r="Q186"/>
  <c r="Q187"/>
  <c r="Q188"/>
  <c r="M189"/>
  <c r="N189"/>
  <c r="O189"/>
  <c r="P189"/>
  <c r="Q195"/>
  <c r="Q196"/>
  <c r="Q197"/>
  <c r="Q198"/>
  <c r="Q199"/>
  <c r="Q200"/>
  <c r="M201"/>
  <c r="N201"/>
  <c r="O201"/>
  <c r="P201"/>
  <c r="Q203"/>
  <c r="Q204"/>
  <c r="M205"/>
  <c r="N205"/>
  <c r="O205"/>
  <c r="P205"/>
  <c r="Q209"/>
  <c r="Q210"/>
  <c r="M211"/>
  <c r="M212" s="1"/>
  <c r="N211"/>
  <c r="N212" s="1"/>
  <c r="O211"/>
  <c r="O212" s="1"/>
  <c r="P211"/>
  <c r="P212" s="1"/>
  <c r="Q217"/>
  <c r="P218"/>
  <c r="Q218" s="1"/>
  <c r="P219"/>
  <c r="BD219" s="1"/>
  <c r="Q220"/>
  <c r="Q221"/>
  <c r="Q222"/>
  <c r="O223"/>
  <c r="Q223" s="1"/>
  <c r="M224"/>
  <c r="M225" s="1"/>
  <c r="M226" s="1"/>
  <c r="N224"/>
  <c r="N225" s="1"/>
  <c r="N226" s="1"/>
  <c r="Q230"/>
  <c r="Q231"/>
  <c r="M232"/>
  <c r="M233" s="1"/>
  <c r="M234" s="1"/>
  <c r="N232"/>
  <c r="N233" s="1"/>
  <c r="N234" s="1"/>
  <c r="O232"/>
  <c r="O233" s="1"/>
  <c r="O234" s="1"/>
  <c r="P232"/>
  <c r="P233" s="1"/>
  <c r="P234" s="1"/>
  <c r="Q238"/>
  <c r="Q239" s="1"/>
  <c r="Q240" s="1"/>
  <c r="Q241" s="1"/>
  <c r="M239"/>
  <c r="M240" s="1"/>
  <c r="M241" s="1"/>
  <c r="N239"/>
  <c r="N240" s="1"/>
  <c r="N241" s="1"/>
  <c r="O239"/>
  <c r="O240" s="1"/>
  <c r="O241" s="1"/>
  <c r="P239"/>
  <c r="P240" s="1"/>
  <c r="P241" s="1"/>
  <c r="Q245"/>
  <c r="Q246" s="1"/>
  <c r="M246"/>
  <c r="N246"/>
  <c r="O246"/>
  <c r="P246"/>
  <c r="Q248"/>
  <c r="P249"/>
  <c r="Q249" s="1"/>
  <c r="M250"/>
  <c r="N250"/>
  <c r="O250"/>
  <c r="AN171" l="1"/>
  <c r="AN172" s="1"/>
  <c r="AN190"/>
  <c r="AN191" s="1"/>
  <c r="K184"/>
  <c r="K190" s="1"/>
  <c r="K191" s="1"/>
  <c r="AL18"/>
  <c r="AL25" s="1"/>
  <c r="AP211"/>
  <c r="AP212" s="1"/>
  <c r="AP205"/>
  <c r="AP138"/>
  <c r="O206"/>
  <c r="O213" s="1"/>
  <c r="N206"/>
  <c r="N213" s="1"/>
  <c r="AN206"/>
  <c r="AN213" s="1"/>
  <c r="H213"/>
  <c r="AO190"/>
  <c r="AO191" s="1"/>
  <c r="AO206"/>
  <c r="AO213" s="1"/>
  <c r="K18"/>
  <c r="M148"/>
  <c r="H148"/>
  <c r="AO18"/>
  <c r="AO25" s="1"/>
  <c r="AO148"/>
  <c r="I148"/>
  <c r="I155" s="1"/>
  <c r="M251"/>
  <c r="M252" s="1"/>
  <c r="K105"/>
  <c r="K106" s="1"/>
  <c r="J148"/>
  <c r="N148"/>
  <c r="N155" s="1"/>
  <c r="Q82"/>
  <c r="Q90" s="1"/>
  <c r="K148"/>
  <c r="AN148"/>
  <c r="M155"/>
  <c r="AN106"/>
  <c r="AN117" s="1"/>
  <c r="AP153"/>
  <c r="AP154" s="1"/>
  <c r="AN155"/>
  <c r="AM251"/>
  <c r="AM252" s="1"/>
  <c r="BD249"/>
  <c r="Q62"/>
  <c r="BC62"/>
  <c r="BC142"/>
  <c r="BC161"/>
  <c r="BC166"/>
  <c r="BC180"/>
  <c r="BC204"/>
  <c r="BC222"/>
  <c r="AP201"/>
  <c r="BD142"/>
  <c r="BD166"/>
  <c r="BD180"/>
  <c r="BD218"/>
  <c r="BC223"/>
  <c r="Q232"/>
  <c r="Q233" s="1"/>
  <c r="Q234" s="1"/>
  <c r="Q205"/>
  <c r="M171"/>
  <c r="M172" s="1"/>
  <c r="L29"/>
  <c r="L35" s="1"/>
  <c r="AM18"/>
  <c r="AM25" s="1"/>
  <c r="AP40"/>
  <c r="AP47"/>
  <c r="AP232"/>
  <c r="AP233" s="1"/>
  <c r="AP234" s="1"/>
  <c r="AL251"/>
  <c r="AL252" s="1"/>
  <c r="AL52"/>
  <c r="AL148"/>
  <c r="AM148"/>
  <c r="AM52"/>
  <c r="AM58" s="1"/>
  <c r="O128"/>
  <c r="O148" s="1"/>
  <c r="BD29"/>
  <c r="BD63"/>
  <c r="BD64"/>
  <c r="BD82"/>
  <c r="BD92"/>
  <c r="BC97"/>
  <c r="BC101"/>
  <c r="BC102"/>
  <c r="BC111"/>
  <c r="BC113"/>
  <c r="AP128"/>
  <c r="AP250"/>
  <c r="AP251" s="1"/>
  <c r="AP252" s="1"/>
  <c r="BC39"/>
  <c r="BD46"/>
  <c r="BD98"/>
  <c r="BD125"/>
  <c r="P90"/>
  <c r="P106" s="1"/>
  <c r="P117" s="1"/>
  <c r="AL106"/>
  <c r="AL117" s="1"/>
  <c r="BC34"/>
  <c r="BC32"/>
  <c r="BC30"/>
  <c r="BC42"/>
  <c r="L10"/>
  <c r="L14" s="1"/>
  <c r="L18" s="1"/>
  <c r="AP23"/>
  <c r="AP24" s="1"/>
  <c r="AP67"/>
  <c r="AP68" s="1"/>
  <c r="AP69" s="1"/>
  <c r="AM171"/>
  <c r="AM172" s="1"/>
  <c r="AM190"/>
  <c r="AM191" s="1"/>
  <c r="AP189"/>
  <c r="BC29"/>
  <c r="BC77"/>
  <c r="BC78"/>
  <c r="BC81"/>
  <c r="BC82"/>
  <c r="BC83"/>
  <c r="BC87"/>
  <c r="BC92"/>
  <c r="BD136"/>
  <c r="O251"/>
  <c r="O252" s="1"/>
  <c r="O106"/>
  <c r="O117" s="1"/>
  <c r="O171"/>
  <c r="O172" s="1"/>
  <c r="AP35"/>
  <c r="P250"/>
  <c r="P251" s="1"/>
  <c r="P252" s="1"/>
  <c r="Q177"/>
  <c r="Q184" s="1"/>
  <c r="P171"/>
  <c r="P172" s="1"/>
  <c r="P138"/>
  <c r="O25"/>
  <c r="L250"/>
  <c r="L251" s="1"/>
  <c r="L252" s="1"/>
  <c r="AN18"/>
  <c r="AN25" s="1"/>
  <c r="AO52"/>
  <c r="AO58" s="1"/>
  <c r="AP90"/>
  <c r="AO106"/>
  <c r="AO117" s="1"/>
  <c r="AP144"/>
  <c r="AL155"/>
  <c r="AO155"/>
  <c r="AL171"/>
  <c r="AP167"/>
  <c r="AP184"/>
  <c r="AL190"/>
  <c r="AL191" s="1"/>
  <c r="AM206"/>
  <c r="AM213" s="1"/>
  <c r="AO251"/>
  <c r="AO252" s="1"/>
  <c r="AP115"/>
  <c r="AP116" s="1"/>
  <c r="AP162"/>
  <c r="Q250"/>
  <c r="Q251" s="1"/>
  <c r="Q252" s="1"/>
  <c r="Q153"/>
  <c r="Q154" s="1"/>
  <c r="Q126"/>
  <c r="Q128" s="1"/>
  <c r="AP14"/>
  <c r="AP18" s="1"/>
  <c r="AM106"/>
  <c r="AM117" s="1"/>
  <c r="P224"/>
  <c r="P225" s="1"/>
  <c r="P226" s="1"/>
  <c r="M206"/>
  <c r="M213" s="1"/>
  <c r="M190"/>
  <c r="M191" s="1"/>
  <c r="O67"/>
  <c r="O68" s="1"/>
  <c r="O69" s="1"/>
  <c r="L100"/>
  <c r="AN52"/>
  <c r="AP105"/>
  <c r="AO171"/>
  <c r="AO172" s="1"/>
  <c r="AL206"/>
  <c r="AP224"/>
  <c r="AP225" s="1"/>
  <c r="AP226" s="1"/>
  <c r="AN251"/>
  <c r="AN252" s="1"/>
  <c r="N106"/>
  <c r="N117" s="1"/>
  <c r="P52"/>
  <c r="I213"/>
  <c r="O190"/>
  <c r="O191" s="1"/>
  <c r="P206"/>
  <c r="P213" s="1"/>
  <c r="H106"/>
  <c r="H117" s="1"/>
  <c r="Q66"/>
  <c r="M18"/>
  <c r="M25" s="1"/>
  <c r="L46"/>
  <c r="L47" s="1"/>
  <c r="I106"/>
  <c r="I117" s="1"/>
  <c r="L114"/>
  <c r="K251"/>
  <c r="K252" s="1"/>
  <c r="P184"/>
  <c r="P190" s="1"/>
  <c r="P191" s="1"/>
  <c r="H251"/>
  <c r="H252" s="1"/>
  <c r="Q189"/>
  <c r="Q133"/>
  <c r="Q134" s="1"/>
  <c r="Q38"/>
  <c r="Q40" s="1"/>
  <c r="L67"/>
  <c r="L68" s="1"/>
  <c r="L69" s="1"/>
  <c r="L98"/>
  <c r="I171"/>
  <c r="I172" s="1"/>
  <c r="I190"/>
  <c r="I191" s="1"/>
  <c r="J201"/>
  <c r="L211"/>
  <c r="L212" s="1"/>
  <c r="I52"/>
  <c r="K155"/>
  <c r="H155"/>
  <c r="P25"/>
  <c r="H52"/>
  <c r="K171"/>
  <c r="K172" s="1"/>
  <c r="N171"/>
  <c r="N172" s="1"/>
  <c r="Q162"/>
  <c r="P134"/>
  <c r="Q23"/>
  <c r="Q24" s="1"/>
  <c r="J18"/>
  <c r="J25" s="1"/>
  <c r="L138"/>
  <c r="L153"/>
  <c r="L154" s="1"/>
  <c r="J155"/>
  <c r="L205"/>
  <c r="L232"/>
  <c r="L233" s="1"/>
  <c r="L234" s="1"/>
  <c r="J251"/>
  <c r="J252" s="1"/>
  <c r="N251"/>
  <c r="N252" s="1"/>
  <c r="Q211"/>
  <c r="Q212" s="1"/>
  <c r="Q167"/>
  <c r="Q115"/>
  <c r="Q116" s="1"/>
  <c r="Q105"/>
  <c r="M106"/>
  <c r="M117" s="1"/>
  <c r="N52"/>
  <c r="N58" s="1"/>
  <c r="Q35"/>
  <c r="L177"/>
  <c r="L184" s="1"/>
  <c r="H190"/>
  <c r="H191" s="1"/>
  <c r="L197"/>
  <c r="O224"/>
  <c r="O225" s="1"/>
  <c r="O226" s="1"/>
  <c r="Q201"/>
  <c r="N190"/>
  <c r="N191" s="1"/>
  <c r="Q144"/>
  <c r="Q138"/>
  <c r="Q65"/>
  <c r="M52"/>
  <c r="H25"/>
  <c r="L23"/>
  <c r="L24" s="1"/>
  <c r="L50"/>
  <c r="L51" s="1"/>
  <c r="L90"/>
  <c r="O52"/>
  <c r="O58" s="1"/>
  <c r="Q47"/>
  <c r="Q14"/>
  <c r="Q18" s="1"/>
  <c r="I18"/>
  <c r="I25" s="1"/>
  <c r="K40"/>
  <c r="K52" s="1"/>
  <c r="K58" s="1"/>
  <c r="L39"/>
  <c r="L40" s="1"/>
  <c r="J105"/>
  <c r="K115"/>
  <c r="K116" s="1"/>
  <c r="H171"/>
  <c r="H172" s="1"/>
  <c r="L189"/>
  <c r="K201"/>
  <c r="K206" s="1"/>
  <c r="K213" s="1"/>
  <c r="I251"/>
  <c r="I252" s="1"/>
  <c r="L162"/>
  <c r="K25"/>
  <c r="J35"/>
  <c r="J47"/>
  <c r="J90"/>
  <c r="L125"/>
  <c r="L128" s="1"/>
  <c r="L142"/>
  <c r="L144" s="1"/>
  <c r="L195"/>
  <c r="L92"/>
  <c r="L93" s="1"/>
  <c r="L112"/>
  <c r="J115"/>
  <c r="J116" s="1"/>
  <c r="L166"/>
  <c r="L167" s="1"/>
  <c r="J184"/>
  <c r="J190" s="1"/>
  <c r="J191" s="1"/>
  <c r="J43"/>
  <c r="J162"/>
  <c r="J171" s="1"/>
  <c r="J172" s="1"/>
  <c r="J205"/>
  <c r="L222"/>
  <c r="L224" s="1"/>
  <c r="L225" s="1"/>
  <c r="L226" s="1"/>
  <c r="Q219"/>
  <c r="Q224" s="1"/>
  <c r="Q225" s="1"/>
  <c r="Q226" s="1"/>
  <c r="P128"/>
  <c r="P67"/>
  <c r="P68" s="1"/>
  <c r="P69" s="1"/>
  <c r="N17"/>
  <c r="N18" s="1"/>
  <c r="N25" s="1"/>
  <c r="AP206" l="1"/>
  <c r="AP213" s="1"/>
  <c r="J206"/>
  <c r="J213" s="1"/>
  <c r="L115"/>
  <c r="L116" s="1"/>
  <c r="Q206"/>
  <c r="Q213" s="1"/>
  <c r="AP106"/>
  <c r="AP117" s="1"/>
  <c r="Q67"/>
  <c r="Q68" s="1"/>
  <c r="Q69" s="1"/>
  <c r="AP52"/>
  <c r="AP58" s="1"/>
  <c r="L148"/>
  <c r="L155" s="1"/>
  <c r="L25"/>
  <c r="AP171"/>
  <c r="AP172" s="1"/>
  <c r="L201"/>
  <c r="L206" s="1"/>
  <c r="L213" s="1"/>
  <c r="Q148"/>
  <c r="Q155" s="1"/>
  <c r="AP148"/>
  <c r="AP155" s="1"/>
  <c r="P148"/>
  <c r="P155" s="1"/>
  <c r="L105"/>
  <c r="L106" s="1"/>
  <c r="AL58"/>
  <c r="O155"/>
  <c r="AM155"/>
  <c r="AM253" s="1"/>
  <c r="H58"/>
  <c r="H253" s="1"/>
  <c r="I58"/>
  <c r="I253" s="1"/>
  <c r="AL213"/>
  <c r="AL172"/>
  <c r="M58"/>
  <c r="M253" s="1"/>
  <c r="Q106"/>
  <c r="Q117" s="1"/>
  <c r="AO253"/>
  <c r="AN58"/>
  <c r="AN253" s="1"/>
  <c r="AP25"/>
  <c r="AP190"/>
  <c r="AP191" s="1"/>
  <c r="P58"/>
  <c r="O253"/>
  <c r="Q52"/>
  <c r="Q58" s="1"/>
  <c r="Q190"/>
  <c r="Q191" s="1"/>
  <c r="K117"/>
  <c r="K253" s="1"/>
  <c r="Q171"/>
  <c r="Q172" s="1"/>
  <c r="Q25"/>
  <c r="L190"/>
  <c r="L191" s="1"/>
  <c r="N253"/>
  <c r="L52"/>
  <c r="L58" s="1"/>
  <c r="J106"/>
  <c r="J117" s="1"/>
  <c r="J52"/>
  <c r="J58" s="1"/>
  <c r="L171"/>
  <c r="L172" s="1"/>
  <c r="L117" l="1"/>
  <c r="L253" s="1"/>
  <c r="P253"/>
  <c r="AP253"/>
  <c r="AL253"/>
  <c r="Q253"/>
  <c r="J253"/>
  <c r="R239" l="1"/>
  <c r="R240" s="1"/>
  <c r="AZ38" l="1"/>
  <c r="AU38"/>
  <c r="AT250"/>
  <c r="AS250"/>
  <c r="AR250"/>
  <c r="AQ250"/>
  <c r="AU249"/>
  <c r="AU248"/>
  <c r="AT246"/>
  <c r="AS246"/>
  <c r="AR246"/>
  <c r="AQ246"/>
  <c r="AU245"/>
  <c r="AU246" s="1"/>
  <c r="AT239"/>
  <c r="AT240" s="1"/>
  <c r="AT241" s="1"/>
  <c r="AS239"/>
  <c r="AS240" s="1"/>
  <c r="AS241" s="1"/>
  <c r="AR239"/>
  <c r="AR240" s="1"/>
  <c r="AR241" s="1"/>
  <c r="AQ239"/>
  <c r="AQ240" s="1"/>
  <c r="AQ241" s="1"/>
  <c r="AU238"/>
  <c r="AU239" s="1"/>
  <c r="AU240" s="1"/>
  <c r="AU241" s="1"/>
  <c r="AT232"/>
  <c r="AT233" s="1"/>
  <c r="AT234" s="1"/>
  <c r="AS232"/>
  <c r="AS233" s="1"/>
  <c r="AS234" s="1"/>
  <c r="AR232"/>
  <c r="AR233" s="1"/>
  <c r="AR234" s="1"/>
  <c r="AQ232"/>
  <c r="AQ233" s="1"/>
  <c r="AQ234" s="1"/>
  <c r="AU231"/>
  <c r="AU230"/>
  <c r="AT224"/>
  <c r="AT225" s="1"/>
  <c r="AT226" s="1"/>
  <c r="AS224"/>
  <c r="AS225" s="1"/>
  <c r="AS226" s="1"/>
  <c r="AR224"/>
  <c r="AR225" s="1"/>
  <c r="AR226" s="1"/>
  <c r="AQ224"/>
  <c r="AQ225" s="1"/>
  <c r="AQ226" s="1"/>
  <c r="AU223"/>
  <c r="AU222"/>
  <c r="AU221"/>
  <c r="AU220"/>
  <c r="AU219"/>
  <c r="AU218"/>
  <c r="AU217"/>
  <c r="AT211"/>
  <c r="AT212" s="1"/>
  <c r="AS211"/>
  <c r="AS212" s="1"/>
  <c r="AR211"/>
  <c r="AR212" s="1"/>
  <c r="AQ211"/>
  <c r="AQ212" s="1"/>
  <c r="AU210"/>
  <c r="AU209"/>
  <c r="AT205"/>
  <c r="AS205"/>
  <c r="AR205"/>
  <c r="AQ205"/>
  <c r="AU204"/>
  <c r="AU203"/>
  <c r="AT201"/>
  <c r="AS201"/>
  <c r="AR201"/>
  <c r="AQ201"/>
  <c r="AU200"/>
  <c r="AU199"/>
  <c r="AU198"/>
  <c r="AU197"/>
  <c r="AU196"/>
  <c r="AU195"/>
  <c r="AT189"/>
  <c r="AS189"/>
  <c r="AR189"/>
  <c r="AQ189"/>
  <c r="AU188"/>
  <c r="AU187"/>
  <c r="AU186"/>
  <c r="AT184"/>
  <c r="AS184"/>
  <c r="AR184"/>
  <c r="AQ184"/>
  <c r="AU183"/>
  <c r="AU182"/>
  <c r="AU181"/>
  <c r="AU180"/>
  <c r="AU179"/>
  <c r="AU178"/>
  <c r="AU177"/>
  <c r="AU176"/>
  <c r="AT170"/>
  <c r="AS170"/>
  <c r="AR170"/>
  <c r="AQ170"/>
  <c r="AU169"/>
  <c r="AU170" s="1"/>
  <c r="AT167"/>
  <c r="AS167"/>
  <c r="AR167"/>
  <c r="AQ167"/>
  <c r="AU166"/>
  <c r="AU165"/>
  <c r="AU164"/>
  <c r="AT162"/>
  <c r="AS162"/>
  <c r="AR162"/>
  <c r="AQ162"/>
  <c r="AU161"/>
  <c r="AU160"/>
  <c r="AU159"/>
  <c r="AT153"/>
  <c r="AT154" s="1"/>
  <c r="AS153"/>
  <c r="AS154" s="1"/>
  <c r="AR153"/>
  <c r="AR154" s="1"/>
  <c r="AQ153"/>
  <c r="AQ154" s="1"/>
  <c r="AU152"/>
  <c r="AU151"/>
  <c r="AT147"/>
  <c r="AS147"/>
  <c r="AR147"/>
  <c r="AQ147"/>
  <c r="AU146"/>
  <c r="AU147" s="1"/>
  <c r="AT144"/>
  <c r="AS144"/>
  <c r="AR144"/>
  <c r="AQ144"/>
  <c r="AU143"/>
  <c r="AU142"/>
  <c r="AU141"/>
  <c r="AU140"/>
  <c r="AT138"/>
  <c r="AS138"/>
  <c r="AR138"/>
  <c r="AQ138"/>
  <c r="AU137"/>
  <c r="AU136"/>
  <c r="AT134"/>
  <c r="AS134"/>
  <c r="AR134"/>
  <c r="AQ134"/>
  <c r="AU133"/>
  <c r="AT131"/>
  <c r="AS131"/>
  <c r="AR131"/>
  <c r="AQ131"/>
  <c r="AU130"/>
  <c r="AU131" s="1"/>
  <c r="AT128"/>
  <c r="AS128"/>
  <c r="AR128"/>
  <c r="AQ128"/>
  <c r="AU127"/>
  <c r="AU126"/>
  <c r="AU125"/>
  <c r="AU124"/>
  <c r="AU123"/>
  <c r="AU122"/>
  <c r="AU121"/>
  <c r="AT115"/>
  <c r="AT116" s="1"/>
  <c r="AS115"/>
  <c r="AS116" s="1"/>
  <c r="AR115"/>
  <c r="AR116" s="1"/>
  <c r="AQ115"/>
  <c r="AQ116" s="1"/>
  <c r="AU114"/>
  <c r="AU113"/>
  <c r="AU112"/>
  <c r="AU111"/>
  <c r="AU110"/>
  <c r="AU109"/>
  <c r="AT105"/>
  <c r="AS105"/>
  <c r="AR105"/>
  <c r="AQ105"/>
  <c r="AU104"/>
  <c r="AU103"/>
  <c r="AU102"/>
  <c r="AU101"/>
  <c r="AU100"/>
  <c r="AU99"/>
  <c r="AU98"/>
  <c r="AU97"/>
  <c r="AU96"/>
  <c r="AU95"/>
  <c r="AT93"/>
  <c r="AS93"/>
  <c r="AR93"/>
  <c r="AQ93"/>
  <c r="AU92"/>
  <c r="AU93" s="1"/>
  <c r="AT90"/>
  <c r="AS90"/>
  <c r="AR90"/>
  <c r="AQ90"/>
  <c r="AU89"/>
  <c r="AU88"/>
  <c r="AU87"/>
  <c r="AU86"/>
  <c r="AU85"/>
  <c r="AU84"/>
  <c r="AU83"/>
  <c r="AU82"/>
  <c r="AU81"/>
  <c r="AU80"/>
  <c r="AU79"/>
  <c r="AU78"/>
  <c r="AU77"/>
  <c r="AU76"/>
  <c r="AU75"/>
  <c r="AU74"/>
  <c r="AU73"/>
  <c r="AT67"/>
  <c r="AT68" s="1"/>
  <c r="AT69" s="1"/>
  <c r="AS67"/>
  <c r="AS68" s="1"/>
  <c r="AS69" s="1"/>
  <c r="AR67"/>
  <c r="AR68" s="1"/>
  <c r="AR69" s="1"/>
  <c r="AQ67"/>
  <c r="AQ68" s="1"/>
  <c r="AQ69" s="1"/>
  <c r="AU66"/>
  <c r="AU65"/>
  <c r="AU64"/>
  <c r="AU63"/>
  <c r="AU62"/>
  <c r="AT56"/>
  <c r="AT57" s="1"/>
  <c r="AS56"/>
  <c r="AS57" s="1"/>
  <c r="AR56"/>
  <c r="AR57" s="1"/>
  <c r="AQ56"/>
  <c r="AQ57" s="1"/>
  <c r="AU55"/>
  <c r="AU56" s="1"/>
  <c r="AU57" s="1"/>
  <c r="AT51"/>
  <c r="AS51"/>
  <c r="AR51"/>
  <c r="AQ51"/>
  <c r="AU50"/>
  <c r="AU51" s="1"/>
  <c r="AT47"/>
  <c r="AS47"/>
  <c r="AR47"/>
  <c r="AQ47"/>
  <c r="AU46"/>
  <c r="AU45"/>
  <c r="AT43"/>
  <c r="AS43"/>
  <c r="AR43"/>
  <c r="AQ43"/>
  <c r="AU42"/>
  <c r="AU43" s="1"/>
  <c r="AT40"/>
  <c r="AS40"/>
  <c r="AR40"/>
  <c r="AQ40"/>
  <c r="AU39"/>
  <c r="AU37"/>
  <c r="AT35"/>
  <c r="AS35"/>
  <c r="AR35"/>
  <c r="AQ35"/>
  <c r="AU34"/>
  <c r="AU33"/>
  <c r="AU32"/>
  <c r="AU31"/>
  <c r="AU30"/>
  <c r="AU29"/>
  <c r="AT23"/>
  <c r="AT24" s="1"/>
  <c r="AS23"/>
  <c r="AS24" s="1"/>
  <c r="AR23"/>
  <c r="AQ23"/>
  <c r="AQ24" s="1"/>
  <c r="AU22"/>
  <c r="AU21"/>
  <c r="AT17"/>
  <c r="AS17"/>
  <c r="AR17"/>
  <c r="AQ17"/>
  <c r="AU16"/>
  <c r="AU17" s="1"/>
  <c r="AT14"/>
  <c r="AS14"/>
  <c r="AR14"/>
  <c r="AQ14"/>
  <c r="AU13"/>
  <c r="AU12"/>
  <c r="AU11"/>
  <c r="AU10"/>
  <c r="AI37"/>
  <c r="BC37" s="1"/>
  <c r="AE250"/>
  <c r="AD250"/>
  <c r="AC250"/>
  <c r="AB250"/>
  <c r="AF249"/>
  <c r="AF248"/>
  <c r="AE246"/>
  <c r="AD246"/>
  <c r="AC246"/>
  <c r="AB246"/>
  <c r="AF245"/>
  <c r="AF246" s="1"/>
  <c r="AE239"/>
  <c r="AE240" s="1"/>
  <c r="AE241" s="1"/>
  <c r="AD239"/>
  <c r="AD240" s="1"/>
  <c r="AD241" s="1"/>
  <c r="AC239"/>
  <c r="AC240" s="1"/>
  <c r="AC241" s="1"/>
  <c r="AB239"/>
  <c r="AB240" s="1"/>
  <c r="AB241" s="1"/>
  <c r="AF238"/>
  <c r="AE232"/>
  <c r="AE233" s="1"/>
  <c r="AE234" s="1"/>
  <c r="AD232"/>
  <c r="AD233" s="1"/>
  <c r="AD234" s="1"/>
  <c r="AC232"/>
  <c r="AC233" s="1"/>
  <c r="AC234" s="1"/>
  <c r="AB232"/>
  <c r="AB233" s="1"/>
  <c r="AB234" s="1"/>
  <c r="AF231"/>
  <c r="AF230"/>
  <c r="AE224"/>
  <c r="AE225" s="1"/>
  <c r="AE226" s="1"/>
  <c r="AD224"/>
  <c r="AD225" s="1"/>
  <c r="AD226" s="1"/>
  <c r="AC224"/>
  <c r="AC225" s="1"/>
  <c r="AC226" s="1"/>
  <c r="AB224"/>
  <c r="AB225" s="1"/>
  <c r="AB226" s="1"/>
  <c r="AF223"/>
  <c r="AF222"/>
  <c r="AF221"/>
  <c r="AF220"/>
  <c r="AF219"/>
  <c r="AF218"/>
  <c r="AF217"/>
  <c r="AE211"/>
  <c r="AE212" s="1"/>
  <c r="AD211"/>
  <c r="AD212" s="1"/>
  <c r="AC211"/>
  <c r="AC212" s="1"/>
  <c r="AB211"/>
  <c r="AB212" s="1"/>
  <c r="AF210"/>
  <c r="AF209"/>
  <c r="AE205"/>
  <c r="AD205"/>
  <c r="AC205"/>
  <c r="AB205"/>
  <c r="AF204"/>
  <c r="AF203"/>
  <c r="AE201"/>
  <c r="AD201"/>
  <c r="AC201"/>
  <c r="AB201"/>
  <c r="AF200"/>
  <c r="AF199"/>
  <c r="AF198"/>
  <c r="AF197"/>
  <c r="AF196"/>
  <c r="AF195"/>
  <c r="AE189"/>
  <c r="AD189"/>
  <c r="AC189"/>
  <c r="AB189"/>
  <c r="AF188"/>
  <c r="AF187"/>
  <c r="AF186"/>
  <c r="AE184"/>
  <c r="AD184"/>
  <c r="AC184"/>
  <c r="AB184"/>
  <c r="AF183"/>
  <c r="AF182"/>
  <c r="AF181"/>
  <c r="AF180"/>
  <c r="AF179"/>
  <c r="AF178"/>
  <c r="AF177"/>
  <c r="AF176"/>
  <c r="AE170"/>
  <c r="AD170"/>
  <c r="AC170"/>
  <c r="AB170"/>
  <c r="AF169"/>
  <c r="AF170" s="1"/>
  <c r="AE167"/>
  <c r="AD167"/>
  <c r="AC167"/>
  <c r="AB167"/>
  <c r="AF166"/>
  <c r="AF165"/>
  <c r="AF164"/>
  <c r="AE162"/>
  <c r="AD162"/>
  <c r="AC162"/>
  <c r="AB162"/>
  <c r="AF161"/>
  <c r="AF160"/>
  <c r="AF159"/>
  <c r="AE153"/>
  <c r="AE154" s="1"/>
  <c r="AD153"/>
  <c r="AD154" s="1"/>
  <c r="AC153"/>
  <c r="AC154" s="1"/>
  <c r="AB153"/>
  <c r="AB154" s="1"/>
  <c r="AF152"/>
  <c r="AF151"/>
  <c r="AE147"/>
  <c r="AD147"/>
  <c r="AC147"/>
  <c r="AB147"/>
  <c r="AF146"/>
  <c r="AF147" s="1"/>
  <c r="AE144"/>
  <c r="AD144"/>
  <c r="AC144"/>
  <c r="AB144"/>
  <c r="AF143"/>
  <c r="AF142"/>
  <c r="AF141"/>
  <c r="AF140"/>
  <c r="AE138"/>
  <c r="AD138"/>
  <c r="AC138"/>
  <c r="AB138"/>
  <c r="AF137"/>
  <c r="AF136"/>
  <c r="AE134"/>
  <c r="AD134"/>
  <c r="AC134"/>
  <c r="AB134"/>
  <c r="AF133"/>
  <c r="AE131"/>
  <c r="AD131"/>
  <c r="AC131"/>
  <c r="AB131"/>
  <c r="AF130"/>
  <c r="AF131" s="1"/>
  <c r="AE128"/>
  <c r="AD128"/>
  <c r="AC128"/>
  <c r="AB128"/>
  <c r="AF127"/>
  <c r="AF126"/>
  <c r="AF125"/>
  <c r="AF124"/>
  <c r="AF123"/>
  <c r="AF122"/>
  <c r="AF121"/>
  <c r="AE115"/>
  <c r="AE116" s="1"/>
  <c r="AD115"/>
  <c r="AD116" s="1"/>
  <c r="AC115"/>
  <c r="AB115"/>
  <c r="AB116" s="1"/>
  <c r="AF114"/>
  <c r="AF113"/>
  <c r="AF112"/>
  <c r="AF111"/>
  <c r="AF110"/>
  <c r="AF109"/>
  <c r="AE105"/>
  <c r="AD105"/>
  <c r="AC105"/>
  <c r="AB105"/>
  <c r="AF104"/>
  <c r="AF103"/>
  <c r="AF102"/>
  <c r="AF101"/>
  <c r="AF100"/>
  <c r="AF99"/>
  <c r="AF98"/>
  <c r="AF97"/>
  <c r="AF96"/>
  <c r="AF95"/>
  <c r="AE93"/>
  <c r="AD93"/>
  <c r="AC93"/>
  <c r="AB93"/>
  <c r="AF92"/>
  <c r="AF93" s="1"/>
  <c r="AE90"/>
  <c r="AD90"/>
  <c r="AC90"/>
  <c r="AB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E67"/>
  <c r="AE68" s="1"/>
  <c r="AE69" s="1"/>
  <c r="AD67"/>
  <c r="AD68" s="1"/>
  <c r="AD69" s="1"/>
  <c r="AC67"/>
  <c r="AC68" s="1"/>
  <c r="AC69" s="1"/>
  <c r="AB67"/>
  <c r="AB68" s="1"/>
  <c r="AB69" s="1"/>
  <c r="AF66"/>
  <c r="AF65"/>
  <c r="AF64"/>
  <c r="AF63"/>
  <c r="AF62"/>
  <c r="AE56"/>
  <c r="AE57" s="1"/>
  <c r="AD56"/>
  <c r="AD57" s="1"/>
  <c r="AC56"/>
  <c r="AC57" s="1"/>
  <c r="AB56"/>
  <c r="AB57" s="1"/>
  <c r="AF55"/>
  <c r="AF56" s="1"/>
  <c r="AF57" s="1"/>
  <c r="AE51"/>
  <c r="AD51"/>
  <c r="AC51"/>
  <c r="AB51"/>
  <c r="AF50"/>
  <c r="AF51" s="1"/>
  <c r="AE47"/>
  <c r="AD47"/>
  <c r="AC47"/>
  <c r="AB47"/>
  <c r="AF46"/>
  <c r="AF45"/>
  <c r="AE43"/>
  <c r="AD43"/>
  <c r="AC43"/>
  <c r="AB43"/>
  <c r="AF42"/>
  <c r="AF43" s="1"/>
  <c r="AE40"/>
  <c r="AD40"/>
  <c r="AC40"/>
  <c r="AB40"/>
  <c r="AF39"/>
  <c r="AF38"/>
  <c r="AF37"/>
  <c r="AE35"/>
  <c r="AD35"/>
  <c r="AC35"/>
  <c r="AB35"/>
  <c r="AF34"/>
  <c r="AF33"/>
  <c r="AF32"/>
  <c r="AF31"/>
  <c r="AF30"/>
  <c r="AF29"/>
  <c r="AE23"/>
  <c r="AE24" s="1"/>
  <c r="AD23"/>
  <c r="AD24" s="1"/>
  <c r="AC23"/>
  <c r="AC24" s="1"/>
  <c r="AB23"/>
  <c r="AB24" s="1"/>
  <c r="AF22"/>
  <c r="AF21"/>
  <c r="AE17"/>
  <c r="AD17"/>
  <c r="AC17"/>
  <c r="AB17"/>
  <c r="AF16"/>
  <c r="AF17" s="1"/>
  <c r="AE14"/>
  <c r="AD14"/>
  <c r="AC14"/>
  <c r="AB14"/>
  <c r="AF13"/>
  <c r="AF12"/>
  <c r="AF11"/>
  <c r="AF10"/>
  <c r="AA38"/>
  <c r="T219"/>
  <c r="BC219" s="1"/>
  <c r="U200"/>
  <c r="BD200" s="1"/>
  <c r="T200"/>
  <c r="BC200" s="1"/>
  <c r="U197"/>
  <c r="BD197" s="1"/>
  <c r="T197"/>
  <c r="BC197" s="1"/>
  <c r="U195"/>
  <c r="BD195" s="1"/>
  <c r="U177"/>
  <c r="BD177" s="1"/>
  <c r="T177"/>
  <c r="BC177" s="1"/>
  <c r="U176"/>
  <c r="BD176" s="1"/>
  <c r="T176"/>
  <c r="BC176" s="1"/>
  <c r="T152"/>
  <c r="BC152" s="1"/>
  <c r="U133"/>
  <c r="BD133" s="1"/>
  <c r="T133"/>
  <c r="BC133" s="1"/>
  <c r="U126"/>
  <c r="BD126" s="1"/>
  <c r="T126"/>
  <c r="BC126" s="1"/>
  <c r="T125"/>
  <c r="BC125" s="1"/>
  <c r="U121"/>
  <c r="BD121" s="1"/>
  <c r="T121"/>
  <c r="BC121" s="1"/>
  <c r="U11"/>
  <c r="T11"/>
  <c r="BC11" s="1"/>
  <c r="U10"/>
  <c r="U239"/>
  <c r="U240" s="1"/>
  <c r="T239"/>
  <c r="T240" s="1"/>
  <c r="V38"/>
  <c r="D250"/>
  <c r="E250"/>
  <c r="F250"/>
  <c r="R250"/>
  <c r="S250"/>
  <c r="T250"/>
  <c r="U250"/>
  <c r="W250"/>
  <c r="X250"/>
  <c r="Y250"/>
  <c r="Z250"/>
  <c r="AG250"/>
  <c r="AH250"/>
  <c r="AI250"/>
  <c r="AJ250"/>
  <c r="AV250"/>
  <c r="AW250"/>
  <c r="AX250"/>
  <c r="AY250"/>
  <c r="BF250"/>
  <c r="C250"/>
  <c r="BH248"/>
  <c r="BG248"/>
  <c r="BK248"/>
  <c r="BJ248"/>
  <c r="AZ248"/>
  <c r="AK248"/>
  <c r="AA248"/>
  <c r="V248"/>
  <c r="G248"/>
  <c r="AF250" l="1"/>
  <c r="AR18"/>
  <c r="AB148"/>
  <c r="AB155" s="1"/>
  <c r="AR148"/>
  <c r="AS148"/>
  <c r="BE248"/>
  <c r="AD148"/>
  <c r="AD155" s="1"/>
  <c r="AT148"/>
  <c r="AE148"/>
  <c r="AQ148"/>
  <c r="AQ155" s="1"/>
  <c r="AF239"/>
  <c r="AF240" s="1"/>
  <c r="AF241" s="1"/>
  <c r="AC148"/>
  <c r="AR24"/>
  <c r="AC116"/>
  <c r="AU23"/>
  <c r="AU24" s="1"/>
  <c r="AF205"/>
  <c r="AT18"/>
  <c r="AT25" s="1"/>
  <c r="AS171"/>
  <c r="AS172" s="1"/>
  <c r="AS190"/>
  <c r="AS191" s="1"/>
  <c r="AE52"/>
  <c r="AE58" s="1"/>
  <c r="AU232"/>
  <c r="AU233" s="1"/>
  <c r="AU234" s="1"/>
  <c r="AQ206"/>
  <c r="AQ213" s="1"/>
  <c r="AU205"/>
  <c r="AU40"/>
  <c r="AR106"/>
  <c r="AR117" s="1"/>
  <c r="AS155"/>
  <c r="AU162"/>
  <c r="AR171"/>
  <c r="AR172" s="1"/>
  <c r="AQ52"/>
  <c r="AR206"/>
  <c r="AR213" s="1"/>
  <c r="AS18"/>
  <c r="AS25" s="1"/>
  <c r="AR52"/>
  <c r="AU138"/>
  <c r="AR190"/>
  <c r="AR191" s="1"/>
  <c r="AQ251"/>
  <c r="AQ252" s="1"/>
  <c r="AT155"/>
  <c r="AE18"/>
  <c r="AD52"/>
  <c r="AE155"/>
  <c r="AC206"/>
  <c r="AC213" s="1"/>
  <c r="AQ18"/>
  <c r="AQ25" s="1"/>
  <c r="AT52"/>
  <c r="AU47"/>
  <c r="AQ171"/>
  <c r="AQ172" s="1"/>
  <c r="AU167"/>
  <c r="AQ190"/>
  <c r="AQ191" s="1"/>
  <c r="AT206"/>
  <c r="AT213" s="1"/>
  <c r="AB190"/>
  <c r="AQ58"/>
  <c r="AU115"/>
  <c r="AU116" s="1"/>
  <c r="AR155"/>
  <c r="AF23"/>
  <c r="AF24" s="1"/>
  <c r="AC52"/>
  <c r="AF47"/>
  <c r="AC155"/>
  <c r="AF162"/>
  <c r="AC171"/>
  <c r="AC172" s="1"/>
  <c r="AC190"/>
  <c r="AC191" s="1"/>
  <c r="AB206"/>
  <c r="AB213" s="1"/>
  <c r="AD251"/>
  <c r="AD252" s="1"/>
  <c r="AU35"/>
  <c r="AS52"/>
  <c r="AS58" s="1"/>
  <c r="AU67"/>
  <c r="AU68" s="1"/>
  <c r="AU69" s="1"/>
  <c r="AT190"/>
  <c r="AT191" s="1"/>
  <c r="AB52"/>
  <c r="AD18"/>
  <c r="AD25" s="1"/>
  <c r="AF115"/>
  <c r="AF116" s="1"/>
  <c r="AF134"/>
  <c r="AF144"/>
  <c r="AF167"/>
  <c r="AF184"/>
  <c r="AF189"/>
  <c r="AF232"/>
  <c r="AF233" s="1"/>
  <c r="AF234" s="1"/>
  <c r="AC251"/>
  <c r="AC252" s="1"/>
  <c r="AU90"/>
  <c r="AQ106"/>
  <c r="AQ117" s="1"/>
  <c r="AU134"/>
  <c r="AU144"/>
  <c r="AU224"/>
  <c r="AU225" s="1"/>
  <c r="AU226" s="1"/>
  <c r="AT251"/>
  <c r="AT252" s="1"/>
  <c r="AF105"/>
  <c r="AD171"/>
  <c r="AU14"/>
  <c r="AU18" s="1"/>
  <c r="AU153"/>
  <c r="AU154" s="1"/>
  <c r="AR251"/>
  <c r="AR252" s="1"/>
  <c r="AC18"/>
  <c r="AC25" s="1"/>
  <c r="AB18"/>
  <c r="AB25" s="1"/>
  <c r="AB251"/>
  <c r="AB252" s="1"/>
  <c r="AT171"/>
  <c r="AT172" s="1"/>
  <c r="AU184"/>
  <c r="AU189"/>
  <c r="AU201"/>
  <c r="AS206"/>
  <c r="AS213" s="1"/>
  <c r="AU211"/>
  <c r="AU212" s="1"/>
  <c r="AU250"/>
  <c r="AU251" s="1"/>
  <c r="AU252" s="1"/>
  <c r="AS251"/>
  <c r="AS252" s="1"/>
  <c r="AU128"/>
  <c r="AU105"/>
  <c r="AS106"/>
  <c r="AS117" s="1"/>
  <c r="AT106"/>
  <c r="AT117" s="1"/>
  <c r="AD106"/>
  <c r="AD117" s="1"/>
  <c r="AB171"/>
  <c r="AB172" s="1"/>
  <c r="AE190"/>
  <c r="AE206"/>
  <c r="AE213" s="1"/>
  <c r="AB106"/>
  <c r="AB117" s="1"/>
  <c r="AC106"/>
  <c r="AE171"/>
  <c r="AE172" s="1"/>
  <c r="AD206"/>
  <c r="AD213" s="1"/>
  <c r="AF128"/>
  <c r="AF138"/>
  <c r="AF90"/>
  <c r="AF67"/>
  <c r="AF68" s="1"/>
  <c r="AF69" s="1"/>
  <c r="AE251"/>
  <c r="AE252" s="1"/>
  <c r="AF251"/>
  <c r="AF252" s="1"/>
  <c r="AF224"/>
  <c r="AF225" s="1"/>
  <c r="AF226" s="1"/>
  <c r="AF211"/>
  <c r="AF212" s="1"/>
  <c r="AF201"/>
  <c r="AF206" s="1"/>
  <c r="AD190"/>
  <c r="AF153"/>
  <c r="AF154" s="1"/>
  <c r="AE106"/>
  <c r="AE117" s="1"/>
  <c r="AF40"/>
  <c r="AF35"/>
  <c r="AE25"/>
  <c r="AF14"/>
  <c r="AF18" s="1"/>
  <c r="BD250"/>
  <c r="BI248"/>
  <c r="BL248"/>
  <c r="F220"/>
  <c r="BD220" s="1"/>
  <c r="E220"/>
  <c r="BC220" s="1"/>
  <c r="F183"/>
  <c r="BD183" s="1"/>
  <c r="F182"/>
  <c r="BD182" s="1"/>
  <c r="F181"/>
  <c r="BD181" s="1"/>
  <c r="E127"/>
  <c r="BC127" s="1"/>
  <c r="E100"/>
  <c r="BC100" s="1"/>
  <c r="E99"/>
  <c r="BC99" s="1"/>
  <c r="F95"/>
  <c r="BD95" s="1"/>
  <c r="E95"/>
  <c r="BC95" s="1"/>
  <c r="E85"/>
  <c r="BC85" s="1"/>
  <c r="F65"/>
  <c r="BD65" s="1"/>
  <c r="AU171" l="1"/>
  <c r="AU172" s="1"/>
  <c r="AR25"/>
  <c r="AU206"/>
  <c r="AU213" s="1"/>
  <c r="AU25"/>
  <c r="AU148"/>
  <c r="AU155" s="1"/>
  <c r="AF148"/>
  <c r="AF155" s="1"/>
  <c r="AE191"/>
  <c r="AD191"/>
  <c r="AB191"/>
  <c r="AD172"/>
  <c r="AC117"/>
  <c r="AU106"/>
  <c r="AU117" s="1"/>
  <c r="AD58"/>
  <c r="AF25"/>
  <c r="AT58"/>
  <c r="AF171"/>
  <c r="AF106"/>
  <c r="AF117" s="1"/>
  <c r="AR58"/>
  <c r="AR253" s="1"/>
  <c r="AE253"/>
  <c r="AF52"/>
  <c r="AF58" s="1"/>
  <c r="AU52"/>
  <c r="AU58" s="1"/>
  <c r="AQ253"/>
  <c r="AU190"/>
  <c r="AU191" s="1"/>
  <c r="AB58"/>
  <c r="AF190"/>
  <c r="AS253"/>
  <c r="AC58"/>
  <c r="AF213"/>
  <c r="E33"/>
  <c r="BC33" s="1"/>
  <c r="F31"/>
  <c r="BD31" s="1"/>
  <c r="E31"/>
  <c r="BC31" s="1"/>
  <c r="E50"/>
  <c r="BC50" s="1"/>
  <c r="E45"/>
  <c r="BC45" s="1"/>
  <c r="F38"/>
  <c r="BD38" s="1"/>
  <c r="BK38" s="1"/>
  <c r="E38"/>
  <c r="BC38" s="1"/>
  <c r="BJ38" s="1"/>
  <c r="F16"/>
  <c r="BD16" s="1"/>
  <c r="F12"/>
  <c r="BD12" s="1"/>
  <c r="F11"/>
  <c r="BD11" s="1"/>
  <c r="F10"/>
  <c r="BD10" s="1"/>
  <c r="BL38" l="1"/>
  <c r="AD253"/>
  <c r="AF191"/>
  <c r="AF172"/>
  <c r="AC253"/>
  <c r="AT253"/>
  <c r="AU253"/>
  <c r="AB253"/>
  <c r="AK38"/>
  <c r="AF253" l="1"/>
  <c r="G38"/>
  <c r="BE38" s="1"/>
  <c r="G12" l="1"/>
  <c r="V12"/>
  <c r="AA12"/>
  <c r="AK12"/>
  <c r="AZ12"/>
  <c r="BG12"/>
  <c r="BH12"/>
  <c r="BJ12"/>
  <c r="BK12"/>
  <c r="BE12" l="1"/>
  <c r="BL12"/>
  <c r="BI12"/>
  <c r="C51"/>
  <c r="D51"/>
  <c r="E51"/>
  <c r="F51"/>
  <c r="V125" l="1"/>
  <c r="V122"/>
  <c r="X43" l="1"/>
  <c r="C205" l="1"/>
  <c r="D167"/>
  <c r="E167"/>
  <c r="F167"/>
  <c r="R167"/>
  <c r="S167"/>
  <c r="T167"/>
  <c r="U167"/>
  <c r="W167"/>
  <c r="X167"/>
  <c r="Y167"/>
  <c r="Z167"/>
  <c r="AG167"/>
  <c r="AH167"/>
  <c r="AI167"/>
  <c r="AJ167"/>
  <c r="AV167"/>
  <c r="AW167"/>
  <c r="AX167"/>
  <c r="AY167"/>
  <c r="BF167"/>
  <c r="C167"/>
  <c r="BF162"/>
  <c r="D162"/>
  <c r="E162"/>
  <c r="F162"/>
  <c r="R162"/>
  <c r="S162"/>
  <c r="T162"/>
  <c r="U162"/>
  <c r="W162"/>
  <c r="X162"/>
  <c r="Y162"/>
  <c r="Z162"/>
  <c r="AG162"/>
  <c r="AH162"/>
  <c r="AI162"/>
  <c r="AJ162"/>
  <c r="AV162"/>
  <c r="AW162"/>
  <c r="AX162"/>
  <c r="AY162"/>
  <c r="C162"/>
  <c r="BA162" s="1"/>
  <c r="BA167" l="1"/>
  <c r="BD167"/>
  <c r="BC167"/>
  <c r="BB167"/>
  <c r="BD162"/>
  <c r="BC162"/>
  <c r="BB162"/>
  <c r="BG16"/>
  <c r="BG17" s="1"/>
  <c r="F17" l="1"/>
  <c r="E17"/>
  <c r="BJ92" l="1"/>
  <c r="BF93"/>
  <c r="AY93"/>
  <c r="AX93"/>
  <c r="AW93"/>
  <c r="AV93"/>
  <c r="AJ93"/>
  <c r="AI93"/>
  <c r="AH93"/>
  <c r="AG93"/>
  <c r="Z93"/>
  <c r="Y93"/>
  <c r="X93"/>
  <c r="W93"/>
  <c r="U93"/>
  <c r="T93"/>
  <c r="S93"/>
  <c r="R93"/>
  <c r="F93"/>
  <c r="BD93" s="1"/>
  <c r="E93"/>
  <c r="D93"/>
  <c r="C93"/>
  <c r="BH92"/>
  <c r="BH93" s="1"/>
  <c r="BG92"/>
  <c r="BG93" s="1"/>
  <c r="AZ92"/>
  <c r="AZ93" s="1"/>
  <c r="AK92"/>
  <c r="AK93" s="1"/>
  <c r="AA92"/>
  <c r="AA93" s="1"/>
  <c r="V92"/>
  <c r="V93" s="1"/>
  <c r="G92"/>
  <c r="BE92" l="1"/>
  <c r="BB93"/>
  <c r="BC93"/>
  <c r="BA93"/>
  <c r="BK92"/>
  <c r="BK93" s="1"/>
  <c r="BI92"/>
  <c r="BI93" s="1"/>
  <c r="G93"/>
  <c r="BE93" s="1"/>
  <c r="BJ93"/>
  <c r="BL92" l="1"/>
  <c r="BL93" s="1"/>
  <c r="AZ249"/>
  <c r="AZ250" s="1"/>
  <c r="AY246"/>
  <c r="AX246"/>
  <c r="AW246"/>
  <c r="AV246"/>
  <c r="AZ245"/>
  <c r="AZ246" s="1"/>
  <c r="AY239"/>
  <c r="AY240" s="1"/>
  <c r="AY241" s="1"/>
  <c r="AX239"/>
  <c r="AX240" s="1"/>
  <c r="AX241" s="1"/>
  <c r="AW239"/>
  <c r="AW240" s="1"/>
  <c r="AW241" s="1"/>
  <c r="AV239"/>
  <c r="AV240" s="1"/>
  <c r="AV241" s="1"/>
  <c r="AZ238"/>
  <c r="AZ239" s="1"/>
  <c r="AZ240" s="1"/>
  <c r="AZ241" s="1"/>
  <c r="AY232"/>
  <c r="AY233" s="1"/>
  <c r="AY234" s="1"/>
  <c r="AX232"/>
  <c r="AX233" s="1"/>
  <c r="AX234" s="1"/>
  <c r="AW232"/>
  <c r="AW233" s="1"/>
  <c r="AW234" s="1"/>
  <c r="AV232"/>
  <c r="AV233" s="1"/>
  <c r="AV234" s="1"/>
  <c r="AZ231"/>
  <c r="AZ230"/>
  <c r="AY224"/>
  <c r="AY225" s="1"/>
  <c r="AY226" s="1"/>
  <c r="AX224"/>
  <c r="AX225" s="1"/>
  <c r="AX226" s="1"/>
  <c r="AV224"/>
  <c r="AV225" s="1"/>
  <c r="AV226" s="1"/>
  <c r="AZ223"/>
  <c r="AZ222"/>
  <c r="AZ221"/>
  <c r="AZ220"/>
  <c r="AZ219"/>
  <c r="AZ218"/>
  <c r="AZ217"/>
  <c r="AW224"/>
  <c r="AW225" s="1"/>
  <c r="AW226" s="1"/>
  <c r="AY211"/>
  <c r="AY212" s="1"/>
  <c r="AX211"/>
  <c r="AX212" s="1"/>
  <c r="AW211"/>
  <c r="AW212" s="1"/>
  <c r="AV211"/>
  <c r="AV212" s="1"/>
  <c r="AZ210"/>
  <c r="AZ209"/>
  <c r="AY205"/>
  <c r="AX205"/>
  <c r="AW205"/>
  <c r="AV205"/>
  <c r="AZ204"/>
  <c r="AZ203"/>
  <c r="AY201"/>
  <c r="AX201"/>
  <c r="AW201"/>
  <c r="AV201"/>
  <c r="AZ200"/>
  <c r="AZ199"/>
  <c r="AZ198"/>
  <c r="AZ197"/>
  <c r="AZ196"/>
  <c r="AZ195"/>
  <c r="AY189"/>
  <c r="AX189"/>
  <c r="AV189"/>
  <c r="AZ188"/>
  <c r="AZ187"/>
  <c r="AZ186"/>
  <c r="AY184"/>
  <c r="AX184"/>
  <c r="AV184"/>
  <c r="AZ183"/>
  <c r="AZ182"/>
  <c r="AZ181"/>
  <c r="AZ180"/>
  <c r="AZ179"/>
  <c r="AZ178"/>
  <c r="AZ177"/>
  <c r="AZ176"/>
  <c r="AY170"/>
  <c r="AX170"/>
  <c r="AW170"/>
  <c r="AV170"/>
  <c r="AZ169"/>
  <c r="AZ170" s="1"/>
  <c r="AZ166"/>
  <c r="AZ164"/>
  <c r="AZ165"/>
  <c r="AY171"/>
  <c r="AY172" s="1"/>
  <c r="AZ161"/>
  <c r="AZ159"/>
  <c r="AZ160"/>
  <c r="AY153"/>
  <c r="AY154" s="1"/>
  <c r="AX153"/>
  <c r="AX154" s="1"/>
  <c r="AW153"/>
  <c r="AW154" s="1"/>
  <c r="AV153"/>
  <c r="AV154" s="1"/>
  <c r="AZ152"/>
  <c r="AZ151"/>
  <c r="AY138"/>
  <c r="AX138"/>
  <c r="AW138"/>
  <c r="AV138"/>
  <c r="AZ137"/>
  <c r="AZ136"/>
  <c r="AY134"/>
  <c r="AX134"/>
  <c r="AW134"/>
  <c r="AV134"/>
  <c r="AZ133"/>
  <c r="AY147"/>
  <c r="AX147"/>
  <c r="AW147"/>
  <c r="AV147"/>
  <c r="AZ146"/>
  <c r="AZ147" s="1"/>
  <c r="AY131"/>
  <c r="AX131"/>
  <c r="AW131"/>
  <c r="AV131"/>
  <c r="AZ130"/>
  <c r="AZ131" s="1"/>
  <c r="AY144"/>
  <c r="AX144"/>
  <c r="AW144"/>
  <c r="AV144"/>
  <c r="AZ143"/>
  <c r="AZ142"/>
  <c r="AZ141"/>
  <c r="AZ140"/>
  <c r="AY128"/>
  <c r="AX128"/>
  <c r="AW128"/>
  <c r="AV128"/>
  <c r="AZ127"/>
  <c r="AZ126"/>
  <c r="AZ125"/>
  <c r="AZ124"/>
  <c r="AZ123"/>
  <c r="AZ122"/>
  <c r="AZ121"/>
  <c r="AY115"/>
  <c r="AY116" s="1"/>
  <c r="AX115"/>
  <c r="AX116" s="1"/>
  <c r="AW115"/>
  <c r="AW116" s="1"/>
  <c r="AV115"/>
  <c r="AV116" s="1"/>
  <c r="AZ114"/>
  <c r="AZ113"/>
  <c r="AZ112"/>
  <c r="AZ111"/>
  <c r="AZ110"/>
  <c r="AZ109"/>
  <c r="AY105"/>
  <c r="AX105"/>
  <c r="AW105"/>
  <c r="AV105"/>
  <c r="AZ104"/>
  <c r="AZ103"/>
  <c r="AZ102"/>
  <c r="AZ101"/>
  <c r="AZ100"/>
  <c r="AZ99"/>
  <c r="AZ98"/>
  <c r="AZ97"/>
  <c r="AZ96"/>
  <c r="AZ95"/>
  <c r="AY90"/>
  <c r="AX90"/>
  <c r="AW90"/>
  <c r="AV90"/>
  <c r="AZ89"/>
  <c r="AZ88"/>
  <c r="AZ87"/>
  <c r="AZ86"/>
  <c r="AZ85"/>
  <c r="AZ84"/>
  <c r="AZ83"/>
  <c r="AZ82"/>
  <c r="AZ81"/>
  <c r="AZ80"/>
  <c r="AZ79"/>
  <c r="AZ78"/>
  <c r="AZ77"/>
  <c r="AZ76"/>
  <c r="AZ75"/>
  <c r="AZ74"/>
  <c r="AZ73"/>
  <c r="AY67"/>
  <c r="AY68" s="1"/>
  <c r="AY69" s="1"/>
  <c r="AX67"/>
  <c r="AX68" s="1"/>
  <c r="AX69" s="1"/>
  <c r="AV67"/>
  <c r="AV68" s="1"/>
  <c r="AV69" s="1"/>
  <c r="AZ66"/>
  <c r="AZ65"/>
  <c r="AZ64"/>
  <c r="AW67"/>
  <c r="AW68" s="1"/>
  <c r="AW69" s="1"/>
  <c r="AZ63"/>
  <c r="AZ62"/>
  <c r="AY56"/>
  <c r="AY57" s="1"/>
  <c r="AX56"/>
  <c r="AX57" s="1"/>
  <c r="AW56"/>
  <c r="AW57" s="1"/>
  <c r="AV56"/>
  <c r="AV57" s="1"/>
  <c r="AZ55"/>
  <c r="AZ56" s="1"/>
  <c r="AZ57" s="1"/>
  <c r="AY51"/>
  <c r="AX51"/>
  <c r="AW51"/>
  <c r="AV51"/>
  <c r="AZ50"/>
  <c r="AZ51" s="1"/>
  <c r="AY47"/>
  <c r="AX47"/>
  <c r="AW47"/>
  <c r="AV47"/>
  <c r="AZ46"/>
  <c r="AZ45"/>
  <c r="AY40"/>
  <c r="AX40"/>
  <c r="AW40"/>
  <c r="AV40"/>
  <c r="AZ39"/>
  <c r="AZ37"/>
  <c r="AY43"/>
  <c r="AX43"/>
  <c r="AW43"/>
  <c r="AV43"/>
  <c r="AZ42"/>
  <c r="AZ43" s="1"/>
  <c r="AY35"/>
  <c r="AX35"/>
  <c r="AV35"/>
  <c r="AZ34"/>
  <c r="AZ33"/>
  <c r="AZ32"/>
  <c r="AZ31"/>
  <c r="AW35"/>
  <c r="AZ30"/>
  <c r="AZ29"/>
  <c r="AY23"/>
  <c r="AY24" s="1"/>
  <c r="AX23"/>
  <c r="AX24" s="1"/>
  <c r="AW23"/>
  <c r="AW24" s="1"/>
  <c r="AV23"/>
  <c r="AV24" s="1"/>
  <c r="AZ22"/>
  <c r="AZ21"/>
  <c r="AY17"/>
  <c r="AX17"/>
  <c r="AW17"/>
  <c r="AV17"/>
  <c r="AZ16"/>
  <c r="AZ17" s="1"/>
  <c r="AY14"/>
  <c r="AX14"/>
  <c r="AW14"/>
  <c r="AV14"/>
  <c r="AZ13"/>
  <c r="AZ11"/>
  <c r="AZ10"/>
  <c r="AH67"/>
  <c r="AH68" s="1"/>
  <c r="AH69" s="1"/>
  <c r="AH35"/>
  <c r="S138"/>
  <c r="D138"/>
  <c r="AH138"/>
  <c r="X138"/>
  <c r="AH246"/>
  <c r="X246"/>
  <c r="S246"/>
  <c r="D246"/>
  <c r="AH239"/>
  <c r="AH240" s="1"/>
  <c r="AH241" s="1"/>
  <c r="X239"/>
  <c r="X240" s="1"/>
  <c r="X241" s="1"/>
  <c r="S241"/>
  <c r="D239"/>
  <c r="D240" s="1"/>
  <c r="D241" s="1"/>
  <c r="AH232"/>
  <c r="AH233" s="1"/>
  <c r="AH234" s="1"/>
  <c r="X232"/>
  <c r="X233" s="1"/>
  <c r="X234" s="1"/>
  <c r="S232"/>
  <c r="S233" s="1"/>
  <c r="S234" s="1"/>
  <c r="D232"/>
  <c r="D233" s="1"/>
  <c r="D234" s="1"/>
  <c r="E232"/>
  <c r="E233" s="1"/>
  <c r="E234" s="1"/>
  <c r="X224"/>
  <c r="X225" s="1"/>
  <c r="X226" s="1"/>
  <c r="S224"/>
  <c r="D224"/>
  <c r="D225" s="1"/>
  <c r="D226" s="1"/>
  <c r="AH211"/>
  <c r="X211"/>
  <c r="X212" s="1"/>
  <c r="S211"/>
  <c r="S212" s="1"/>
  <c r="D211"/>
  <c r="D212" s="1"/>
  <c r="AH205"/>
  <c r="X205"/>
  <c r="S205"/>
  <c r="D205"/>
  <c r="AH201"/>
  <c r="X201"/>
  <c r="S201"/>
  <c r="D201"/>
  <c r="AH189"/>
  <c r="X189"/>
  <c r="S189"/>
  <c r="D189"/>
  <c r="X184"/>
  <c r="S184"/>
  <c r="D184"/>
  <c r="AH170"/>
  <c r="X170"/>
  <c r="S170"/>
  <c r="D170"/>
  <c r="AH153"/>
  <c r="AH154" s="1"/>
  <c r="X153"/>
  <c r="X154" s="1"/>
  <c r="S153"/>
  <c r="S154" s="1"/>
  <c r="D153"/>
  <c r="D154" s="1"/>
  <c r="AH134"/>
  <c r="X134"/>
  <c r="S134"/>
  <c r="D134"/>
  <c r="AH147"/>
  <c r="X147"/>
  <c r="S147"/>
  <c r="D147"/>
  <c r="AH131"/>
  <c r="X131"/>
  <c r="S131"/>
  <c r="D131"/>
  <c r="AH144"/>
  <c r="X144"/>
  <c r="S144"/>
  <c r="D144"/>
  <c r="AH128"/>
  <c r="X128"/>
  <c r="S128"/>
  <c r="D128"/>
  <c r="AH115"/>
  <c r="AH116" s="1"/>
  <c r="X115"/>
  <c r="X116" s="1"/>
  <c r="S115"/>
  <c r="S116" s="1"/>
  <c r="D115"/>
  <c r="AH105"/>
  <c r="X105"/>
  <c r="S105"/>
  <c r="D105"/>
  <c r="AH90"/>
  <c r="X90"/>
  <c r="S90"/>
  <c r="D90"/>
  <c r="X67"/>
  <c r="X68" s="1"/>
  <c r="X69" s="1"/>
  <c r="S67"/>
  <c r="S68" s="1"/>
  <c r="S69" s="1"/>
  <c r="D67"/>
  <c r="D68" s="1"/>
  <c r="D69" s="1"/>
  <c r="AH56"/>
  <c r="AH57" s="1"/>
  <c r="X56"/>
  <c r="X57" s="1"/>
  <c r="S56"/>
  <c r="S57" s="1"/>
  <c r="D56"/>
  <c r="D57" s="1"/>
  <c r="AH51"/>
  <c r="X51"/>
  <c r="S51"/>
  <c r="AH47"/>
  <c r="X47"/>
  <c r="S47"/>
  <c r="D47"/>
  <c r="AH40"/>
  <c r="X40"/>
  <c r="S40"/>
  <c r="D40"/>
  <c r="AH43"/>
  <c r="S43"/>
  <c r="D43"/>
  <c r="X35"/>
  <c r="S35"/>
  <c r="D35"/>
  <c r="AH23"/>
  <c r="AH24" s="1"/>
  <c r="X23"/>
  <c r="X24" s="1"/>
  <c r="S23"/>
  <c r="S24" s="1"/>
  <c r="D23"/>
  <c r="AH17"/>
  <c r="X17"/>
  <c r="D17"/>
  <c r="S17"/>
  <c r="AH14"/>
  <c r="X14"/>
  <c r="S14"/>
  <c r="D14"/>
  <c r="BB250"/>
  <c r="BB246"/>
  <c r="BB239"/>
  <c r="BB240" s="1"/>
  <c r="BB241" s="1"/>
  <c r="BB56"/>
  <c r="BB57" s="1"/>
  <c r="BC250"/>
  <c r="AW148" l="1"/>
  <c r="BB144"/>
  <c r="BB147"/>
  <c r="D148"/>
  <c r="AX148"/>
  <c r="AY148"/>
  <c r="AY155" s="1"/>
  <c r="BB205"/>
  <c r="AV148"/>
  <c r="AV155" s="1"/>
  <c r="AH212"/>
  <c r="BB212" s="1"/>
  <c r="BB211"/>
  <c r="AH148"/>
  <c r="BB201"/>
  <c r="BB170"/>
  <c r="X148"/>
  <c r="X155" s="1"/>
  <c r="BB153"/>
  <c r="BB154" s="1"/>
  <c r="S225"/>
  <c r="S226" s="1"/>
  <c r="S148"/>
  <c r="BB35"/>
  <c r="S18"/>
  <c r="BB17"/>
  <c r="BB131"/>
  <c r="BB138"/>
  <c r="BB51"/>
  <c r="BB43"/>
  <c r="D24"/>
  <c r="BB24" s="1"/>
  <c r="BB23"/>
  <c r="D116"/>
  <c r="BB116" s="1"/>
  <c r="BB115"/>
  <c r="BB40"/>
  <c r="BB47"/>
  <c r="BB14"/>
  <c r="BB90"/>
  <c r="BB105"/>
  <c r="BB128"/>
  <c r="BB134"/>
  <c r="S52"/>
  <c r="AY52"/>
  <c r="AV52"/>
  <c r="D52"/>
  <c r="AW52"/>
  <c r="AH52"/>
  <c r="AX52"/>
  <c r="X52"/>
  <c r="S106"/>
  <c r="S117" s="1"/>
  <c r="AV106"/>
  <c r="AV117" s="1"/>
  <c r="AX190"/>
  <c r="AX191" s="1"/>
  <c r="AY106"/>
  <c r="AY117" s="1"/>
  <c r="AH106"/>
  <c r="AH117" s="1"/>
  <c r="D106"/>
  <c r="AX106"/>
  <c r="AX117" s="1"/>
  <c r="X106"/>
  <c r="X117" s="1"/>
  <c r="AW106"/>
  <c r="AW117" s="1"/>
  <c r="AY206"/>
  <c r="AY213" s="1"/>
  <c r="AZ162"/>
  <c r="AZ167"/>
  <c r="BB232"/>
  <c r="BB233" s="1"/>
  <c r="BB234" s="1"/>
  <c r="AY18"/>
  <c r="AY25" s="1"/>
  <c r="AZ40"/>
  <c r="AH224"/>
  <c r="AH225" s="1"/>
  <c r="AH226" s="1"/>
  <c r="BB67"/>
  <c r="BB68" s="1"/>
  <c r="BB69" s="1"/>
  <c r="AZ134"/>
  <c r="AV206"/>
  <c r="AV213" s="1"/>
  <c r="AX18"/>
  <c r="AX25" s="1"/>
  <c r="AY251"/>
  <c r="AY252" s="1"/>
  <c r="AZ115"/>
  <c r="AZ116" s="1"/>
  <c r="AV190"/>
  <c r="AV191" s="1"/>
  <c r="AX171"/>
  <c r="AX172" s="1"/>
  <c r="AX206"/>
  <c r="AX213" s="1"/>
  <c r="AY190"/>
  <c r="AY191" s="1"/>
  <c r="AW155"/>
  <c r="AZ189"/>
  <c r="AZ205"/>
  <c r="AW18"/>
  <c r="AW25" s="1"/>
  <c r="AZ23"/>
  <c r="AZ24" s="1"/>
  <c r="AZ128"/>
  <c r="AZ138"/>
  <c r="AZ211"/>
  <c r="AZ212" s="1"/>
  <c r="AV251"/>
  <c r="AV252" s="1"/>
  <c r="AZ105"/>
  <c r="AV171"/>
  <c r="AV172" s="1"/>
  <c r="AZ184"/>
  <c r="AW206"/>
  <c r="AW213" s="1"/>
  <c r="AZ224"/>
  <c r="AZ225" s="1"/>
  <c r="AZ226" s="1"/>
  <c r="AZ232"/>
  <c r="AZ233" s="1"/>
  <c r="AZ234" s="1"/>
  <c r="AX251"/>
  <c r="AX252" s="1"/>
  <c r="S171"/>
  <c r="AV18"/>
  <c r="AV25" s="1"/>
  <c r="AZ144"/>
  <c r="AZ153"/>
  <c r="AZ154" s="1"/>
  <c r="AX155"/>
  <c r="AW171"/>
  <c r="AW172" s="1"/>
  <c r="AW184"/>
  <c r="AW189"/>
  <c r="BB189" s="1"/>
  <c r="AZ201"/>
  <c r="AZ251"/>
  <c r="AZ252" s="1"/>
  <c r="AZ14"/>
  <c r="AZ18" s="1"/>
  <c r="AZ47"/>
  <c r="AZ90"/>
  <c r="AZ35"/>
  <c r="AZ67"/>
  <c r="AZ68" s="1"/>
  <c r="AZ69" s="1"/>
  <c r="AW251"/>
  <c r="AW252" s="1"/>
  <c r="AH184"/>
  <c r="AH190" s="1"/>
  <c r="AH191" s="1"/>
  <c r="S251"/>
  <c r="S252" s="1"/>
  <c r="S206"/>
  <c r="D251"/>
  <c r="D252" s="1"/>
  <c r="AH251"/>
  <c r="AH252" s="1"/>
  <c r="AH155"/>
  <c r="X251"/>
  <c r="X252" s="1"/>
  <c r="X206"/>
  <c r="X213" s="1"/>
  <c r="D190"/>
  <c r="D191" s="1"/>
  <c r="X190"/>
  <c r="X191" s="1"/>
  <c r="AH206"/>
  <c r="S190"/>
  <c r="X18"/>
  <c r="X25" s="1"/>
  <c r="D155"/>
  <c r="AH171"/>
  <c r="AH172" s="1"/>
  <c r="D206"/>
  <c r="D213" s="1"/>
  <c r="D171"/>
  <c r="D172" s="1"/>
  <c r="X171"/>
  <c r="X172" s="1"/>
  <c r="AH18"/>
  <c r="AH25" s="1"/>
  <c r="D18"/>
  <c r="BB251"/>
  <c r="BB252" s="1"/>
  <c r="S25"/>
  <c r="R23"/>
  <c r="T23"/>
  <c r="U23"/>
  <c r="W23"/>
  <c r="Y23"/>
  <c r="Z23"/>
  <c r="AG23"/>
  <c r="AI23"/>
  <c r="AJ23"/>
  <c r="BH82"/>
  <c r="BG82"/>
  <c r="BK82"/>
  <c r="BJ82"/>
  <c r="AK82"/>
  <c r="AA82"/>
  <c r="V82"/>
  <c r="G82"/>
  <c r="BH89"/>
  <c r="BG89"/>
  <c r="BJ89"/>
  <c r="AK89"/>
  <c r="AA89"/>
  <c r="V89"/>
  <c r="G89"/>
  <c r="BK13"/>
  <c r="BJ13"/>
  <c r="BG13"/>
  <c r="AK13"/>
  <c r="AA13"/>
  <c r="V13"/>
  <c r="G13"/>
  <c r="E14"/>
  <c r="F14"/>
  <c r="C14"/>
  <c r="R14"/>
  <c r="T14"/>
  <c r="U14"/>
  <c r="W14"/>
  <c r="Y14"/>
  <c r="Z14"/>
  <c r="AG14"/>
  <c r="AI14"/>
  <c r="AJ14"/>
  <c r="BE13" l="1"/>
  <c r="BB148"/>
  <c r="BB155" s="1"/>
  <c r="AZ148"/>
  <c r="AZ155" s="1"/>
  <c r="BE82"/>
  <c r="BE89"/>
  <c r="BB224"/>
  <c r="BB225" s="1"/>
  <c r="BB226" s="1"/>
  <c r="AH213"/>
  <c r="BB184"/>
  <c r="S213"/>
  <c r="BB206"/>
  <c r="BB213" s="1"/>
  <c r="S191"/>
  <c r="S172"/>
  <c r="BB172" s="1"/>
  <c r="BB171"/>
  <c r="S155"/>
  <c r="BA14"/>
  <c r="BB52"/>
  <c r="BB58" s="1"/>
  <c r="BD14"/>
  <c r="D25"/>
  <c r="BB25" s="1"/>
  <c r="BB18"/>
  <c r="BC14"/>
  <c r="D117"/>
  <c r="BB117" s="1"/>
  <c r="BB106"/>
  <c r="AZ52"/>
  <c r="AZ58" s="1"/>
  <c r="S58"/>
  <c r="AZ106"/>
  <c r="AZ117" s="1"/>
  <c r="AZ171"/>
  <c r="AZ172" s="1"/>
  <c r="AV58"/>
  <c r="AX58"/>
  <c r="AY58"/>
  <c r="AZ206"/>
  <c r="AZ213" s="1"/>
  <c r="AZ25"/>
  <c r="AZ190"/>
  <c r="AZ191" s="1"/>
  <c r="AW58"/>
  <c r="X58"/>
  <c r="AW190"/>
  <c r="AW191" s="1"/>
  <c r="D58"/>
  <c r="AH58"/>
  <c r="BI82"/>
  <c r="BI89"/>
  <c r="BL13"/>
  <c r="BL82"/>
  <c r="BK89"/>
  <c r="BL89" s="1"/>
  <c r="BH13"/>
  <c r="BI13" s="1"/>
  <c r="BB190" l="1"/>
  <c r="BB191"/>
  <c r="AH253"/>
  <c r="S253"/>
  <c r="AY253"/>
  <c r="AV253"/>
  <c r="AX253"/>
  <c r="AZ253"/>
  <c r="X253"/>
  <c r="AW253"/>
  <c r="D253"/>
  <c r="C47"/>
  <c r="E47"/>
  <c r="F47"/>
  <c r="R47"/>
  <c r="T47"/>
  <c r="U47"/>
  <c r="W47"/>
  <c r="Y47"/>
  <c r="Z47"/>
  <c r="AG47"/>
  <c r="AI47"/>
  <c r="AJ47"/>
  <c r="BH45"/>
  <c r="BG45"/>
  <c r="BK45"/>
  <c r="AK45"/>
  <c r="AA45"/>
  <c r="V45"/>
  <c r="G45"/>
  <c r="BC47" l="1"/>
  <c r="BE45"/>
  <c r="BD47"/>
  <c r="BA47"/>
  <c r="BI45"/>
  <c r="BJ45"/>
  <c r="BL45" l="1"/>
  <c r="C17"/>
  <c r="BA250"/>
  <c r="AK249"/>
  <c r="AK250" s="1"/>
  <c r="AA249"/>
  <c r="AA250" s="1"/>
  <c r="V249"/>
  <c r="V250" s="1"/>
  <c r="G249"/>
  <c r="AK245"/>
  <c r="AA245"/>
  <c r="V245"/>
  <c r="G245"/>
  <c r="BA239"/>
  <c r="AK238"/>
  <c r="AA238"/>
  <c r="V238"/>
  <c r="G238"/>
  <c r="AK231"/>
  <c r="AA231"/>
  <c r="V231"/>
  <c r="G231"/>
  <c r="AK230"/>
  <c r="AA230"/>
  <c r="V230"/>
  <c r="G230"/>
  <c r="AK223"/>
  <c r="AA223"/>
  <c r="V223"/>
  <c r="G223"/>
  <c r="AK222"/>
  <c r="AA222"/>
  <c r="V222"/>
  <c r="G222"/>
  <c r="AK221"/>
  <c r="AA221"/>
  <c r="V221"/>
  <c r="G221"/>
  <c r="AK220"/>
  <c r="AA220"/>
  <c r="V220"/>
  <c r="G220"/>
  <c r="AK219"/>
  <c r="AA219"/>
  <c r="V219"/>
  <c r="G219"/>
  <c r="AK218"/>
  <c r="AA218"/>
  <c r="V218"/>
  <c r="G218"/>
  <c r="AK217"/>
  <c r="AA217"/>
  <c r="V217"/>
  <c r="G217"/>
  <c r="AK210"/>
  <c r="AA210"/>
  <c r="V210"/>
  <c r="G210"/>
  <c r="AK209"/>
  <c r="AA209"/>
  <c r="V209"/>
  <c r="G209"/>
  <c r="AK204"/>
  <c r="AA204"/>
  <c r="V204"/>
  <c r="G204"/>
  <c r="AK203"/>
  <c r="AA203"/>
  <c r="V203"/>
  <c r="G203"/>
  <c r="AK200"/>
  <c r="AA200"/>
  <c r="V200"/>
  <c r="G200"/>
  <c r="AK199"/>
  <c r="AA199"/>
  <c r="V199"/>
  <c r="G199"/>
  <c r="AK198"/>
  <c r="AA198"/>
  <c r="V198"/>
  <c r="AK197"/>
  <c r="AA197"/>
  <c r="V197"/>
  <c r="G197"/>
  <c r="AK196"/>
  <c r="AA196"/>
  <c r="V196"/>
  <c r="G196"/>
  <c r="AK195"/>
  <c r="AA195"/>
  <c r="V195"/>
  <c r="G195"/>
  <c r="C201"/>
  <c r="C211"/>
  <c r="C224"/>
  <c r="C232"/>
  <c r="C233" s="1"/>
  <c r="C234" s="1"/>
  <c r="C239"/>
  <c r="C240" s="1"/>
  <c r="C241" s="1"/>
  <c r="AK188"/>
  <c r="AA188"/>
  <c r="V188"/>
  <c r="G188"/>
  <c r="AK187"/>
  <c r="AA187"/>
  <c r="V187"/>
  <c r="G187"/>
  <c r="AK186"/>
  <c r="AA186"/>
  <c r="V186"/>
  <c r="G186"/>
  <c r="AK183"/>
  <c r="AA183"/>
  <c r="V183"/>
  <c r="G183"/>
  <c r="AK182"/>
  <c r="AA182"/>
  <c r="V182"/>
  <c r="G182"/>
  <c r="AK181"/>
  <c r="AA181"/>
  <c r="V181"/>
  <c r="G181"/>
  <c r="AK180"/>
  <c r="AA180"/>
  <c r="V180"/>
  <c r="G180"/>
  <c r="AK179"/>
  <c r="AA179"/>
  <c r="V179"/>
  <c r="G179"/>
  <c r="AK178"/>
  <c r="AA178"/>
  <c r="V178"/>
  <c r="G178"/>
  <c r="AK177"/>
  <c r="AA177"/>
  <c r="V177"/>
  <c r="G177"/>
  <c r="AK176"/>
  <c r="AA176"/>
  <c r="V176"/>
  <c r="G176"/>
  <c r="AK169"/>
  <c r="AA169"/>
  <c r="V169"/>
  <c r="G169"/>
  <c r="AK166"/>
  <c r="AA166"/>
  <c r="V166"/>
  <c r="G166"/>
  <c r="AK164"/>
  <c r="AA164"/>
  <c r="V164"/>
  <c r="G164"/>
  <c r="AK165"/>
  <c r="AA165"/>
  <c r="V165"/>
  <c r="G165"/>
  <c r="AK161"/>
  <c r="AA161"/>
  <c r="V161"/>
  <c r="G161"/>
  <c r="AK159"/>
  <c r="AA159"/>
  <c r="V159"/>
  <c r="G159"/>
  <c r="AK160"/>
  <c r="AA160"/>
  <c r="V160"/>
  <c r="G160"/>
  <c r="AK152"/>
  <c r="AA152"/>
  <c r="V152"/>
  <c r="G152"/>
  <c r="AK151"/>
  <c r="AA151"/>
  <c r="V151"/>
  <c r="G151"/>
  <c r="AK137"/>
  <c r="AA137"/>
  <c r="V137"/>
  <c r="G137"/>
  <c r="AK136"/>
  <c r="AA136"/>
  <c r="V136"/>
  <c r="G136"/>
  <c r="AK133"/>
  <c r="AA133"/>
  <c r="V133"/>
  <c r="G133"/>
  <c r="AK146"/>
  <c r="AA146"/>
  <c r="V146"/>
  <c r="G146"/>
  <c r="AK130"/>
  <c r="AA130"/>
  <c r="V130"/>
  <c r="G130"/>
  <c r="AK143"/>
  <c r="AA143"/>
  <c r="V143"/>
  <c r="G143"/>
  <c r="AK142"/>
  <c r="AA142"/>
  <c r="V142"/>
  <c r="G142"/>
  <c r="AK141"/>
  <c r="AA141"/>
  <c r="V141"/>
  <c r="G141"/>
  <c r="AK140"/>
  <c r="AA140"/>
  <c r="V140"/>
  <c r="G140"/>
  <c r="AK127"/>
  <c r="AA127"/>
  <c r="V127"/>
  <c r="G127"/>
  <c r="AK126"/>
  <c r="AA126"/>
  <c r="V126"/>
  <c r="G126"/>
  <c r="AK125"/>
  <c r="AA125"/>
  <c r="G125"/>
  <c r="AK124"/>
  <c r="AA124"/>
  <c r="V124"/>
  <c r="G124"/>
  <c r="AK123"/>
  <c r="AA123"/>
  <c r="V123"/>
  <c r="G123"/>
  <c r="AK122"/>
  <c r="AA122"/>
  <c r="G122"/>
  <c r="AK121"/>
  <c r="AA121"/>
  <c r="V121"/>
  <c r="G121"/>
  <c r="AK114"/>
  <c r="AA114"/>
  <c r="V114"/>
  <c r="G114"/>
  <c r="AK113"/>
  <c r="AA113"/>
  <c r="V113"/>
  <c r="G113"/>
  <c r="AK112"/>
  <c r="AA112"/>
  <c r="V112"/>
  <c r="G112"/>
  <c r="AK111"/>
  <c r="AA111"/>
  <c r="V111"/>
  <c r="G111"/>
  <c r="AK110"/>
  <c r="AA110"/>
  <c r="V110"/>
  <c r="G110"/>
  <c r="AK109"/>
  <c r="AA109"/>
  <c r="V109"/>
  <c r="G109"/>
  <c r="AK104"/>
  <c r="AA104"/>
  <c r="V104"/>
  <c r="G104"/>
  <c r="AK103"/>
  <c r="AA103"/>
  <c r="V103"/>
  <c r="G103"/>
  <c r="AK102"/>
  <c r="AA102"/>
  <c r="V102"/>
  <c r="G102"/>
  <c r="AK101"/>
  <c r="AA101"/>
  <c r="V101"/>
  <c r="G101"/>
  <c r="AK100"/>
  <c r="AA100"/>
  <c r="V100"/>
  <c r="G100"/>
  <c r="AK99"/>
  <c r="AA99"/>
  <c r="V99"/>
  <c r="G99"/>
  <c r="AK98"/>
  <c r="AA98"/>
  <c r="V98"/>
  <c r="G98"/>
  <c r="AK97"/>
  <c r="AA97"/>
  <c r="V97"/>
  <c r="G97"/>
  <c r="AK96"/>
  <c r="AA96"/>
  <c r="V96"/>
  <c r="G96"/>
  <c r="AK95"/>
  <c r="AA95"/>
  <c r="V95"/>
  <c r="G95"/>
  <c r="C105"/>
  <c r="E105"/>
  <c r="F105"/>
  <c r="R105"/>
  <c r="T105"/>
  <c r="U105"/>
  <c r="W105"/>
  <c r="Y105"/>
  <c r="Z105"/>
  <c r="AG105"/>
  <c r="AI105"/>
  <c r="AJ105"/>
  <c r="AK88"/>
  <c r="AA88"/>
  <c r="V88"/>
  <c r="G88"/>
  <c r="AK87"/>
  <c r="AA87"/>
  <c r="V87"/>
  <c r="G87"/>
  <c r="AK86"/>
  <c r="AA86"/>
  <c r="V86"/>
  <c r="G86"/>
  <c r="AK85"/>
  <c r="AA85"/>
  <c r="V85"/>
  <c r="G85"/>
  <c r="AK84"/>
  <c r="AA84"/>
  <c r="V84"/>
  <c r="G84"/>
  <c r="AK83"/>
  <c r="AA83"/>
  <c r="V83"/>
  <c r="G83"/>
  <c r="AK81"/>
  <c r="AA81"/>
  <c r="V81"/>
  <c r="G81"/>
  <c r="AK80"/>
  <c r="AA80"/>
  <c r="V80"/>
  <c r="G80"/>
  <c r="AK79"/>
  <c r="AA79"/>
  <c r="V79"/>
  <c r="G79"/>
  <c r="AK78"/>
  <c r="AA78"/>
  <c r="V78"/>
  <c r="G78"/>
  <c r="AK77"/>
  <c r="AA77"/>
  <c r="V77"/>
  <c r="G77"/>
  <c r="AK76"/>
  <c r="AA76"/>
  <c r="V76"/>
  <c r="G76"/>
  <c r="AK75"/>
  <c r="AA75"/>
  <c r="V75"/>
  <c r="G75"/>
  <c r="AK74"/>
  <c r="AA74"/>
  <c r="V74"/>
  <c r="G74"/>
  <c r="AK73"/>
  <c r="AA73"/>
  <c r="V73"/>
  <c r="G73"/>
  <c r="AK66"/>
  <c r="AA66"/>
  <c r="V66"/>
  <c r="G66"/>
  <c r="AK65"/>
  <c r="AA65"/>
  <c r="V65"/>
  <c r="G65"/>
  <c r="AK64"/>
  <c r="AA64"/>
  <c r="V64"/>
  <c r="G64"/>
  <c r="AK63"/>
  <c r="AA63"/>
  <c r="V63"/>
  <c r="G63"/>
  <c r="AK62"/>
  <c r="AA62"/>
  <c r="V62"/>
  <c r="G62"/>
  <c r="AK55"/>
  <c r="AA55"/>
  <c r="V55"/>
  <c r="G55"/>
  <c r="AK50"/>
  <c r="AA50"/>
  <c r="V50"/>
  <c r="G50"/>
  <c r="AK46"/>
  <c r="AK47" s="1"/>
  <c r="AA46"/>
  <c r="AA47" s="1"/>
  <c r="V46"/>
  <c r="V47" s="1"/>
  <c r="G46"/>
  <c r="AK39"/>
  <c r="AA39"/>
  <c r="V39"/>
  <c r="G39"/>
  <c r="AK37"/>
  <c r="AA37"/>
  <c r="V37"/>
  <c r="G37"/>
  <c r="AK42"/>
  <c r="AA42"/>
  <c r="V42"/>
  <c r="G42"/>
  <c r="BG10"/>
  <c r="BE140" l="1"/>
  <c r="BE141"/>
  <c r="BE142"/>
  <c r="BE143"/>
  <c r="BE130"/>
  <c r="BE146"/>
  <c r="BE151"/>
  <c r="BE152"/>
  <c r="BE161"/>
  <c r="BE165"/>
  <c r="BE164"/>
  <c r="BE166"/>
  <c r="BE169"/>
  <c r="BE176"/>
  <c r="BE177"/>
  <c r="BE178"/>
  <c r="BE179"/>
  <c r="BE180"/>
  <c r="BE181"/>
  <c r="BE182"/>
  <c r="BE183"/>
  <c r="BE186"/>
  <c r="BE187"/>
  <c r="BE188"/>
  <c r="BE199"/>
  <c r="BE200"/>
  <c r="BE203"/>
  <c r="BE204"/>
  <c r="BE195"/>
  <c r="BE196"/>
  <c r="BE197"/>
  <c r="BE245"/>
  <c r="G250"/>
  <c r="BE249"/>
  <c r="BE37"/>
  <c r="BE50"/>
  <c r="BE62"/>
  <c r="BE64"/>
  <c r="BE66"/>
  <c r="C225"/>
  <c r="C226" s="1"/>
  <c r="BE42"/>
  <c r="BE39"/>
  <c r="BE46"/>
  <c r="BE55"/>
  <c r="BE63"/>
  <c r="BE65"/>
  <c r="BE73"/>
  <c r="C212"/>
  <c r="BE209"/>
  <c r="BE210"/>
  <c r="BE217"/>
  <c r="BE218"/>
  <c r="BE219"/>
  <c r="BE220"/>
  <c r="BE221"/>
  <c r="BE222"/>
  <c r="BE223"/>
  <c r="BE230"/>
  <c r="BE231"/>
  <c r="BE238"/>
  <c r="BE198"/>
  <c r="BE160"/>
  <c r="BE159"/>
  <c r="BE74"/>
  <c r="BE75"/>
  <c r="BE76"/>
  <c r="BE77"/>
  <c r="BE78"/>
  <c r="BE79"/>
  <c r="BE80"/>
  <c r="BE81"/>
  <c r="BE83"/>
  <c r="BE84"/>
  <c r="BE85"/>
  <c r="BE86"/>
  <c r="BE87"/>
  <c r="BE88"/>
  <c r="BE95"/>
  <c r="BE96"/>
  <c r="BE97"/>
  <c r="BE98"/>
  <c r="BE99"/>
  <c r="BE100"/>
  <c r="BE101"/>
  <c r="BE102"/>
  <c r="BE103"/>
  <c r="BE104"/>
  <c r="BE109"/>
  <c r="BE110"/>
  <c r="BE111"/>
  <c r="BE112"/>
  <c r="BE113"/>
  <c r="BE114"/>
  <c r="BE121"/>
  <c r="BE122"/>
  <c r="BE133"/>
  <c r="BD105"/>
  <c r="BC105"/>
  <c r="BE126"/>
  <c r="BE127"/>
  <c r="BA105"/>
  <c r="BE123"/>
  <c r="BE124"/>
  <c r="BE125"/>
  <c r="BE136"/>
  <c r="BE137"/>
  <c r="V162"/>
  <c r="V167"/>
  <c r="AK162"/>
  <c r="AK167"/>
  <c r="G162"/>
  <c r="AA162"/>
  <c r="G167"/>
  <c r="AA167"/>
  <c r="BE250"/>
  <c r="V105"/>
  <c r="G105"/>
  <c r="BA23"/>
  <c r="G47"/>
  <c r="BE47" s="1"/>
  <c r="AA105"/>
  <c r="AK105"/>
  <c r="C206"/>
  <c r="C213" l="1"/>
  <c r="BE167"/>
  <c r="BE162"/>
  <c r="BE105"/>
  <c r="AA246"/>
  <c r="Z246"/>
  <c r="Y246"/>
  <c r="W246"/>
  <c r="AA239"/>
  <c r="AA240" s="1"/>
  <c r="AA241" s="1"/>
  <c r="Z239"/>
  <c r="Z240" s="1"/>
  <c r="Z241" s="1"/>
  <c r="Y239"/>
  <c r="Y240" s="1"/>
  <c r="Y241" s="1"/>
  <c r="W239"/>
  <c r="W240" s="1"/>
  <c r="W241" s="1"/>
  <c r="Z232"/>
  <c r="Z233" s="1"/>
  <c r="Z234" s="1"/>
  <c r="Y232"/>
  <c r="Y233" s="1"/>
  <c r="Y234" s="1"/>
  <c r="W232"/>
  <c r="W233" s="1"/>
  <c r="W234" s="1"/>
  <c r="AA232"/>
  <c r="AA233" s="1"/>
  <c r="AA234" s="1"/>
  <c r="Z224"/>
  <c r="Z225" s="1"/>
  <c r="Z226" s="1"/>
  <c r="Y224"/>
  <c r="Y225" s="1"/>
  <c r="Y226" s="1"/>
  <c r="W224"/>
  <c r="W225" s="1"/>
  <c r="W226" s="1"/>
  <c r="AA224"/>
  <c r="AA225" s="1"/>
  <c r="AA226" s="1"/>
  <c r="Z211"/>
  <c r="Z212" s="1"/>
  <c r="Y211"/>
  <c r="Y212" s="1"/>
  <c r="W211"/>
  <c r="W212" s="1"/>
  <c r="AA211"/>
  <c r="AA212" s="1"/>
  <c r="AA205"/>
  <c r="Z205"/>
  <c r="Y205"/>
  <c r="W205"/>
  <c r="Z201"/>
  <c r="Y201"/>
  <c r="W201"/>
  <c r="AA201"/>
  <c r="Z189"/>
  <c r="Y189"/>
  <c r="W189"/>
  <c r="AA189"/>
  <c r="Z184"/>
  <c r="Y184"/>
  <c r="W184"/>
  <c r="AA184"/>
  <c r="Z170"/>
  <c r="Y170"/>
  <c r="W170"/>
  <c r="AA170"/>
  <c r="Z153"/>
  <c r="Z154" s="1"/>
  <c r="Y153"/>
  <c r="Y154" s="1"/>
  <c r="W153"/>
  <c r="W154" s="1"/>
  <c r="AA153"/>
  <c r="AA154" s="1"/>
  <c r="Z138"/>
  <c r="Y138"/>
  <c r="W138"/>
  <c r="AA138"/>
  <c r="Z134"/>
  <c r="Y134"/>
  <c r="W134"/>
  <c r="AA134"/>
  <c r="AA147"/>
  <c r="Z147"/>
  <c r="Y147"/>
  <c r="W147"/>
  <c r="Z131"/>
  <c r="Y131"/>
  <c r="W131"/>
  <c r="AA131"/>
  <c r="Z144"/>
  <c r="Y144"/>
  <c r="W144"/>
  <c r="AA144"/>
  <c r="Z128"/>
  <c r="Y128"/>
  <c r="W128"/>
  <c r="AA128"/>
  <c r="AA115"/>
  <c r="AA116" s="1"/>
  <c r="Z115"/>
  <c r="Z116" s="1"/>
  <c r="Y115"/>
  <c r="Y116" s="1"/>
  <c r="W115"/>
  <c r="W116" s="1"/>
  <c r="Z90"/>
  <c r="Z106" s="1"/>
  <c r="Y90"/>
  <c r="Y106" s="1"/>
  <c r="W90"/>
  <c r="W106" s="1"/>
  <c r="AA90"/>
  <c r="AA106" s="1"/>
  <c r="AA67"/>
  <c r="AA68" s="1"/>
  <c r="AA69" s="1"/>
  <c r="Z67"/>
  <c r="Z68" s="1"/>
  <c r="Z69" s="1"/>
  <c r="Y67"/>
  <c r="Y68" s="1"/>
  <c r="Y69" s="1"/>
  <c r="W67"/>
  <c r="W68" s="1"/>
  <c r="W69" s="1"/>
  <c r="Z56"/>
  <c r="Z57" s="1"/>
  <c r="Y56"/>
  <c r="Y57" s="1"/>
  <c r="W56"/>
  <c r="W57" s="1"/>
  <c r="AA56"/>
  <c r="AA57" s="1"/>
  <c r="AA51"/>
  <c r="Z51"/>
  <c r="Y51"/>
  <c r="W51"/>
  <c r="Z40"/>
  <c r="Y40"/>
  <c r="W40"/>
  <c r="AA40"/>
  <c r="Z43"/>
  <c r="Y43"/>
  <c r="W43"/>
  <c r="AA43"/>
  <c r="Z35"/>
  <c r="Y35"/>
  <c r="W35"/>
  <c r="AA34"/>
  <c r="AA33"/>
  <c r="AA32"/>
  <c r="AA31"/>
  <c r="AA30"/>
  <c r="AA29"/>
  <c r="W24"/>
  <c r="Z24"/>
  <c r="Y24"/>
  <c r="AA22"/>
  <c r="AA21"/>
  <c r="Z17"/>
  <c r="Z18" s="1"/>
  <c r="Y17"/>
  <c r="Y18" s="1"/>
  <c r="W17"/>
  <c r="W18" s="1"/>
  <c r="AA16"/>
  <c r="AA17" s="1"/>
  <c r="AA11"/>
  <c r="AA10"/>
  <c r="U246"/>
  <c r="T246"/>
  <c r="R246"/>
  <c r="V246"/>
  <c r="V239"/>
  <c r="V240" s="1"/>
  <c r="V241" s="1"/>
  <c r="U241"/>
  <c r="T241"/>
  <c r="R241"/>
  <c r="U232"/>
  <c r="U233" s="1"/>
  <c r="U234" s="1"/>
  <c r="T232"/>
  <c r="T233" s="1"/>
  <c r="T234" s="1"/>
  <c r="R232"/>
  <c r="R233" s="1"/>
  <c r="R234" s="1"/>
  <c r="V232"/>
  <c r="V233" s="1"/>
  <c r="V234" s="1"/>
  <c r="V224"/>
  <c r="V225" s="1"/>
  <c r="V226" s="1"/>
  <c r="U224"/>
  <c r="U225" s="1"/>
  <c r="U226" s="1"/>
  <c r="T224"/>
  <c r="T225" s="1"/>
  <c r="T226" s="1"/>
  <c r="R224"/>
  <c r="U211"/>
  <c r="U212" s="1"/>
  <c r="T211"/>
  <c r="T212" s="1"/>
  <c r="R211"/>
  <c r="V211"/>
  <c r="V212" s="1"/>
  <c r="U205"/>
  <c r="T205"/>
  <c r="R205"/>
  <c r="V205"/>
  <c r="U201"/>
  <c r="T201"/>
  <c r="R201"/>
  <c r="V201"/>
  <c r="U189"/>
  <c r="T189"/>
  <c r="R189"/>
  <c r="V189"/>
  <c r="V184"/>
  <c r="U184"/>
  <c r="T184"/>
  <c r="R184"/>
  <c r="U170"/>
  <c r="T170"/>
  <c r="R170"/>
  <c r="V170"/>
  <c r="U153"/>
  <c r="U154" s="1"/>
  <c r="T153"/>
  <c r="T154" s="1"/>
  <c r="R153"/>
  <c r="R154" s="1"/>
  <c r="V153"/>
  <c r="V154" s="1"/>
  <c r="U138"/>
  <c r="T138"/>
  <c r="R138"/>
  <c r="V138"/>
  <c r="U134"/>
  <c r="T134"/>
  <c r="R134"/>
  <c r="V134"/>
  <c r="U147"/>
  <c r="T147"/>
  <c r="R147"/>
  <c r="V147"/>
  <c r="V131"/>
  <c r="U131"/>
  <c r="T131"/>
  <c r="R131"/>
  <c r="U144"/>
  <c r="T144"/>
  <c r="R144"/>
  <c r="V144"/>
  <c r="U128"/>
  <c r="T128"/>
  <c r="R128"/>
  <c r="V128"/>
  <c r="U115"/>
  <c r="U116" s="1"/>
  <c r="T115"/>
  <c r="T116" s="1"/>
  <c r="R115"/>
  <c r="R116" s="1"/>
  <c r="V115"/>
  <c r="V116" s="1"/>
  <c r="V90"/>
  <c r="V106" s="1"/>
  <c r="U90"/>
  <c r="U106" s="1"/>
  <c r="T90"/>
  <c r="T106" s="1"/>
  <c r="R90"/>
  <c r="R106" s="1"/>
  <c r="U67"/>
  <c r="U68" s="1"/>
  <c r="U69" s="1"/>
  <c r="T67"/>
  <c r="T68" s="1"/>
  <c r="T69" s="1"/>
  <c r="R67"/>
  <c r="R68" s="1"/>
  <c r="R69" s="1"/>
  <c r="V56"/>
  <c r="V57" s="1"/>
  <c r="U56"/>
  <c r="U57" s="1"/>
  <c r="T56"/>
  <c r="T57" s="1"/>
  <c r="R56"/>
  <c r="R57" s="1"/>
  <c r="U51"/>
  <c r="T51"/>
  <c r="R51"/>
  <c r="V51"/>
  <c r="U40"/>
  <c r="T40"/>
  <c r="R40"/>
  <c r="V40"/>
  <c r="U43"/>
  <c r="T43"/>
  <c r="R43"/>
  <c r="V43"/>
  <c r="U35"/>
  <c r="U52" s="1"/>
  <c r="T35"/>
  <c r="T52" s="1"/>
  <c r="R35"/>
  <c r="V34"/>
  <c r="V33"/>
  <c r="V32"/>
  <c r="V31"/>
  <c r="V30"/>
  <c r="V29"/>
  <c r="U24"/>
  <c r="T24"/>
  <c r="R24"/>
  <c r="V22"/>
  <c r="V21"/>
  <c r="U17"/>
  <c r="T17"/>
  <c r="R17"/>
  <c r="R18" s="1"/>
  <c r="V16"/>
  <c r="V17" s="1"/>
  <c r="V11"/>
  <c r="V10"/>
  <c r="W148" l="1"/>
  <c r="W155" s="1"/>
  <c r="T148"/>
  <c r="Z148"/>
  <c r="Z155" s="1"/>
  <c r="U148"/>
  <c r="U155" s="1"/>
  <c r="AA148"/>
  <c r="AA155" s="1"/>
  <c r="V148"/>
  <c r="R225"/>
  <c r="R226" s="1"/>
  <c r="R148"/>
  <c r="R212"/>
  <c r="Y148"/>
  <c r="U18"/>
  <c r="U25" s="1"/>
  <c r="T18"/>
  <c r="Z52"/>
  <c r="Y52"/>
  <c r="W52"/>
  <c r="R52"/>
  <c r="T190"/>
  <c r="T191" s="1"/>
  <c r="AA117"/>
  <c r="U190"/>
  <c r="U191" s="1"/>
  <c r="V190"/>
  <c r="V191" s="1"/>
  <c r="Y190"/>
  <c r="Y191" s="1"/>
  <c r="AA251"/>
  <c r="AA252" s="1"/>
  <c r="V155"/>
  <c r="T155"/>
  <c r="V23"/>
  <c r="V24" s="1"/>
  <c r="U171"/>
  <c r="U172" s="1"/>
  <c r="U251"/>
  <c r="U252" s="1"/>
  <c r="W171"/>
  <c r="W172" s="1"/>
  <c r="Z206"/>
  <c r="Z213" s="1"/>
  <c r="R155"/>
  <c r="T206"/>
  <c r="T213" s="1"/>
  <c r="AA23"/>
  <c r="AA24" s="1"/>
  <c r="Y171"/>
  <c r="Y172" s="1"/>
  <c r="W206"/>
  <c r="W213" s="1"/>
  <c r="Y206"/>
  <c r="Y213" s="1"/>
  <c r="R190"/>
  <c r="R191" s="1"/>
  <c r="Y25"/>
  <c r="V171"/>
  <c r="V172" s="1"/>
  <c r="V206"/>
  <c r="V213" s="1"/>
  <c r="W25"/>
  <c r="Z117"/>
  <c r="R171"/>
  <c r="R172" s="1"/>
  <c r="T171"/>
  <c r="T172" s="1"/>
  <c r="R206"/>
  <c r="U206"/>
  <c r="U213" s="1"/>
  <c r="R251"/>
  <c r="R252" s="1"/>
  <c r="T251"/>
  <c r="T252" s="1"/>
  <c r="AA14"/>
  <c r="AA18" s="1"/>
  <c r="W190"/>
  <c r="W191" s="1"/>
  <c r="Z190"/>
  <c r="Z191" s="1"/>
  <c r="AA206"/>
  <c r="AA213" s="1"/>
  <c r="V14"/>
  <c r="V18" s="1"/>
  <c r="AA35"/>
  <c r="AA52" s="1"/>
  <c r="V35"/>
  <c r="V52" s="1"/>
  <c r="V251"/>
  <c r="V252" s="1"/>
  <c r="W251"/>
  <c r="W252" s="1"/>
  <c r="Z251"/>
  <c r="Z252" s="1"/>
  <c r="Y251"/>
  <c r="Y252" s="1"/>
  <c r="AA171"/>
  <c r="AA172" s="1"/>
  <c r="Z171"/>
  <c r="Z172" s="1"/>
  <c r="W117"/>
  <c r="T117"/>
  <c r="R117"/>
  <c r="Y117"/>
  <c r="AA190"/>
  <c r="AA191" s="1"/>
  <c r="Z25"/>
  <c r="U117"/>
  <c r="R25"/>
  <c r="V67"/>
  <c r="V68" s="1"/>
  <c r="V69" s="1"/>
  <c r="V117"/>
  <c r="T25"/>
  <c r="BF239"/>
  <c r="E239"/>
  <c r="E240" s="1"/>
  <c r="E241" s="1"/>
  <c r="F239"/>
  <c r="F240" s="1"/>
  <c r="F241" s="1"/>
  <c r="AG239"/>
  <c r="AG240" s="1"/>
  <c r="AG241" s="1"/>
  <c r="AI239"/>
  <c r="AI240" s="1"/>
  <c r="AI241" s="1"/>
  <c r="AJ239"/>
  <c r="AJ240" s="1"/>
  <c r="AJ241" s="1"/>
  <c r="BH238"/>
  <c r="BG238"/>
  <c r="BG239" s="1"/>
  <c r="BJ238"/>
  <c r="BJ239" s="1"/>
  <c r="BA240"/>
  <c r="BA241" s="1"/>
  <c r="AK239"/>
  <c r="AK240" s="1"/>
  <c r="AK241" s="1"/>
  <c r="G239"/>
  <c r="R213" l="1"/>
  <c r="Y155"/>
  <c r="U58"/>
  <c r="Y58"/>
  <c r="V58"/>
  <c r="T58"/>
  <c r="Z58"/>
  <c r="W58"/>
  <c r="V25"/>
  <c r="AA25"/>
  <c r="R58"/>
  <c r="AA58"/>
  <c r="BC239"/>
  <c r="BH239"/>
  <c r="BH240" s="1"/>
  <c r="BH241" s="1"/>
  <c r="G240"/>
  <c r="G241" s="1"/>
  <c r="BI238"/>
  <c r="BD239"/>
  <c r="BG240"/>
  <c r="BG241" s="1"/>
  <c r="Y253" l="1"/>
  <c r="T253"/>
  <c r="Z253"/>
  <c r="U253"/>
  <c r="V253"/>
  <c r="W253"/>
  <c r="AA253"/>
  <c r="R253"/>
  <c r="BE239"/>
  <c r="BE240" s="1"/>
  <c r="BE241" s="1"/>
  <c r="B12" i="9" s="1"/>
  <c r="BI239" i="8"/>
  <c r="BI240" s="1"/>
  <c r="BI241" s="1"/>
  <c r="BD240"/>
  <c r="BD241" s="1"/>
  <c r="BK238"/>
  <c r="BK239" s="1"/>
  <c r="BC240"/>
  <c r="BC241" s="1"/>
  <c r="BK240" l="1"/>
  <c r="BK241" s="1"/>
  <c r="BL238"/>
  <c r="BL239" s="1"/>
  <c r="BL240" s="1"/>
  <c r="BL241" s="1"/>
  <c r="BJ240"/>
  <c r="BJ241" s="1"/>
  <c r="F23"/>
  <c r="E23"/>
  <c r="BH126" l="1"/>
  <c r="BG126"/>
  <c r="BJ126"/>
  <c r="BI126" l="1"/>
  <c r="BF51"/>
  <c r="AJ51"/>
  <c r="BD51" s="1"/>
  <c r="AI51"/>
  <c r="BC51" s="1"/>
  <c r="AG51"/>
  <c r="BA51" s="1"/>
  <c r="BH50"/>
  <c r="BH51" s="1"/>
  <c r="BG50"/>
  <c r="BG51" s="1"/>
  <c r="AK51"/>
  <c r="G51"/>
  <c r="E56"/>
  <c r="E57" s="1"/>
  <c r="F56"/>
  <c r="F57" s="1"/>
  <c r="AG56"/>
  <c r="AG57" s="1"/>
  <c r="AI56"/>
  <c r="AI57" s="1"/>
  <c r="AJ56"/>
  <c r="AJ57" s="1"/>
  <c r="BF56"/>
  <c r="BF57" s="1"/>
  <c r="C56"/>
  <c r="C57" s="1"/>
  <c r="BH55"/>
  <c r="BH56" s="1"/>
  <c r="BH57" s="1"/>
  <c r="BG55"/>
  <c r="BD56"/>
  <c r="BD57" s="1"/>
  <c r="BA56"/>
  <c r="BA57" s="1"/>
  <c r="AK56"/>
  <c r="AK57" s="1"/>
  <c r="G56"/>
  <c r="G57" s="1"/>
  <c r="BE51" l="1"/>
  <c r="BK50"/>
  <c r="BK51" s="1"/>
  <c r="BK126"/>
  <c r="BL126" s="1"/>
  <c r="BI50"/>
  <c r="BI51" s="1"/>
  <c r="BI55"/>
  <c r="BI56" s="1"/>
  <c r="BI57" s="1"/>
  <c r="BJ55"/>
  <c r="BJ56" s="1"/>
  <c r="BJ57" s="1"/>
  <c r="BC56"/>
  <c r="BC57" s="1"/>
  <c r="BG56"/>
  <c r="BG57" s="1"/>
  <c r="BK55"/>
  <c r="BK56" s="1"/>
  <c r="BK57" s="1"/>
  <c r="BE56"/>
  <c r="BE57" s="1"/>
  <c r="BJ50" l="1"/>
  <c r="BL50" s="1"/>
  <c r="BL51" s="1"/>
  <c r="BL55"/>
  <c r="BL56" s="1"/>
  <c r="BL57" s="1"/>
  <c r="BJ51" l="1"/>
  <c r="BK21"/>
  <c r="BJ21"/>
  <c r="AK21"/>
  <c r="G21"/>
  <c r="BE21" l="1"/>
  <c r="BL21"/>
  <c r="BG21" l="1"/>
  <c r="BH21"/>
  <c r="BI21" l="1"/>
  <c r="BF212"/>
  <c r="E205"/>
  <c r="BC205" s="1"/>
  <c r="F205"/>
  <c r="AG205"/>
  <c r="BA205" s="1"/>
  <c r="AI205"/>
  <c r="AJ205"/>
  <c r="BF205"/>
  <c r="BF206" s="1"/>
  <c r="BF105"/>
  <c r="BF106" s="1"/>
  <c r="BD205" l="1"/>
  <c r="BH97"/>
  <c r="BG97"/>
  <c r="BA24"/>
  <c r="AJ24"/>
  <c r="AI24"/>
  <c r="AG24"/>
  <c r="F24"/>
  <c r="E24"/>
  <c r="C23"/>
  <c r="C24" s="1"/>
  <c r="BK22"/>
  <c r="BK23" s="1"/>
  <c r="BJ22"/>
  <c r="BJ23" s="1"/>
  <c r="BJ24" s="1"/>
  <c r="AK22"/>
  <c r="G22"/>
  <c r="BE22" l="1"/>
  <c r="AK23"/>
  <c r="AK24" s="1"/>
  <c r="G23"/>
  <c r="G24" s="1"/>
  <c r="BK97"/>
  <c r="BI97"/>
  <c r="BL23"/>
  <c r="BL24" s="1"/>
  <c r="BK24"/>
  <c r="BL22"/>
  <c r="BJ16"/>
  <c r="BJ17" s="1"/>
  <c r="BK16"/>
  <c r="BK17" s="1"/>
  <c r="AJ17"/>
  <c r="BD17" s="1"/>
  <c r="AI17"/>
  <c r="BC17" s="1"/>
  <c r="AG17"/>
  <c r="AK16"/>
  <c r="AK17" s="1"/>
  <c r="BH22" l="1"/>
  <c r="BH23" s="1"/>
  <c r="BH24" s="1"/>
  <c r="BD23"/>
  <c r="BD24" s="1"/>
  <c r="BG22"/>
  <c r="BG23" s="1"/>
  <c r="BG24" s="1"/>
  <c r="BC23"/>
  <c r="BE23"/>
  <c r="BE24" s="1"/>
  <c r="BJ97"/>
  <c r="BL97" s="1"/>
  <c r="BH16"/>
  <c r="BH17" s="1"/>
  <c r="BL17"/>
  <c r="BL16"/>
  <c r="BI22" l="1"/>
  <c r="BI23" s="1"/>
  <c r="BI24" s="1"/>
  <c r="BC24"/>
  <c r="AJ90" l="1"/>
  <c r="AJ106" s="1"/>
  <c r="AI90"/>
  <c r="AI106" s="1"/>
  <c r="AG90"/>
  <c r="AG106" s="1"/>
  <c r="F90"/>
  <c r="E90"/>
  <c r="C90"/>
  <c r="BH88"/>
  <c r="BG88"/>
  <c r="BH87"/>
  <c r="BG87"/>
  <c r="BH86"/>
  <c r="BG86"/>
  <c r="BH85"/>
  <c r="BG85"/>
  <c r="BH84"/>
  <c r="BG84"/>
  <c r="BH83"/>
  <c r="BG83"/>
  <c r="BH81"/>
  <c r="BG81"/>
  <c r="BH80"/>
  <c r="BG80"/>
  <c r="BH79"/>
  <c r="BG79"/>
  <c r="BH78"/>
  <c r="BG78"/>
  <c r="BH77"/>
  <c r="BG77"/>
  <c r="BH76"/>
  <c r="BG76"/>
  <c r="BH75"/>
  <c r="BG75"/>
  <c r="BH74"/>
  <c r="BG74"/>
  <c r="AJ211"/>
  <c r="AJ212" s="1"/>
  <c r="E106" l="1"/>
  <c r="BC106" s="1"/>
  <c r="BC90"/>
  <c r="F106"/>
  <c r="BD106" s="1"/>
  <c r="BD90"/>
  <c r="C106"/>
  <c r="BA106" s="1"/>
  <c r="BA90"/>
  <c r="BK76"/>
  <c r="BK75"/>
  <c r="BK88"/>
  <c r="BI77"/>
  <c r="BI79"/>
  <c r="BI81"/>
  <c r="BI86"/>
  <c r="BI85"/>
  <c r="BJ74"/>
  <c r="BI74"/>
  <c r="BI88"/>
  <c r="BI87"/>
  <c r="BI84"/>
  <c r="BI83"/>
  <c r="BI80"/>
  <c r="BI78"/>
  <c r="BI76"/>
  <c r="BI75"/>
  <c r="BJ77"/>
  <c r="BJ80"/>
  <c r="BJ86"/>
  <c r="BJ79"/>
  <c r="BJ83"/>
  <c r="BJ88"/>
  <c r="BJ76"/>
  <c r="BJ81"/>
  <c r="BJ85"/>
  <c r="BJ78"/>
  <c r="BJ84"/>
  <c r="BJ87"/>
  <c r="BK87" l="1"/>
  <c r="BL87" s="1"/>
  <c r="BK78"/>
  <c r="BL78" s="1"/>
  <c r="BK83"/>
  <c r="BL83" s="1"/>
  <c r="BK79"/>
  <c r="BL79" s="1"/>
  <c r="BK85"/>
  <c r="BL85" s="1"/>
  <c r="BK80"/>
  <c r="BL80" s="1"/>
  <c r="BL76"/>
  <c r="BK86"/>
  <c r="BL86" s="1"/>
  <c r="BK77"/>
  <c r="BL77" s="1"/>
  <c r="BK84"/>
  <c r="BL84" s="1"/>
  <c r="BK81"/>
  <c r="BL81" s="1"/>
  <c r="BK74"/>
  <c r="BL74" s="1"/>
  <c r="BJ75"/>
  <c r="BL75" s="1"/>
  <c r="BL88"/>
  <c r="AJ153"/>
  <c r="AJ154" s="1"/>
  <c r="AI153"/>
  <c r="AI154" s="1"/>
  <c r="AG153"/>
  <c r="AG154" s="1"/>
  <c r="F153"/>
  <c r="F154" s="1"/>
  <c r="E153"/>
  <c r="E154" s="1"/>
  <c r="C153"/>
  <c r="C154" s="1"/>
  <c r="BK152"/>
  <c r="BJ152"/>
  <c r="BK151"/>
  <c r="BJ151"/>
  <c r="BC153" l="1"/>
  <c r="BC154" s="1"/>
  <c r="BD153"/>
  <c r="BD154" s="1"/>
  <c r="BA153"/>
  <c r="BA154" s="1"/>
  <c r="BH151"/>
  <c r="BL151"/>
  <c r="BL152"/>
  <c r="BG152"/>
  <c r="G153"/>
  <c r="G154" s="1"/>
  <c r="AK153"/>
  <c r="AK154" s="1"/>
  <c r="BG151"/>
  <c r="E67"/>
  <c r="E68" s="1"/>
  <c r="E69" s="1"/>
  <c r="F67"/>
  <c r="F68" s="1"/>
  <c r="F69" s="1"/>
  <c r="AG67"/>
  <c r="AG68" s="1"/>
  <c r="AG69" s="1"/>
  <c r="AI67"/>
  <c r="AI68" s="1"/>
  <c r="AI69" s="1"/>
  <c r="AJ67"/>
  <c r="AJ68" s="1"/>
  <c r="AJ69" s="1"/>
  <c r="F232"/>
  <c r="AG232"/>
  <c r="AG233" s="1"/>
  <c r="AG234" s="1"/>
  <c r="AI232"/>
  <c r="AI233" s="1"/>
  <c r="AI234" s="1"/>
  <c r="AJ232"/>
  <c r="AJ233" s="1"/>
  <c r="AJ234" s="1"/>
  <c r="E224"/>
  <c r="F224"/>
  <c r="AG224"/>
  <c r="AI224"/>
  <c r="AI225" s="1"/>
  <c r="AI226" s="1"/>
  <c r="AJ224"/>
  <c r="AJ225" s="1"/>
  <c r="AJ226" s="1"/>
  <c r="E170"/>
  <c r="F170"/>
  <c r="AG170"/>
  <c r="AI170"/>
  <c r="AJ170"/>
  <c r="BF170"/>
  <c r="BF171" s="1"/>
  <c r="E115"/>
  <c r="F115"/>
  <c r="AG115"/>
  <c r="AG116" s="1"/>
  <c r="AI115"/>
  <c r="AI116" s="1"/>
  <c r="AJ115"/>
  <c r="AJ116" s="1"/>
  <c r="BA246"/>
  <c r="E246"/>
  <c r="F246"/>
  <c r="AG246"/>
  <c r="AI246"/>
  <c r="AJ246"/>
  <c r="BF246"/>
  <c r="E211"/>
  <c r="F211"/>
  <c r="AG211"/>
  <c r="AI211"/>
  <c r="AI212" s="1"/>
  <c r="E201"/>
  <c r="F201"/>
  <c r="AG201"/>
  <c r="AI201"/>
  <c r="AI206" s="1"/>
  <c r="AJ201"/>
  <c r="AJ206" s="1"/>
  <c r="E189"/>
  <c r="F189"/>
  <c r="AG189"/>
  <c r="AI189"/>
  <c r="AJ189"/>
  <c r="E184"/>
  <c r="F184"/>
  <c r="BD184" s="1"/>
  <c r="AG184"/>
  <c r="AI184"/>
  <c r="AJ184"/>
  <c r="E138"/>
  <c r="F138"/>
  <c r="AG138"/>
  <c r="AI138"/>
  <c r="AJ138"/>
  <c r="E134"/>
  <c r="F134"/>
  <c r="AG134"/>
  <c r="AI134"/>
  <c r="AJ134"/>
  <c r="E147"/>
  <c r="F147"/>
  <c r="AG147"/>
  <c r="AI147"/>
  <c r="AJ147"/>
  <c r="BF147"/>
  <c r="E131"/>
  <c r="F131"/>
  <c r="AG131"/>
  <c r="AI131"/>
  <c r="AJ131"/>
  <c r="BF131"/>
  <c r="E144"/>
  <c r="F144"/>
  <c r="AG144"/>
  <c r="AI144"/>
  <c r="AJ144"/>
  <c r="E128"/>
  <c r="F128"/>
  <c r="AG128"/>
  <c r="AI128"/>
  <c r="AJ128"/>
  <c r="E40"/>
  <c r="F40"/>
  <c r="AG40"/>
  <c r="AI40"/>
  <c r="AJ40"/>
  <c r="E43"/>
  <c r="F43"/>
  <c r="AG43"/>
  <c r="AI43"/>
  <c r="AJ43"/>
  <c r="BF43"/>
  <c r="BF47"/>
  <c r="E35"/>
  <c r="F35"/>
  <c r="AG35"/>
  <c r="AI35"/>
  <c r="AJ35"/>
  <c r="BH249"/>
  <c r="BH250" s="1"/>
  <c r="BG249"/>
  <c r="BG250" s="1"/>
  <c r="C246"/>
  <c r="BH245"/>
  <c r="BH246" s="1"/>
  <c r="BG245"/>
  <c r="AK246"/>
  <c r="G246"/>
  <c r="BH231"/>
  <c r="BG231"/>
  <c r="BH230"/>
  <c r="BG230"/>
  <c r="BH223"/>
  <c r="BG223"/>
  <c r="BH222"/>
  <c r="BG222"/>
  <c r="BH221"/>
  <c r="BG221"/>
  <c r="BH220"/>
  <c r="BG220"/>
  <c r="BH219"/>
  <c r="BG219"/>
  <c r="BH218"/>
  <c r="BG218"/>
  <c r="BH217"/>
  <c r="BG217"/>
  <c r="BH210"/>
  <c r="BG210"/>
  <c r="BH209"/>
  <c r="BG209"/>
  <c r="BH204"/>
  <c r="BG204"/>
  <c r="BH203"/>
  <c r="BG203"/>
  <c r="BH200"/>
  <c r="BG200"/>
  <c r="BH199"/>
  <c r="BG199"/>
  <c r="BH198"/>
  <c r="BG198"/>
  <c r="BH197"/>
  <c r="BG197"/>
  <c r="BH196"/>
  <c r="BG196"/>
  <c r="BH195"/>
  <c r="BG195"/>
  <c r="C189"/>
  <c r="BA189" s="1"/>
  <c r="BK188"/>
  <c r="BJ188"/>
  <c r="BK187"/>
  <c r="BJ187"/>
  <c r="BK186"/>
  <c r="BJ186"/>
  <c r="C184"/>
  <c r="BA184" s="1"/>
  <c r="BH183"/>
  <c r="BG183"/>
  <c r="BH182"/>
  <c r="BG182"/>
  <c r="BH181"/>
  <c r="BG181"/>
  <c r="BK179"/>
  <c r="BJ179"/>
  <c r="BK177"/>
  <c r="BJ177"/>
  <c r="BK176"/>
  <c r="BJ176"/>
  <c r="BK169"/>
  <c r="BK170" s="1"/>
  <c r="BJ169"/>
  <c r="BJ170" s="1"/>
  <c r="AK170"/>
  <c r="G170"/>
  <c r="C170"/>
  <c r="BA170" s="1"/>
  <c r="BH166"/>
  <c r="BG166"/>
  <c r="BH164"/>
  <c r="BG164"/>
  <c r="BH165"/>
  <c r="BG165"/>
  <c r="BH161"/>
  <c r="BG161"/>
  <c r="BH159"/>
  <c r="BG159"/>
  <c r="BH160"/>
  <c r="BG160"/>
  <c r="C138"/>
  <c r="BA138" s="1"/>
  <c r="BK136"/>
  <c r="BJ136"/>
  <c r="C134"/>
  <c r="BH133"/>
  <c r="BG133"/>
  <c r="C147"/>
  <c r="BH146"/>
  <c r="BH147" s="1"/>
  <c r="BG146"/>
  <c r="BG147" s="1"/>
  <c r="AK147"/>
  <c r="G147"/>
  <c r="C131"/>
  <c r="BH130"/>
  <c r="BH131" s="1"/>
  <c r="BG130"/>
  <c r="BG131" s="1"/>
  <c r="AK131"/>
  <c r="G131"/>
  <c r="C144"/>
  <c r="BA144" s="1"/>
  <c r="BH143"/>
  <c r="BG143"/>
  <c r="BK142"/>
  <c r="BJ142"/>
  <c r="BK141"/>
  <c r="BJ141"/>
  <c r="BK140"/>
  <c r="BJ140"/>
  <c r="C128"/>
  <c r="BA128" s="1"/>
  <c r="BH127"/>
  <c r="BG127"/>
  <c r="BH125"/>
  <c r="BG125"/>
  <c r="BK124"/>
  <c r="BJ124"/>
  <c r="BK123"/>
  <c r="BJ123"/>
  <c r="BK122"/>
  <c r="BJ122"/>
  <c r="BH121"/>
  <c r="BG121"/>
  <c r="C115"/>
  <c r="BH114"/>
  <c r="BG114"/>
  <c r="BH113"/>
  <c r="BG113"/>
  <c r="BH112"/>
  <c r="BG112"/>
  <c r="BH111"/>
  <c r="BG111"/>
  <c r="BH110"/>
  <c r="BG110"/>
  <c r="BH109"/>
  <c r="BG109"/>
  <c r="BH104"/>
  <c r="BG104"/>
  <c r="BH103"/>
  <c r="BG103"/>
  <c r="BH102"/>
  <c r="BG102"/>
  <c r="BH101"/>
  <c r="BG101"/>
  <c r="BH100"/>
  <c r="BG100"/>
  <c r="BH99"/>
  <c r="BG99"/>
  <c r="BH98"/>
  <c r="BG98"/>
  <c r="BH96"/>
  <c r="BG96"/>
  <c r="BH95"/>
  <c r="BG95"/>
  <c r="BH73"/>
  <c r="BH90" s="1"/>
  <c r="BG73"/>
  <c r="BG90" s="1"/>
  <c r="AK90"/>
  <c r="AK106" s="1"/>
  <c r="G90"/>
  <c r="C67"/>
  <c r="C68" s="1"/>
  <c r="C69" s="1"/>
  <c r="BH66"/>
  <c r="BG66"/>
  <c r="BH65"/>
  <c r="BG65"/>
  <c r="BH64"/>
  <c r="BG64"/>
  <c r="BH63"/>
  <c r="BG63"/>
  <c r="BH62"/>
  <c r="BG62"/>
  <c r="C40"/>
  <c r="BA40" s="1"/>
  <c r="BH39"/>
  <c r="BG39"/>
  <c r="BH37"/>
  <c r="BG37"/>
  <c r="C43"/>
  <c r="BA43" s="1"/>
  <c r="BH42"/>
  <c r="BH43" s="1"/>
  <c r="BG42"/>
  <c r="BG43" s="1"/>
  <c r="AK43"/>
  <c r="G43"/>
  <c r="BH46"/>
  <c r="BH47" s="1"/>
  <c r="BG46"/>
  <c r="BG47" s="1"/>
  <c r="C35"/>
  <c r="BH34"/>
  <c r="BG34"/>
  <c r="AK34"/>
  <c r="G34"/>
  <c r="BH33"/>
  <c r="BG33"/>
  <c r="AK33"/>
  <c r="G33"/>
  <c r="BH32"/>
  <c r="BG32"/>
  <c r="AK32"/>
  <c r="G32"/>
  <c r="BH31"/>
  <c r="BG31"/>
  <c r="AK31"/>
  <c r="G31"/>
  <c r="BH30"/>
  <c r="BG30"/>
  <c r="AK30"/>
  <c r="G30"/>
  <c r="BH29"/>
  <c r="BG29"/>
  <c r="AK29"/>
  <c r="G29"/>
  <c r="BK11"/>
  <c r="BJ11"/>
  <c r="AK11"/>
  <c r="G11"/>
  <c r="BK10"/>
  <c r="BJ10"/>
  <c r="AK10"/>
  <c r="G10"/>
  <c r="BE170" l="1"/>
  <c r="BD144"/>
  <c r="BC184"/>
  <c r="BD189"/>
  <c r="BC170"/>
  <c r="BE131"/>
  <c r="BC35"/>
  <c r="BC40"/>
  <c r="BD131"/>
  <c r="AI148"/>
  <c r="AI155" s="1"/>
  <c r="BC134"/>
  <c r="E212"/>
  <c r="BC212" s="1"/>
  <c r="BC211"/>
  <c r="BE153"/>
  <c r="BE154" s="1"/>
  <c r="BE147"/>
  <c r="BA147"/>
  <c r="C148"/>
  <c r="AG148"/>
  <c r="AG155" s="1"/>
  <c r="BD170"/>
  <c r="AG225"/>
  <c r="AG226" s="1"/>
  <c r="BA224"/>
  <c r="BF148"/>
  <c r="BF155" s="1"/>
  <c r="BD147"/>
  <c r="F148"/>
  <c r="AG206"/>
  <c r="BA206" s="1"/>
  <c r="BA201"/>
  <c r="AG212"/>
  <c r="BA212" s="1"/>
  <c r="BA211"/>
  <c r="F225"/>
  <c r="F226" s="1"/>
  <c r="BD224"/>
  <c r="BC144"/>
  <c r="AJ148"/>
  <c r="AJ155" s="1"/>
  <c r="E148"/>
  <c r="BC148" s="1"/>
  <c r="BC147"/>
  <c r="BC189"/>
  <c r="F212"/>
  <c r="BD212" s="1"/>
  <c r="BD211"/>
  <c r="E225"/>
  <c r="E226" s="1"/>
  <c r="BC224"/>
  <c r="F155"/>
  <c r="F206"/>
  <c r="BD206" s="1"/>
  <c r="BD201"/>
  <c r="E206"/>
  <c r="BC206" s="1"/>
  <c r="BC201"/>
  <c r="BD35"/>
  <c r="BC43"/>
  <c r="BD40"/>
  <c r="BA131"/>
  <c r="BD134"/>
  <c r="BE10"/>
  <c r="BA35"/>
  <c r="G106"/>
  <c r="BE106" s="1"/>
  <c r="BE90"/>
  <c r="BA134"/>
  <c r="BD138"/>
  <c r="BE43"/>
  <c r="C116"/>
  <c r="BA116" s="1"/>
  <c r="BA115"/>
  <c r="BD128"/>
  <c r="BC131"/>
  <c r="BC138"/>
  <c r="F116"/>
  <c r="BD116" s="1"/>
  <c r="BD115"/>
  <c r="BE11"/>
  <c r="BE29"/>
  <c r="BE30"/>
  <c r="BE31"/>
  <c r="BE32"/>
  <c r="BE33"/>
  <c r="BE34"/>
  <c r="BD43"/>
  <c r="BC128"/>
  <c r="E116"/>
  <c r="BC116" s="1"/>
  <c r="BC115"/>
  <c r="AJ52"/>
  <c r="E52"/>
  <c r="F52"/>
  <c r="AI52"/>
  <c r="AG52"/>
  <c r="C52"/>
  <c r="BH167"/>
  <c r="BG162"/>
  <c r="BH162"/>
  <c r="BG167"/>
  <c r="F233"/>
  <c r="F234" s="1"/>
  <c r="AK14"/>
  <c r="G14"/>
  <c r="AG171"/>
  <c r="AG172" s="1"/>
  <c r="AI171"/>
  <c r="AI172" s="1"/>
  <c r="F171"/>
  <c r="AJ171"/>
  <c r="AJ172" s="1"/>
  <c r="E171"/>
  <c r="G205"/>
  <c r="AK205"/>
  <c r="BH205"/>
  <c r="BG205"/>
  <c r="BG105"/>
  <c r="BG106" s="1"/>
  <c r="BH105"/>
  <c r="BH106" s="1"/>
  <c r="BD232"/>
  <c r="BD233" s="1"/>
  <c r="BD234" s="1"/>
  <c r="BH152"/>
  <c r="BI152" s="1"/>
  <c r="BH179"/>
  <c r="BH188"/>
  <c r="BJ222"/>
  <c r="BG178"/>
  <c r="BC232"/>
  <c r="BC233" s="1"/>
  <c r="BC234" s="1"/>
  <c r="BD246"/>
  <c r="BK99"/>
  <c r="BK103"/>
  <c r="BK178"/>
  <c r="BH178"/>
  <c r="BI151"/>
  <c r="BK63"/>
  <c r="BD225"/>
  <c r="BD226" s="1"/>
  <c r="BK153"/>
  <c r="BK154" s="1"/>
  <c r="C18"/>
  <c r="C25" s="1"/>
  <c r="AG18"/>
  <c r="AG25" s="1"/>
  <c r="AJ18"/>
  <c r="AJ25" s="1"/>
  <c r="AI18"/>
  <c r="AI25" s="1"/>
  <c r="BG180"/>
  <c r="BG67"/>
  <c r="BG68" s="1"/>
  <c r="BG69" s="1"/>
  <c r="G224"/>
  <c r="AK224"/>
  <c r="AK225" s="1"/>
  <c r="AK226" s="1"/>
  <c r="BH224"/>
  <c r="BH225" s="1"/>
  <c r="BH226" s="1"/>
  <c r="G232"/>
  <c r="AK232"/>
  <c r="AK233" s="1"/>
  <c r="AK234" s="1"/>
  <c r="BJ153"/>
  <c r="BJ154" s="1"/>
  <c r="BA232"/>
  <c r="BA233" s="1"/>
  <c r="BA234" s="1"/>
  <c r="BG224"/>
  <c r="BG225" s="1"/>
  <c r="BG226" s="1"/>
  <c r="BG232"/>
  <c r="BG233" s="1"/>
  <c r="BG234" s="1"/>
  <c r="BH67"/>
  <c r="BH68" s="1"/>
  <c r="BH69" s="1"/>
  <c r="BG115"/>
  <c r="BG116" s="1"/>
  <c r="G67"/>
  <c r="G68" s="1"/>
  <c r="G69" s="1"/>
  <c r="AK67"/>
  <c r="AK68" s="1"/>
  <c r="AK69" s="1"/>
  <c r="G115"/>
  <c r="AK115"/>
  <c r="AK116" s="1"/>
  <c r="BA225"/>
  <c r="BA226" s="1"/>
  <c r="AG117"/>
  <c r="BA67"/>
  <c r="BA68" s="1"/>
  <c r="BA69" s="1"/>
  <c r="BH232"/>
  <c r="BH233" s="1"/>
  <c r="BH234" s="1"/>
  <c r="BH115"/>
  <c r="BH116" s="1"/>
  <c r="AJ117"/>
  <c r="AI117"/>
  <c r="F117"/>
  <c r="BA251"/>
  <c r="BA252" s="1"/>
  <c r="BI198"/>
  <c r="G251"/>
  <c r="G252" s="1"/>
  <c r="BH251"/>
  <c r="BH252" s="1"/>
  <c r="F190"/>
  <c r="BH40"/>
  <c r="BI181"/>
  <c r="BI32"/>
  <c r="BI103"/>
  <c r="G128"/>
  <c r="AK128"/>
  <c r="BI125"/>
  <c r="BJ14"/>
  <c r="BI39"/>
  <c r="BI66"/>
  <c r="BI96"/>
  <c r="G134"/>
  <c r="AK134"/>
  <c r="BH134"/>
  <c r="BJ189"/>
  <c r="BI204"/>
  <c r="C251"/>
  <c r="C252" s="1"/>
  <c r="BK230"/>
  <c r="AI190"/>
  <c r="AI191" s="1"/>
  <c r="F251"/>
  <c r="F252" s="1"/>
  <c r="AI251"/>
  <c r="AI252" s="1"/>
  <c r="BI143"/>
  <c r="BG211"/>
  <c r="BG212" s="1"/>
  <c r="AG190"/>
  <c r="AG191" s="1"/>
  <c r="AG251"/>
  <c r="AG252" s="1"/>
  <c r="G144"/>
  <c r="AK144"/>
  <c r="BI161"/>
  <c r="BL179"/>
  <c r="G189"/>
  <c r="AK189"/>
  <c r="BK34"/>
  <c r="BI29"/>
  <c r="BG35"/>
  <c r="BK31"/>
  <c r="BK62"/>
  <c r="BJ96"/>
  <c r="BK98"/>
  <c r="BK102"/>
  <c r="BK110"/>
  <c r="BK114"/>
  <c r="BJ121"/>
  <c r="BI121"/>
  <c r="BH124"/>
  <c r="BG140"/>
  <c r="BH141"/>
  <c r="BK143"/>
  <c r="BK161"/>
  <c r="BH180"/>
  <c r="BJ182"/>
  <c r="BK183"/>
  <c r="BH187"/>
  <c r="BJ203"/>
  <c r="BK204"/>
  <c r="BJ217"/>
  <c r="G35"/>
  <c r="AK35"/>
  <c r="BK14"/>
  <c r="BG40"/>
  <c r="BI64"/>
  <c r="BI100"/>
  <c r="BI111"/>
  <c r="BI112"/>
  <c r="G184"/>
  <c r="AK184"/>
  <c r="BK189"/>
  <c r="G201"/>
  <c r="AK201"/>
  <c r="BH201"/>
  <c r="G211"/>
  <c r="AK211"/>
  <c r="AK212" s="1"/>
  <c r="BH211"/>
  <c r="BH212" s="1"/>
  <c r="BH123"/>
  <c r="BK125"/>
  <c r="BL140"/>
  <c r="BJ166"/>
  <c r="BH177"/>
  <c r="BG179"/>
  <c r="BJ183"/>
  <c r="BI195"/>
  <c r="BG201"/>
  <c r="BK198"/>
  <c r="BJ204"/>
  <c r="BI230"/>
  <c r="BK29"/>
  <c r="BK32"/>
  <c r="BK100"/>
  <c r="BK101"/>
  <c r="BK127"/>
  <c r="BH142"/>
  <c r="BK160"/>
  <c r="BK195"/>
  <c r="BJ197"/>
  <c r="BK199"/>
  <c r="BJ218"/>
  <c r="BK221"/>
  <c r="BK222"/>
  <c r="BL122"/>
  <c r="BG134"/>
  <c r="BI164"/>
  <c r="BI200"/>
  <c r="BI210"/>
  <c r="BK66"/>
  <c r="BK104"/>
  <c r="BK112"/>
  <c r="BK113"/>
  <c r="BH122"/>
  <c r="BK159"/>
  <c r="BK164"/>
  <c r="BG176"/>
  <c r="BK182"/>
  <c r="BK203"/>
  <c r="BK209"/>
  <c r="BK210"/>
  <c r="BH35"/>
  <c r="G40"/>
  <c r="AK40"/>
  <c r="G138"/>
  <c r="AK138"/>
  <c r="BI220"/>
  <c r="BJ231"/>
  <c r="BI245"/>
  <c r="BI246" s="1"/>
  <c r="BG246"/>
  <c r="BG251" s="1"/>
  <c r="BG252" s="1"/>
  <c r="AK251"/>
  <c r="AK252" s="1"/>
  <c r="BK223"/>
  <c r="BK219"/>
  <c r="AJ190"/>
  <c r="AJ191" s="1"/>
  <c r="AJ251"/>
  <c r="AJ252" s="1"/>
  <c r="BF172"/>
  <c r="E190"/>
  <c r="E251"/>
  <c r="E252" s="1"/>
  <c r="BI182"/>
  <c r="BI218"/>
  <c r="BI33"/>
  <c r="BI99"/>
  <c r="BI209"/>
  <c r="BL11"/>
  <c r="BL124"/>
  <c r="BI127"/>
  <c r="BI130"/>
  <c r="BI131" s="1"/>
  <c r="BI221"/>
  <c r="BI223"/>
  <c r="BI133"/>
  <c r="BL136"/>
  <c r="BG136"/>
  <c r="BJ65"/>
  <c r="BI46"/>
  <c r="BI47" s="1"/>
  <c r="BI31"/>
  <c r="BI42"/>
  <c r="BI43" s="1"/>
  <c r="BI113"/>
  <c r="BL141"/>
  <c r="BI166"/>
  <c r="BI196"/>
  <c r="BI95"/>
  <c r="BH136"/>
  <c r="BG124"/>
  <c r="BI37"/>
  <c r="BI98"/>
  <c r="BI102"/>
  <c r="BI104"/>
  <c r="BL142"/>
  <c r="BI159"/>
  <c r="BL177"/>
  <c r="BI183"/>
  <c r="C190"/>
  <c r="BL187"/>
  <c r="BI199"/>
  <c r="BI203"/>
  <c r="BI30"/>
  <c r="BI34"/>
  <c r="BI63"/>
  <c r="BI110"/>
  <c r="BI114"/>
  <c r="BL123"/>
  <c r="BL176"/>
  <c r="BL188"/>
  <c r="BI219"/>
  <c r="BI222"/>
  <c r="BI231"/>
  <c r="BJ32"/>
  <c r="BJ31"/>
  <c r="BJ39"/>
  <c r="BJ99"/>
  <c r="BJ101"/>
  <c r="BL10"/>
  <c r="BK30"/>
  <c r="BI62"/>
  <c r="BK64"/>
  <c r="BI65"/>
  <c r="BI73"/>
  <c r="BI90" s="1"/>
  <c r="BJ64"/>
  <c r="BJ66"/>
  <c r="BJ111"/>
  <c r="BG141"/>
  <c r="BJ98"/>
  <c r="BJ104"/>
  <c r="BJ110"/>
  <c r="BJ114"/>
  <c r="BG123"/>
  <c r="BJ143"/>
  <c r="BJ127"/>
  <c r="BI101"/>
  <c r="BJ199"/>
  <c r="BI109"/>
  <c r="BI160"/>
  <c r="BJ178"/>
  <c r="BJ181"/>
  <c r="BJ196"/>
  <c r="BJ159"/>
  <c r="BG177"/>
  <c r="BG188"/>
  <c r="BG142"/>
  <c r="BJ164"/>
  <c r="BJ200"/>
  <c r="BI146"/>
  <c r="BI147" s="1"/>
  <c r="BI165"/>
  <c r="BK166"/>
  <c r="BJ210"/>
  <c r="BL186"/>
  <c r="BI197"/>
  <c r="BJ223"/>
  <c r="BJ220"/>
  <c r="BL169"/>
  <c r="BL170" s="1"/>
  <c r="BI217"/>
  <c r="BI249"/>
  <c r="BI250" s="1"/>
  <c r="AG213" l="1"/>
  <c r="BE184"/>
  <c r="BG52"/>
  <c r="BD117"/>
  <c r="E117"/>
  <c r="BE205"/>
  <c r="BA148"/>
  <c r="BA155" s="1"/>
  <c r="AK148"/>
  <c r="AK155" s="1"/>
  <c r="G148"/>
  <c r="G155" s="1"/>
  <c r="F191"/>
  <c r="BD191" s="1"/>
  <c r="BD190"/>
  <c r="G225"/>
  <c r="G226" s="1"/>
  <c r="BE224"/>
  <c r="E155"/>
  <c r="C191"/>
  <c r="BA191" s="1"/>
  <c r="BA190"/>
  <c r="BD148"/>
  <c r="BD155" s="1"/>
  <c r="BC155"/>
  <c r="E191"/>
  <c r="BC191" s="1"/>
  <c r="BC190"/>
  <c r="G212"/>
  <c r="BE212" s="1"/>
  <c r="BE211"/>
  <c r="BE189"/>
  <c r="BE144"/>
  <c r="BH52"/>
  <c r="C155"/>
  <c r="BE201"/>
  <c r="F172"/>
  <c r="BD172" s="1"/>
  <c r="BD171"/>
  <c r="E172"/>
  <c r="BC172" s="1"/>
  <c r="BC171"/>
  <c r="BE40"/>
  <c r="BC117"/>
  <c r="BD52"/>
  <c r="BE134"/>
  <c r="BE128"/>
  <c r="BC52"/>
  <c r="BE14"/>
  <c r="C117"/>
  <c r="BA117" s="1"/>
  <c r="BE138"/>
  <c r="BE35"/>
  <c r="C58"/>
  <c r="BA52"/>
  <c r="G116"/>
  <c r="BE116" s="1"/>
  <c r="BE115"/>
  <c r="AK52"/>
  <c r="G52"/>
  <c r="G58" s="1"/>
  <c r="BI162"/>
  <c r="BK162"/>
  <c r="BI167"/>
  <c r="G233"/>
  <c r="G234" s="1"/>
  <c r="AK206"/>
  <c r="BG206"/>
  <c r="AK171"/>
  <c r="AK172" s="1"/>
  <c r="G171"/>
  <c r="C171"/>
  <c r="G206"/>
  <c r="BH206"/>
  <c r="BH213" s="1"/>
  <c r="AI58"/>
  <c r="BJ205"/>
  <c r="BI205"/>
  <c r="BI105"/>
  <c r="BI106" s="1"/>
  <c r="BL178"/>
  <c r="BC67"/>
  <c r="BC68" s="1"/>
  <c r="BC69" s="1"/>
  <c r="BJ125"/>
  <c r="BL125" s="1"/>
  <c r="BE232"/>
  <c r="BE233" s="1"/>
  <c r="BE234" s="1"/>
  <c r="B11" i="9" s="1"/>
  <c r="BJ180" i="8"/>
  <c r="BJ184" s="1"/>
  <c r="BJ190" s="1"/>
  <c r="BJ191" s="1"/>
  <c r="BJ221"/>
  <c r="BL221" s="1"/>
  <c r="BL153"/>
  <c r="BL154" s="1"/>
  <c r="BJ112"/>
  <c r="BL112" s="1"/>
  <c r="BL99"/>
  <c r="BG153"/>
  <c r="BG154" s="1"/>
  <c r="BG184"/>
  <c r="BK200"/>
  <c r="BL200" s="1"/>
  <c r="BL222"/>
  <c r="BI179"/>
  <c r="BI178"/>
  <c r="BD67"/>
  <c r="BD68" s="1"/>
  <c r="BD69" s="1"/>
  <c r="BK197"/>
  <c r="BL197" s="1"/>
  <c r="BK96"/>
  <c r="BL96" s="1"/>
  <c r="BK196"/>
  <c r="BL196" s="1"/>
  <c r="BK111"/>
  <c r="BL111" s="1"/>
  <c r="BK39"/>
  <c r="BL39" s="1"/>
  <c r="BJ34"/>
  <c r="BL34" s="1"/>
  <c r="BJ63"/>
  <c r="BL63" s="1"/>
  <c r="BH11"/>
  <c r="BK220"/>
  <c r="BL220" s="1"/>
  <c r="BJ30"/>
  <c r="BL30" s="1"/>
  <c r="BD251"/>
  <c r="BD252" s="1"/>
  <c r="BE246"/>
  <c r="BC246"/>
  <c r="BJ198"/>
  <c r="BL198" s="1"/>
  <c r="BJ113"/>
  <c r="BL113" s="1"/>
  <c r="BI188"/>
  <c r="BC225"/>
  <c r="BC226" s="1"/>
  <c r="BK181"/>
  <c r="BL181" s="1"/>
  <c r="BE67"/>
  <c r="BE68" s="1"/>
  <c r="BE69" s="1"/>
  <c r="B4" i="9" s="1"/>
  <c r="BK33" i="8"/>
  <c r="BK35" s="1"/>
  <c r="BK65"/>
  <c r="BL65" s="1"/>
  <c r="F213"/>
  <c r="AJ58"/>
  <c r="F58"/>
  <c r="BK180"/>
  <c r="E213"/>
  <c r="BI180"/>
  <c r="AK18"/>
  <c r="AK25" s="1"/>
  <c r="BK18"/>
  <c r="BK25" s="1"/>
  <c r="BJ18"/>
  <c r="BJ25" s="1"/>
  <c r="BH137"/>
  <c r="BK137"/>
  <c r="BG137"/>
  <c r="BG138" s="1"/>
  <c r="BJ137"/>
  <c r="BK245"/>
  <c r="BK246" s="1"/>
  <c r="BG117"/>
  <c r="BJ33"/>
  <c r="BJ109"/>
  <c r="AJ213"/>
  <c r="BK249"/>
  <c r="BK250" s="1"/>
  <c r="BK37"/>
  <c r="BH10"/>
  <c r="BI10" s="1"/>
  <c r="AG58"/>
  <c r="BH153"/>
  <c r="BH154" s="1"/>
  <c r="BI153"/>
  <c r="BI154" s="1"/>
  <c r="BI124"/>
  <c r="BH128"/>
  <c r="AK117"/>
  <c r="BI40"/>
  <c r="E58"/>
  <c r="BH117"/>
  <c r="BI224"/>
  <c r="BI225" s="1"/>
  <c r="BI226" s="1"/>
  <c r="AI213"/>
  <c r="AK190"/>
  <c r="AK191" s="1"/>
  <c r="BJ160"/>
  <c r="BL160" s="1"/>
  <c r="BK133"/>
  <c r="BK134" s="1"/>
  <c r="BJ133"/>
  <c r="BK146"/>
  <c r="BK147" s="1"/>
  <c r="BI115"/>
  <c r="BI116" s="1"/>
  <c r="BI67"/>
  <c r="BI68" s="1"/>
  <c r="BI69" s="1"/>
  <c r="BJ37"/>
  <c r="BJ40" s="1"/>
  <c r="BI232"/>
  <c r="BI233" s="1"/>
  <c r="BI234" s="1"/>
  <c r="BL189"/>
  <c r="BJ29"/>
  <c r="BL14"/>
  <c r="BJ130"/>
  <c r="BJ131" s="1"/>
  <c r="G190"/>
  <c r="BJ230"/>
  <c r="BJ232" s="1"/>
  <c r="BJ233" s="1"/>
  <c r="BJ234" s="1"/>
  <c r="BG122"/>
  <c r="BI122" s="1"/>
  <c r="BJ245"/>
  <c r="BJ246" s="1"/>
  <c r="BG169"/>
  <c r="BG170" s="1"/>
  <c r="BG171" s="1"/>
  <c r="BK46"/>
  <c r="BK47" s="1"/>
  <c r="BI134"/>
  <c r="BG11"/>
  <c r="BG14" s="1"/>
  <c r="BG18" s="1"/>
  <c r="BG25" s="1"/>
  <c r="BJ42"/>
  <c r="BJ43" s="1"/>
  <c r="BJ165"/>
  <c r="BJ167" s="1"/>
  <c r="BL204"/>
  <c r="BG144"/>
  <c r="BK144"/>
  <c r="BI136"/>
  <c r="BJ144"/>
  <c r="BL32"/>
  <c r="BL182"/>
  <c r="BL203"/>
  <c r="BK121"/>
  <c r="BK128" s="1"/>
  <c r="BK211"/>
  <c r="BK212" s="1"/>
  <c r="BL223"/>
  <c r="BL210"/>
  <c r="BL183"/>
  <c r="BL164"/>
  <c r="BL104"/>
  <c r="BI141"/>
  <c r="BK231"/>
  <c r="BL231" s="1"/>
  <c r="BK217"/>
  <c r="BH169"/>
  <c r="BH170" s="1"/>
  <c r="BH171" s="1"/>
  <c r="BG186"/>
  <c r="BI177"/>
  <c r="BL110"/>
  <c r="BL66"/>
  <c r="BL101"/>
  <c r="BL31"/>
  <c r="BL166"/>
  <c r="BI211"/>
  <c r="BI212" s="1"/>
  <c r="BI142"/>
  <c r="BL199"/>
  <c r="BI123"/>
  <c r="BI201"/>
  <c r="BI35"/>
  <c r="BH176"/>
  <c r="BL159"/>
  <c r="BL127"/>
  <c r="BL143"/>
  <c r="BL114"/>
  <c r="BL98"/>
  <c r="BI251"/>
  <c r="BI252" s="1"/>
  <c r="BJ73"/>
  <c r="BJ90" s="1"/>
  <c r="BL64"/>
  <c r="BJ46"/>
  <c r="BJ47" s="1"/>
  <c r="BK130"/>
  <c r="BK131" s="1"/>
  <c r="BK42"/>
  <c r="BK43" s="1"/>
  <c r="BK73"/>
  <c r="BK90" s="1"/>
  <c r="BJ249"/>
  <c r="BJ250" s="1"/>
  <c r="BK95"/>
  <c r="BJ219"/>
  <c r="BL219" s="1"/>
  <c r="BJ195"/>
  <c r="BK165"/>
  <c r="BK167" s="1"/>
  <c r="BH140"/>
  <c r="BH144" s="1"/>
  <c r="BJ102"/>
  <c r="BL102" s="1"/>
  <c r="BJ62"/>
  <c r="BJ209"/>
  <c r="BL209" s="1"/>
  <c r="BG187"/>
  <c r="BJ161"/>
  <c r="BL161" s="1"/>
  <c r="BJ146"/>
  <c r="BJ147" s="1"/>
  <c r="BK109"/>
  <c r="BK218"/>
  <c r="BH186"/>
  <c r="BH189" s="1"/>
  <c r="BJ100"/>
  <c r="BL100" s="1"/>
  <c r="BJ95"/>
  <c r="BJ103"/>
  <c r="BL103" s="1"/>
  <c r="G117" l="1"/>
  <c r="BE148"/>
  <c r="BE155" s="1"/>
  <c r="G191"/>
  <c r="BE191" s="1"/>
  <c r="B8" i="9" s="1"/>
  <c r="BE190" i="8"/>
  <c r="C172"/>
  <c r="BA172" s="1"/>
  <c r="BA171"/>
  <c r="BE206"/>
  <c r="G172"/>
  <c r="BE172" s="1"/>
  <c r="BE171"/>
  <c r="BI52"/>
  <c r="BE117"/>
  <c r="BE52"/>
  <c r="AI253"/>
  <c r="AJ253"/>
  <c r="BL162"/>
  <c r="BJ162"/>
  <c r="AG253"/>
  <c r="BH14"/>
  <c r="BH18" s="1"/>
  <c r="BH25" s="1"/>
  <c r="BD58"/>
  <c r="BC58"/>
  <c r="BI206"/>
  <c r="B7" i="9"/>
  <c r="BK171" i="8"/>
  <c r="BK172" s="1"/>
  <c r="BD213"/>
  <c r="BJ128"/>
  <c r="BK105"/>
  <c r="BK106" s="1"/>
  <c r="BL205"/>
  <c r="BK205"/>
  <c r="BJ105"/>
  <c r="BJ106" s="1"/>
  <c r="BK40"/>
  <c r="BK52" s="1"/>
  <c r="BL180"/>
  <c r="BL184" s="1"/>
  <c r="BL190" s="1"/>
  <c r="BL191" s="1"/>
  <c r="BE225"/>
  <c r="BC213"/>
  <c r="BK67"/>
  <c r="BK68" s="1"/>
  <c r="BK69" s="1"/>
  <c r="BL33"/>
  <c r="BK201"/>
  <c r="BI11"/>
  <c r="BI14" s="1"/>
  <c r="BK115"/>
  <c r="BK116" s="1"/>
  <c r="BJ115"/>
  <c r="BJ116" s="1"/>
  <c r="BJ134"/>
  <c r="BE251"/>
  <c r="BE252" s="1"/>
  <c r="B13" i="9" s="1"/>
  <c r="BC251" i="8"/>
  <c r="BC252" s="1"/>
  <c r="BJ201"/>
  <c r="BJ206" s="1"/>
  <c r="BH184"/>
  <c r="BH190" s="1"/>
  <c r="BH191" s="1"/>
  <c r="BH58"/>
  <c r="G213"/>
  <c r="BG213"/>
  <c r="BK184"/>
  <c r="BK190" s="1"/>
  <c r="BK191" s="1"/>
  <c r="BK251"/>
  <c r="BK252" s="1"/>
  <c r="BK138"/>
  <c r="BK148" s="1"/>
  <c r="BK155" s="1"/>
  <c r="BI137"/>
  <c r="BH138"/>
  <c r="BH148" s="1"/>
  <c r="BH155" s="1"/>
  <c r="BL137"/>
  <c r="BL18"/>
  <c r="BL25" s="1"/>
  <c r="BJ35"/>
  <c r="BJ52" s="1"/>
  <c r="BG58"/>
  <c r="AK58"/>
  <c r="BL37"/>
  <c r="BL40" s="1"/>
  <c r="AK213"/>
  <c r="BL133"/>
  <c r="BL134" s="1"/>
  <c r="BA58"/>
  <c r="BG128"/>
  <c r="BG148" s="1"/>
  <c r="BG155" s="1"/>
  <c r="BA213"/>
  <c r="BI117"/>
  <c r="BJ251"/>
  <c r="BJ252" s="1"/>
  <c r="BL245"/>
  <c r="BL246" s="1"/>
  <c r="BG172"/>
  <c r="BL121"/>
  <c r="BL128" s="1"/>
  <c r="BJ67"/>
  <c r="BJ68" s="1"/>
  <c r="BJ69" s="1"/>
  <c r="BL29"/>
  <c r="BL217"/>
  <c r="BK224"/>
  <c r="BK225" s="1"/>
  <c r="BK226" s="1"/>
  <c r="BI128"/>
  <c r="BH172"/>
  <c r="BJ224"/>
  <c r="BJ225" s="1"/>
  <c r="BJ226" s="1"/>
  <c r="BK232"/>
  <c r="BK233" s="1"/>
  <c r="BK234" s="1"/>
  <c r="BJ138"/>
  <c r="BL230"/>
  <c r="BL232" s="1"/>
  <c r="BL233" s="1"/>
  <c r="BL234" s="1"/>
  <c r="BL130"/>
  <c r="BL131" s="1"/>
  <c r="BI176"/>
  <c r="BI169"/>
  <c r="BI170" s="1"/>
  <c r="BI171" s="1"/>
  <c r="BL42"/>
  <c r="BL43" s="1"/>
  <c r="BL144"/>
  <c r="BJ211"/>
  <c r="BJ212" s="1"/>
  <c r="BG189"/>
  <c r="BG190" s="1"/>
  <c r="BG191" s="1"/>
  <c r="BL109"/>
  <c r="BL115" s="1"/>
  <c r="BL116" s="1"/>
  <c r="BL46"/>
  <c r="BL47" s="1"/>
  <c r="BL73"/>
  <c r="BL90" s="1"/>
  <c r="BL218"/>
  <c r="BL146"/>
  <c r="BL147" s="1"/>
  <c r="BL62"/>
  <c r="BL67" s="1"/>
  <c r="BL68" s="1"/>
  <c r="BL69" s="1"/>
  <c r="BL211"/>
  <c r="BL212" s="1"/>
  <c r="BL249"/>
  <c r="BL250" s="1"/>
  <c r="BL165"/>
  <c r="BL167" s="1"/>
  <c r="BI140"/>
  <c r="BI144" s="1"/>
  <c r="BL95"/>
  <c r="BL105" s="1"/>
  <c r="BL195"/>
  <c r="BL201" s="1"/>
  <c r="BI186"/>
  <c r="BI187"/>
  <c r="BE226" l="1"/>
  <c r="B10" i="9" s="1"/>
  <c r="BJ148" i="8"/>
  <c r="BJ155" s="1"/>
  <c r="C253"/>
  <c r="AK253"/>
  <c r="BL106"/>
  <c r="BL117" s="1"/>
  <c r="B5" i="9"/>
  <c r="BI138" i="8"/>
  <c r="BI148" s="1"/>
  <c r="BI155" s="1"/>
  <c r="BL138"/>
  <c r="BL148" s="1"/>
  <c r="BL155" s="1"/>
  <c r="G16"/>
  <c r="BE16" s="1"/>
  <c r="BL206"/>
  <c r="BL171"/>
  <c r="BL172" s="1"/>
  <c r="BJ171"/>
  <c r="BJ172" s="1"/>
  <c r="BE58"/>
  <c r="B3" i="9" s="1"/>
  <c r="BK206" i="8"/>
  <c r="BK213" s="1"/>
  <c r="BK117"/>
  <c r="BE213"/>
  <c r="B9" i="9" s="1"/>
  <c r="B6"/>
  <c r="BI184" i="8"/>
  <c r="BL35"/>
  <c r="BL52" s="1"/>
  <c r="BI58"/>
  <c r="BJ117"/>
  <c r="BI213"/>
  <c r="BI172"/>
  <c r="BJ213"/>
  <c r="BL251"/>
  <c r="BL252" s="1"/>
  <c r="BJ58"/>
  <c r="BK58"/>
  <c r="BL224"/>
  <c r="BL225" s="1"/>
  <c r="BL226" s="1"/>
  <c r="BI189"/>
  <c r="BJ253" l="1"/>
  <c r="F18"/>
  <c r="E18"/>
  <c r="G17"/>
  <c r="BE17" s="1"/>
  <c r="BA17"/>
  <c r="BA18" s="1"/>
  <c r="BA25" s="1"/>
  <c r="BA253" s="1"/>
  <c r="BI190"/>
  <c r="BI191" s="1"/>
  <c r="BK253"/>
  <c r="BH253"/>
  <c r="BL213"/>
  <c r="BL58"/>
  <c r="E25" l="1"/>
  <c r="E253" s="1"/>
  <c r="BC18"/>
  <c r="F25"/>
  <c r="F253" s="1"/>
  <c r="BD18"/>
  <c r="BL253"/>
  <c r="G18"/>
  <c r="G25" l="1"/>
  <c r="G253" s="1"/>
  <c r="BE18"/>
  <c r="BI16"/>
  <c r="BB253" l="1"/>
  <c r="BE25"/>
  <c r="BI17"/>
  <c r="BI18" s="1"/>
  <c r="BI25" s="1"/>
  <c r="BI253" s="1"/>
  <c r="BG253"/>
  <c r="BE253" l="1"/>
  <c r="B2" i="9"/>
  <c r="B14" s="1"/>
  <c r="BC25" i="8"/>
  <c r="BC253" s="1"/>
  <c r="BD25"/>
  <c r="BD253" s="1"/>
</calcChain>
</file>

<file path=xl/sharedStrings.xml><?xml version="1.0" encoding="utf-8"?>
<sst xmlns="http://schemas.openxmlformats.org/spreadsheetml/2006/main" count="351" uniqueCount="162">
  <si>
    <t>คณะ/หน่วยงานเทียบเท่า</t>
  </si>
  <si>
    <t>รวมทั้งหมด</t>
  </si>
  <si>
    <t>สังคม</t>
  </si>
  <si>
    <t>วิทย์</t>
  </si>
  <si>
    <t>รวม</t>
  </si>
  <si>
    <t>แผนรับ</t>
  </si>
  <si>
    <t>รับไว้</t>
  </si>
  <si>
    <t>ผู้สมัคร</t>
  </si>
  <si>
    <t>ชาย</t>
  </si>
  <si>
    <t>หญิง</t>
  </si>
  <si>
    <t>เทคโนโลยีและสื่อสารการศึกษา</t>
  </si>
  <si>
    <t>เทคโนโลยีสารสนเทศการศึกษา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</si>
  <si>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</si>
  <si>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</si>
  <si>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</si>
  <si>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</si>
  <si>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</si>
  <si>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</si>
  <si>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</si>
  <si>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</si>
  <si>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</si>
  <si>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</si>
  <si>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</si>
  <si>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</si>
  <si>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</si>
  <si>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</si>
  <si>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</si>
  <si>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</si>
  <si>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</si>
  <si>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</si>
  <si>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</si>
  <si>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</si>
  <si>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</si>
  <si>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</si>
  <si>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</si>
  <si>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ฟิสิกส์ประยุกต์</t>
  </si>
  <si>
    <t>สถาปัตยกรรมภายใน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</si>
  <si>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</si>
  <si>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</si>
  <si>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</si>
  <si>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</si>
  <si>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การจัดการทรัพยากรมนุษย์</t>
  </si>
  <si>
    <t>เศรษฐศาสตร์ - เศรษฐ์ศาสตร์ธุรกิจ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</si>
  <si>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</si>
  <si>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</si>
  <si>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</si>
  <si>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</si>
  <si>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</si>
  <si>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</si>
  <si>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</si>
  <si>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</si>
  <si>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</si>
  <si>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</si>
  <si>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</si>
  <si>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</si>
  <si>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</si>
  <si>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</si>
  <si>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</si>
  <si>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</si>
  <si>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</si>
  <si>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</si>
  <si>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</si>
  <si>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</si>
  <si>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</si>
  <si>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</si>
  <si>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</si>
  <si>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</si>
  <si>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</si>
  <si>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</si>
  <si>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</si>
  <si>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</si>
  <si>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</si>
  <si>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</si>
  <si>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</si>
  <si>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</si>
  <si>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</si>
  <si>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</si>
  <si>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</si>
  <si>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</si>
  <si>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</si>
  <si>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</si>
  <si>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</si>
  <si>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</si>
  <si>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</si>
  <si>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</si>
  <si>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</si>
  <si>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นาฎศิลป์ไทยศึกษา</t>
  </si>
  <si>
    <t>คณะครุศาสตร์อุตสาหกรรม</t>
  </si>
  <si>
    <t>วิศวกรรมอิเล็กทรอนิกส์และโทรคมนาคม - วิศวกรรมโทรคมนาคม</t>
  </si>
  <si>
    <t>การออกแบบแฟชั่นและเครื่องแต่งกาย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</si>
  <si>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</si>
  <si>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</si>
  <si>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วิศวกรรมเคมี</t>
  </si>
  <si>
    <t>วิศวกรรมเครื่องจักรกลเกษตร</t>
  </si>
  <si>
    <t>วิศวกรรมชลประทานและการจัดการน้ำ</t>
  </si>
  <si>
    <t>วิศวกรรมอาหาร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</si>
  <si>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</si>
  <si>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</si>
  <si>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</si>
  <si>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</si>
  <si>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หลักสูตรบริหารธุรกิจบัณฑิต (รับวุฒิ ปวช./ม.6)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</si>
  <si>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</si>
  <si>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</si>
  <si>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วิศวกรรมอิเล็กทรอนิกส์และโทรคมนาคม -วิศวกรรมอิเล็กทรอนิกส์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</si>
  <si>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</si>
  <si>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</si>
  <si>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</si>
  <si>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วิศวกรรมเครื่องกล - วิศวกรรมระบบราง</t>
  </si>
  <si>
    <t>สถิติประยุกต์</t>
  </si>
  <si>
    <t>สุขภาพละความงาม</t>
  </si>
  <si>
    <t>การจัดการโลจิสติกส์และซัพพลายเชน</t>
  </si>
  <si>
    <t xml:space="preserve">วิศวกรรมเครื่องกล </t>
  </si>
  <si>
    <t xml:space="preserve">วิศวกรรมเครื่องกล  </t>
  </si>
  <si>
    <t>วิศวกรรมอิเล็กทรอนิกส์และโทรคมนาคม - โทรคมนาคม</t>
  </si>
  <si>
    <r>
      <t>หมายเหตุ</t>
    </r>
    <r>
      <rPr>
        <sz val="14"/>
        <rFont val="TH SarabunPSK"/>
        <family val="2"/>
      </rPr>
      <t xml:space="preserve">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</si>
  <si>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คณะพยาบาลศาสตร์</t>
  </si>
  <si>
    <t>พยาบาลศาสตรบัณฑิต</t>
  </si>
  <si>
    <t>วิทยาลัยการแพทย์แผนไทยประยุกต์</t>
  </si>
  <si>
    <t>โควตา ปวช./ปวส.</t>
  </si>
  <si>
    <t>TCAS 3</t>
  </si>
  <si>
    <t>TCAS 5</t>
  </si>
  <si>
    <t>ระดับปริญญาตรี - หลักสูตรพยาบาลศาสตรบัณฑิต 4 ปี (วุฒิ ม.6)</t>
  </si>
  <si>
    <t>อิเล็กทรอนิกส์อัจฉริยะ</t>
  </si>
  <si>
    <t>ภาคสมทบ</t>
  </si>
  <si>
    <t>ศิลปประดิษฐ์ในงานคหกรรมศาสตร์</t>
  </si>
  <si>
    <t>อุตสาหกรรมการบริการการบิน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</si>
  <si>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</si>
  <si>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</si>
  <si>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รับกลับเข้าศึกษา (Re รหัส)</t>
  </si>
  <si>
    <t>TCAS 1 (รอบ 1/1 , รอบ 1/2)</t>
  </si>
  <si>
    <t>วิทยาลัยการแพทย์แผนไทย</t>
  </si>
  <si>
    <t>รายงานจำนวนนักศึกษาเข้าใหม่ ปีการศึกษา 2562 จำแนกตามคณะ/วิทยาลัย สาขาวิชา ระดับการศึกษา และเพศ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</si>
  <si>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</si>
  <si>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</si>
  <si>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ปวช./ม.6)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</si>
  <si>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</si>
  <si>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หลักสูตรศิลปบัณฑิต  (วุฒิ ปวช./ม.6)</t>
  </si>
  <si>
    <t>นักศึกษาเข้าใหม่ ปีการศึกษา 2562</t>
  </si>
  <si>
    <t>เทคโนโลยีดิจิทัลเพื่อการศึกษา</t>
  </si>
  <si>
    <t>วิศวกรรมสิ่งทอ</t>
  </si>
  <si>
    <t>วิศวกรรมอิเล็กทรอนิกส์และโทรคมนาคม - วิศวกรรมสื่อสารโครงข่าย</t>
  </si>
  <si>
    <t>วิศวกรรมอิเล็กทรอนิกส์และโทรคมนาคม - วิศวกรรมอิเล็กทรอนิกส์</t>
  </si>
  <si>
    <t>วิศวกรรมอิเล็กทรอนิกศ์อากาศยาน</t>
  </si>
  <si>
    <t xml:space="preserve">วิศวกรรมไฟฟ้า </t>
  </si>
  <si>
    <t>วิศวกกรรมวัสดุ - วิศวกรรมพลาสติก</t>
  </si>
  <si>
    <t>Business Administration - International Business Administration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</si>
  <si>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</si>
  <si>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</si>
  <si>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</si>
  <si>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ระดับปริญญาตรี - หลักสูตรศึกษาศาสตรบัณฑิต (วุฒิ ปวช./ม.6 )</t>
  </si>
  <si>
    <t>การตลาด - การค้าปลีก</t>
  </si>
  <si>
    <t>โครงการแลกเปลี่ยน</t>
  </si>
  <si>
    <t>ข้อมูล ณ  วันที่ 28 สิงหาคม 2562  สำนักส่งเสริมวิชาการและงานทะเบียน  มหาวิทยาลัยเทคโนโลยีราชมงคลธัญบุรี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</si>
  <si>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</si>
  <si>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นวัตกรรมผลิตภัณฑ์สุขภาพ</t>
  </si>
  <si>
    <t>TCAS 2 (รอบ 2/1 , รอบ 2/2)</t>
  </si>
  <si>
    <t>เทคโนโลยีสื่อดิจิทัล</t>
  </si>
  <si>
    <t>TCAS 4</t>
  </si>
  <si>
    <t>โควตานักกีฬา</t>
  </si>
  <si>
    <t xml:space="preserve">สอบตรง / รับตรง (ปวช./ปวส./กศน.) </t>
  </si>
  <si>
    <t>คณะ</t>
  </si>
  <si>
    <t>จำนวน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</si>
</sst>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color theme="1"/>
      <name val="TH SarabunPSK"/>
      <family val="2"/>
    </font>
    <font>
      <sz val="10"/>
      <color indexed="8"/>
      <name val="Tahoma"/>
      <family val="2"/>
    </font>
    <font>
      <b/>
      <sz val="14"/>
      <color theme="1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b/>
      <sz val="12"/>
      <color indexed="8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180">
    <xf numFmtId="0" fontId="0" fillId="0" borderId="0" xfId="0"/>
    <xf numFmtId="0" fontId="2" fillId="0" borderId="0" xfId="0" applyFont="1" applyFill="1" applyAlignment="1">
      <alignment wrapText="1" shrinkToFi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vertical="center" wrapText="1" shrinkToFit="1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2" fillId="0" borderId="3" xfId="0" applyFont="1" applyFill="1" applyBorder="1" applyAlignment="1">
      <alignment horizontal="center" wrapText="1" shrinkToFit="1"/>
    </xf>
    <xf numFmtId="0" fontId="6" fillId="0" borderId="4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2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/>
    <xf numFmtId="0" fontId="3" fillId="2" borderId="4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 shrinkToFit="1"/>
    </xf>
    <xf numFmtId="3" fontId="2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13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3" fontId="3" fillId="2" borderId="2" xfId="0" applyNumberFormat="1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horizontal="center" vertical="center" wrapText="1" shrinkToFit="1"/>
    </xf>
    <xf numFmtId="187" fontId="3" fillId="0" borderId="2" xfId="1" applyNumberFormat="1" applyFont="1" applyFill="1" applyBorder="1" applyAlignment="1"/>
    <xf numFmtId="3" fontId="2" fillId="0" borderId="2" xfId="1" applyNumberFormat="1" applyFont="1" applyFill="1" applyBorder="1" applyAlignment="1">
      <alignment horizontal="center" vertical="center" wrapText="1" shrinkToFit="1"/>
    </xf>
    <xf numFmtId="3" fontId="2" fillId="0" borderId="4" xfId="1" applyNumberFormat="1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3" fontId="2" fillId="0" borderId="1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 shrinkToFit="1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 shrinkToFi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3" borderId="3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center" vertical="center" wrapText="1" shrinkToFit="1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Alignment="1">
      <alignment wrapText="1" shrinkToFi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wrapText="1" shrinkToFit="1"/>
    </xf>
    <xf numFmtId="3" fontId="3" fillId="0" borderId="0" xfId="0" applyNumberFormat="1" applyFont="1" applyFill="1" applyAlignment="1">
      <alignment horizontal="center" wrapText="1" shrinkToFit="1"/>
    </xf>
    <xf numFmtId="0" fontId="2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3" fontId="2" fillId="0" borderId="0" xfId="0" applyNumberFormat="1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wrapText="1" shrinkToFit="1"/>
    </xf>
    <xf numFmtId="3" fontId="2" fillId="2" borderId="1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3" fillId="0" borderId="1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" wrapText="1" shrinkToFit="1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2" fillId="0" borderId="12" xfId="0" applyNumberFormat="1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3" fontId="8" fillId="0" borderId="3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wrapText="1" shrinkToFit="1"/>
    </xf>
    <xf numFmtId="0" fontId="12" fillId="0" borderId="1" xfId="0" applyFont="1" applyFill="1" applyBorder="1" applyAlignment="1">
      <alignment horizontal="center" wrapText="1" shrinkToFit="1"/>
    </xf>
    <xf numFmtId="0" fontId="15" fillId="0" borderId="0" xfId="0" applyFont="1"/>
    <xf numFmtId="3" fontId="0" fillId="0" borderId="0" xfId="0" applyNumberFormat="1"/>
    <xf numFmtId="0" fontId="3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 shrinkToFit="1"/>
    </xf>
    <xf numFmtId="3" fontId="5" fillId="0" borderId="14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Alignment="1">
      <alignment horizontal="center" vertical="center" wrapText="1" shrinkToFit="1"/>
    </xf>
    <xf numFmtId="0" fontId="11" fillId="0" borderId="2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horizontal="center" vertical="center" wrapText="1" shrinkToFit="1"/>
    </xf>
    <xf numFmtId="3" fontId="4" fillId="2" borderId="13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2" fillId="0" borderId="10" xfId="0" applyNumberFormat="1" applyFont="1" applyFill="1" applyBorder="1" applyAlignment="1">
      <alignment horizontal="center" vertical="center" wrapText="1" shrinkToFit="1"/>
    </xf>
    <xf numFmtId="3" fontId="2" fillId="0" borderId="11" xfId="0" applyNumberFormat="1" applyFont="1" applyFill="1" applyBorder="1" applyAlignment="1">
      <alignment horizontal="center" vertical="center" wrapText="1" shrinkToFit="1"/>
    </xf>
    <xf numFmtId="3" fontId="5" fillId="0" borderId="1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0" borderId="11" xfId="0" applyFont="1" applyFill="1" applyBorder="1" applyAlignment="1">
      <alignment horizontal="right"/>
    </xf>
    <xf numFmtId="187" fontId="3" fillId="0" borderId="10" xfId="1" applyNumberFormat="1" applyFont="1" applyFill="1" applyBorder="1" applyAlignment="1"/>
    <xf numFmtId="187" fontId="3" fillId="0" borderId="11" xfId="1" applyNumberFormat="1" applyFont="1" applyFill="1" applyBorder="1" applyAlignment="1"/>
    <xf numFmtId="3" fontId="2" fillId="0" borderId="10" xfId="1" applyNumberFormat="1" applyFont="1" applyFill="1" applyBorder="1" applyAlignment="1">
      <alignment horizontal="center" vertical="center" wrapText="1" shrinkToFit="1"/>
    </xf>
    <xf numFmtId="3" fontId="2" fillId="0" borderId="11" xfId="1" applyNumberFormat="1" applyFont="1" applyFill="1" applyBorder="1" applyAlignment="1">
      <alignment horizontal="center" vertical="center" wrapText="1" shrinkToFit="1"/>
    </xf>
    <xf numFmtId="3" fontId="3" fillId="2" borderId="3" xfId="0" applyNumberFormat="1" applyFont="1" applyFill="1" applyBorder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wrapText="1" shrinkToFit="1"/>
    </xf>
    <xf numFmtId="0" fontId="3" fillId="0" borderId="4" xfId="0" applyFont="1" applyFill="1" applyBorder="1" applyAlignment="1">
      <alignment horizontal="center" wrapText="1" shrinkToFit="1"/>
    </xf>
    <xf numFmtId="0" fontId="2" fillId="0" borderId="4" xfId="0" applyFont="1" applyFill="1" applyBorder="1"/>
    <xf numFmtId="0" fontId="2" fillId="0" borderId="3" xfId="0" applyFont="1" applyFill="1" applyBorder="1"/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wrapText="1" shrinkToFit="1"/>
    </xf>
    <xf numFmtId="0" fontId="12" fillId="0" borderId="15" xfId="0" applyFont="1" applyFill="1" applyBorder="1" applyAlignment="1"/>
    <xf numFmtId="0" fontId="12" fillId="0" borderId="14" xfId="0" applyFont="1" applyFill="1" applyBorder="1" applyAlignment="1"/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3" fillId="0" borderId="4" xfId="0" applyFont="1" applyFill="1" applyBorder="1"/>
    <xf numFmtId="0" fontId="13" fillId="0" borderId="3" xfId="0" applyFont="1" applyFill="1" applyBorder="1"/>
    <xf numFmtId="0" fontId="14" fillId="0" borderId="2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0" fontId="11" fillId="0" borderId="12" xfId="0" applyFont="1" applyFill="1" applyBorder="1" applyAlignment="1">
      <alignment horizontal="center" vertical="center" wrapText="1" shrinkToFi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A50021"/>
      <color rgb="FFFF0000"/>
      <color rgb="FFE63A18"/>
      <color rgb="FFD0202D"/>
      <color rgb="FFD84118"/>
      <color rgb="FFF83AB4"/>
      <color rgb="FFF818A8"/>
      <color rgb="FFC61C34"/>
      <color rgb="FF8D2EC2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2"/>
  <c:chart>
    <c:title>
      <c:tx>
        <c:rich>
          <a:bodyPr/>
          <a:lstStyle/>
          <a:p>
            <a:pPr>
              <a:defRPr/>
            </a:pPr>
            <a:r>
              <a:rPr lang="th-TH" sz="20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จำนวนนักศึกษาเข้าใหม่</a:t>
            </a:r>
            <a:r>
              <a:rPr lang="th-TH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  ปีการศึกษา 25</a:t>
            </a:r>
            <a:r>
              <a:rPr lang="en-US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62</a:t>
            </a:r>
            <a:endParaRPr lang="en-US" sz="20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/>
    </c:title>
    <c:view3D>
      <c:rAngAx val="1"/>
    </c:view3D>
    <c:plotArea>
      <c:layout>
        <c:manualLayout>
          <c:layoutTarget val="inner"/>
          <c:xMode val="edge"/>
          <c:yMode val="edge"/>
          <c:x val="7.4638717216731806E-2"/>
          <c:y val="0.10046541505447575"/>
          <c:w val="0.90515926550266212"/>
          <c:h val="0.60989968032198671"/>
        </c:manualLayout>
      </c:layout>
      <c:bar3DChart>
        <c:barDir val="col"/>
        <c:grouping val="clustered"/>
        <c:ser>
          <c:idx val="0"/>
          <c:order val="0"/>
          <c:tx>
            <c:strRef>
              <c:f>Sheet1!$B$1</c:f>
              <c:strCache>
                <c:ptCount val="1"/>
                <c:pt idx="0">
                  <c:v>จำนวน</c:v>
                </c:pt>
              </c:strCache>
            </c:strRef>
          </c:tx>
          <c:spPr>
            <a:solidFill>
              <a:srgbClr val="00B0F0"/>
            </a:solidFill>
          </c:spPr>
          <c:dPt>
            <c:idx val="0"/>
            <c:spPr>
              <a:solidFill>
                <a:srgbClr val="FFFF00"/>
              </a:solidFill>
            </c:spPr>
          </c:dPt>
          <c:dPt>
            <c:idx val="1"/>
            <c:spPr>
              <a:solidFill>
                <a:srgbClr val="8D2EC2"/>
              </a:solidFill>
            </c:spPr>
          </c:dPt>
          <c:dPt>
            <c:idx val="2"/>
            <c:spPr>
              <a:solidFill>
                <a:srgbClr val="00B050"/>
              </a:solidFill>
            </c:spPr>
          </c:dPt>
          <c:dPt>
            <c:idx val="3"/>
            <c:spPr>
              <a:solidFill>
                <a:srgbClr val="A50021"/>
              </a:solidFill>
            </c:spPr>
          </c:dPt>
          <c:dPt>
            <c:idx val="4"/>
            <c:spPr>
              <a:solidFill>
                <a:srgbClr val="00B0F0"/>
              </a:solidFill>
              <a:effectLst>
                <a:outerShdw blurRad="40000" dist="23000" dir="5400000" rotWithShape="0">
                  <a:srgbClr val="3399FF">
                    <a:alpha val="35000"/>
                  </a:srgbClr>
                </a:outerShdw>
              </a:effectLst>
            </c:spPr>
          </c:dPt>
          <c:dPt>
            <c:idx val="5"/>
            <c:spPr>
              <a:solidFill>
                <a:srgbClr val="F83AB4"/>
              </a:solidFill>
            </c:spPr>
          </c:dPt>
          <c:dPt>
            <c:idx val="6"/>
            <c:spPr>
              <a:solidFill>
                <a:srgbClr val="E63A18"/>
              </a:solidFill>
            </c:spPr>
          </c:dPt>
          <c:dPt>
            <c:idx val="7"/>
            <c:spPr>
              <a:solidFill>
                <a:schemeClr val="bg1">
                  <a:lumMod val="75000"/>
                </a:schemeClr>
              </a:solidFill>
            </c:spPr>
          </c:dPt>
          <c:dPt>
            <c:idx val="8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9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0"/>
            <c:spPr>
              <a:solidFill>
                <a:schemeClr val="bg1">
                  <a:lumMod val="95000"/>
                </a:schemeClr>
              </a:solidFill>
            </c:spPr>
          </c:dPt>
          <c:dPt>
            <c:idx val="11"/>
            <c:spPr>
              <a:solidFill>
                <a:srgbClr val="FF0000"/>
              </a:solidFill>
            </c:spPr>
          </c:dPt>
          <c:dLbls>
            <c:delete val="1"/>
          </c:dLbls>
          <c:cat>
            <c:strRef>
              <c:f>Sheet1!$A$2:$A$13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Sheet1!$B$2:$B$13</c:f>
              <c:numCache>
                <c:formatCode>#,##0</c:formatCode>
                <c:ptCount val="12"/>
                <c:pt idx="0">
                  <c:v>553</c:v>
                </c:pt>
                <c:pt idx="1">
                  <c:v>337</c:v>
                </c:pt>
                <c:pt idx="2">
                  <c:v>302</c:v>
                </c:pt>
                <c:pt idx="3">
                  <c:v>1459</c:v>
                </c:pt>
                <c:pt idx="4">
                  <c:v>1767</c:v>
                </c:pt>
                <c:pt idx="5">
                  <c:v>378</c:v>
                </c:pt>
                <c:pt idx="6">
                  <c:v>308</c:v>
                </c:pt>
                <c:pt idx="7">
                  <c:v>496</c:v>
                </c:pt>
                <c:pt idx="8">
                  <c:v>313</c:v>
                </c:pt>
                <c:pt idx="9">
                  <c:v>177</c:v>
                </c:pt>
                <c:pt idx="10">
                  <c:v>74</c:v>
                </c:pt>
                <c:pt idx="11">
                  <c:v>93</c:v>
                </c:pt>
              </c:numCache>
            </c:numRef>
          </c:val>
        </c:ser>
        <c:dLbls>
          <c:showVal val="1"/>
        </c:dLbls>
        <c:shape val="cylinder"/>
        <c:axId val="73533696"/>
        <c:axId val="73535488"/>
        <c:axId val="0"/>
      </c:bar3DChart>
      <c:catAx>
        <c:axId val="7353369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th-TH"/>
          </a:p>
        </c:txPr>
        <c:crossAx val="73535488"/>
        <c:crosses val="autoZero"/>
        <c:auto val="1"/>
        <c:lblAlgn val="ctr"/>
        <c:lblOffset val="100"/>
      </c:catAx>
      <c:valAx>
        <c:axId val="73535488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73533696"/>
        <c:crosses val="autoZero"/>
        <c:crossBetween val="between"/>
      </c:valAx>
      <c:dTable>
        <c:showHorzBorder val="1"/>
        <c:showVertBorder val="1"/>
        <c:showOutline val="1"/>
      </c:dTable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209551</xdr:rowOff>
    </xdr:from>
    <xdr:to>
      <xdr:col>13</xdr:col>
      <xdr:colOff>209550</xdr:colOff>
      <xdr:row>24</xdr:row>
      <xdr:rowOff>19051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0.11344</cdr:x>
      <cdr:y>0.46171</cdr:y>
    </cdr:from>
    <cdr:to>
      <cdr:x>0.1825</cdr:x>
      <cdr:y>0.50688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3895" y="2418800"/>
          <a:ext cx="513738" cy="236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553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0.18129</cdr:x>
      <cdr:y>0.52844</cdr:y>
    </cdr:from>
    <cdr:to>
      <cdr:x>0.24105</cdr:x>
      <cdr:y>0.57977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48637" y="2768373"/>
          <a:ext cx="444517" cy="268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337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0.25486</cdr:x>
      <cdr:y>0.53318</cdr:y>
    </cdr:from>
    <cdr:to>
      <cdr:x>0.31543</cdr:x>
      <cdr:y>0.59145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5906" y="2793194"/>
          <a:ext cx="450563" cy="305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3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02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0.32375</cdr:x>
      <cdr:y>0.16521</cdr:y>
    </cdr:from>
    <cdr:to>
      <cdr:x>0.40433</cdr:x>
      <cdr:y>0.22727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08412" y="865480"/>
          <a:ext cx="599436" cy="325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459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0.3905</cdr:x>
      <cdr:y>0.06846</cdr:y>
    </cdr:from>
    <cdr:to>
      <cdr:x>0.46902</cdr:x>
      <cdr:y>0.11774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04963" y="358654"/>
          <a:ext cx="584074" cy="258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767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0.46705</cdr:x>
      <cdr:y>0.5107</cdr:y>
    </cdr:from>
    <cdr:to>
      <cdr:x>0.52578</cdr:x>
      <cdr:y>0.55468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74429" y="2675450"/>
          <a:ext cx="436883" cy="230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378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0.53783</cdr:x>
      <cdr:y>0.5315</cdr:y>
    </cdr:from>
    <cdr:to>
      <cdr:x>0.59917</cdr:x>
      <cdr:y>0.57973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000909" y="2784373"/>
          <a:ext cx="456358" cy="252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3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08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0.60695</cdr:x>
      <cdr:y>0.47317</cdr:y>
    </cdr:from>
    <cdr:to>
      <cdr:x>0.67355</cdr:x>
      <cdr:y>0.5204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515113" y="2478836"/>
          <a:ext cx="495470" cy="247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496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0.67998</cdr:x>
      <cdr:y>0.53001</cdr:y>
    </cdr:from>
    <cdr:to>
      <cdr:x>0.738</cdr:x>
      <cdr:y>0.57257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058358" y="2776601"/>
          <a:ext cx="431650" cy="22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3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0.74914</cdr:x>
      <cdr:y>0.5706</cdr:y>
    </cdr:from>
    <cdr:to>
      <cdr:x>0.81101</cdr:x>
      <cdr:y>0.61578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572894" y="2989251"/>
          <a:ext cx="460252" cy="236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77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0.89546</cdr:x>
      <cdr:y>0.60228</cdr:y>
    </cdr:from>
    <cdr:to>
      <cdr:x>0.94452</cdr:x>
      <cdr:y>0.64951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661340" y="3155196"/>
          <a:ext cx="364936" cy="247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93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0.82528</cdr:x>
      <cdr:y>0.61106</cdr:y>
    </cdr:from>
    <cdr:to>
      <cdr:x>0.87859</cdr:x>
      <cdr:y>0.66034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6139264" y="3201203"/>
          <a:ext cx="396619" cy="258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7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4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265"/>
  <sheetViews>
    <sheetView tabSelected="1" zoomScaleNormal="100" zoomScaleSheetLayoutView="5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A2" sqref="A2:B6"/>
    </sheetView>
  </sheetViews>
  <sheetFormatPr defaultColWidth="9" defaultRowHeight="19.5" customHeight="1"/>
  <cols>
    <col min="1" max="1" width="1.625" style="84" customWidth="1"/>
    <col min="2" max="2" width="50.125" style="84" customWidth="1"/>
    <col min="3" max="52" width="5.125" style="86" customWidth="1"/>
    <col min="53" max="54" width="6.125" style="86" customWidth="1"/>
    <col min="55" max="57" width="6.125" style="67" customWidth="1"/>
    <col min="58" max="58" width="3.625" style="88" hidden="1" customWidth="1"/>
    <col min="59" max="64" width="5.25" style="67" customWidth="1"/>
    <col min="65" max="16384" width="9" style="1"/>
  </cols>
  <sheetData>
    <row r="1" spans="1:64" ht="24.95" customHeight="1">
      <c r="A1" s="142" t="s">
        <v>131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64" s="2" customFormat="1" ht="24.95" customHeight="1">
      <c r="A2" s="143" t="s">
        <v>0</v>
      </c>
      <c r="B2" s="144"/>
      <c r="C2" s="149" t="s">
        <v>137</v>
      </c>
      <c r="D2" s="150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2"/>
    </row>
    <row r="3" spans="1:64" s="3" customFormat="1" ht="24.95" customHeight="1">
      <c r="A3" s="145"/>
      <c r="B3" s="146"/>
      <c r="C3" s="153" t="s">
        <v>50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5"/>
      <c r="BA3" s="159" t="s">
        <v>1</v>
      </c>
      <c r="BB3" s="175"/>
      <c r="BC3" s="175"/>
      <c r="BD3" s="175"/>
      <c r="BE3" s="176"/>
      <c r="BF3" s="156"/>
      <c r="BG3" s="159" t="s">
        <v>2</v>
      </c>
      <c r="BH3" s="160"/>
      <c r="BI3" s="161"/>
      <c r="BJ3" s="159" t="s">
        <v>3</v>
      </c>
      <c r="BK3" s="160"/>
      <c r="BL3" s="161"/>
    </row>
    <row r="4" spans="1:64" s="2" customFormat="1" ht="24.95" customHeight="1">
      <c r="A4" s="145"/>
      <c r="B4" s="146"/>
      <c r="C4" s="153" t="s">
        <v>118</v>
      </c>
      <c r="D4" s="154"/>
      <c r="E4" s="170"/>
      <c r="F4" s="170"/>
      <c r="G4" s="171"/>
      <c r="H4" s="123" t="s">
        <v>159</v>
      </c>
      <c r="I4" s="124"/>
      <c r="J4" s="124"/>
      <c r="K4" s="124"/>
      <c r="L4" s="125"/>
      <c r="M4" s="153" t="s">
        <v>129</v>
      </c>
      <c r="N4" s="154"/>
      <c r="O4" s="154"/>
      <c r="P4" s="154"/>
      <c r="Q4" s="155"/>
      <c r="R4" s="153" t="s">
        <v>155</v>
      </c>
      <c r="S4" s="154"/>
      <c r="T4" s="154"/>
      <c r="U4" s="154"/>
      <c r="V4" s="155"/>
      <c r="W4" s="154" t="s">
        <v>119</v>
      </c>
      <c r="X4" s="154"/>
      <c r="Y4" s="154"/>
      <c r="Z4" s="154"/>
      <c r="AA4" s="154"/>
      <c r="AB4" s="153" t="s">
        <v>157</v>
      </c>
      <c r="AC4" s="154"/>
      <c r="AD4" s="154"/>
      <c r="AE4" s="154"/>
      <c r="AF4" s="154"/>
      <c r="AG4" s="153" t="s">
        <v>120</v>
      </c>
      <c r="AH4" s="154"/>
      <c r="AI4" s="154"/>
      <c r="AJ4" s="154"/>
      <c r="AK4" s="154"/>
      <c r="AL4" s="153" t="s">
        <v>128</v>
      </c>
      <c r="AM4" s="154"/>
      <c r="AN4" s="154"/>
      <c r="AO4" s="154"/>
      <c r="AP4" s="155"/>
      <c r="AQ4" s="172" t="s">
        <v>158</v>
      </c>
      <c r="AR4" s="173"/>
      <c r="AS4" s="173"/>
      <c r="AT4" s="173"/>
      <c r="AU4" s="174"/>
      <c r="AV4" s="172" t="s">
        <v>151</v>
      </c>
      <c r="AW4" s="173"/>
      <c r="AX4" s="173"/>
      <c r="AY4" s="173"/>
      <c r="AZ4" s="174"/>
      <c r="BA4" s="177"/>
      <c r="BB4" s="178"/>
      <c r="BC4" s="178"/>
      <c r="BD4" s="178"/>
      <c r="BE4" s="179"/>
      <c r="BF4" s="157"/>
      <c r="BG4" s="162"/>
      <c r="BH4" s="163"/>
      <c r="BI4" s="164"/>
      <c r="BJ4" s="162"/>
      <c r="BK4" s="163"/>
      <c r="BL4" s="164"/>
    </row>
    <row r="5" spans="1:64" s="2" customFormat="1" ht="24.95" customHeight="1">
      <c r="A5" s="145"/>
      <c r="B5" s="146"/>
      <c r="C5" s="168" t="s">
        <v>5</v>
      </c>
      <c r="D5" s="168" t="s">
        <v>7</v>
      </c>
      <c r="E5" s="153" t="s">
        <v>6</v>
      </c>
      <c r="F5" s="154"/>
      <c r="G5" s="155"/>
      <c r="H5" s="168" t="s">
        <v>5</v>
      </c>
      <c r="I5" s="168" t="s">
        <v>7</v>
      </c>
      <c r="J5" s="153" t="s">
        <v>6</v>
      </c>
      <c r="K5" s="154"/>
      <c r="L5" s="155"/>
      <c r="M5" s="168" t="s">
        <v>5</v>
      </c>
      <c r="N5" s="168" t="s">
        <v>7</v>
      </c>
      <c r="O5" s="153" t="s">
        <v>6</v>
      </c>
      <c r="P5" s="154"/>
      <c r="Q5" s="155"/>
      <c r="R5" s="168" t="s">
        <v>5</v>
      </c>
      <c r="S5" s="168" t="s">
        <v>7</v>
      </c>
      <c r="T5" s="153" t="s">
        <v>6</v>
      </c>
      <c r="U5" s="154"/>
      <c r="V5" s="155"/>
      <c r="W5" s="168" t="s">
        <v>5</v>
      </c>
      <c r="X5" s="168" t="s">
        <v>7</v>
      </c>
      <c r="Y5" s="153" t="s">
        <v>6</v>
      </c>
      <c r="Z5" s="154"/>
      <c r="AA5" s="155"/>
      <c r="AB5" s="168" t="s">
        <v>5</v>
      </c>
      <c r="AC5" s="168" t="s">
        <v>7</v>
      </c>
      <c r="AD5" s="153" t="s">
        <v>6</v>
      </c>
      <c r="AE5" s="154"/>
      <c r="AF5" s="155"/>
      <c r="AG5" s="168" t="s">
        <v>5</v>
      </c>
      <c r="AH5" s="168" t="s">
        <v>7</v>
      </c>
      <c r="AI5" s="153" t="s">
        <v>6</v>
      </c>
      <c r="AJ5" s="154"/>
      <c r="AK5" s="155"/>
      <c r="AL5" s="168" t="s">
        <v>5</v>
      </c>
      <c r="AM5" s="168" t="s">
        <v>7</v>
      </c>
      <c r="AN5" s="153" t="s">
        <v>6</v>
      </c>
      <c r="AO5" s="154"/>
      <c r="AP5" s="155"/>
      <c r="AQ5" s="168" t="s">
        <v>5</v>
      </c>
      <c r="AR5" s="168" t="s">
        <v>7</v>
      </c>
      <c r="AS5" s="159" t="s">
        <v>6</v>
      </c>
      <c r="AT5" s="175"/>
      <c r="AU5" s="176"/>
      <c r="AV5" s="168" t="s">
        <v>5</v>
      </c>
      <c r="AW5" s="168" t="s">
        <v>7</v>
      </c>
      <c r="AX5" s="159" t="s">
        <v>6</v>
      </c>
      <c r="AY5" s="175"/>
      <c r="AZ5" s="176"/>
      <c r="BA5" s="168" t="s">
        <v>5</v>
      </c>
      <c r="BB5" s="168" t="s">
        <v>7</v>
      </c>
      <c r="BC5" s="153" t="s">
        <v>6</v>
      </c>
      <c r="BD5" s="154"/>
      <c r="BE5" s="155"/>
      <c r="BF5" s="158"/>
      <c r="BG5" s="165"/>
      <c r="BH5" s="166"/>
      <c r="BI5" s="167"/>
      <c r="BJ5" s="165"/>
      <c r="BK5" s="166"/>
      <c r="BL5" s="167"/>
    </row>
    <row r="6" spans="1:64" s="2" customFormat="1" ht="24.95" customHeight="1">
      <c r="A6" s="147"/>
      <c r="B6" s="148"/>
      <c r="C6" s="169"/>
      <c r="D6" s="169"/>
      <c r="E6" s="107" t="s">
        <v>8</v>
      </c>
      <c r="F6" s="107" t="s">
        <v>9</v>
      </c>
      <c r="G6" s="107" t="s">
        <v>4</v>
      </c>
      <c r="H6" s="169"/>
      <c r="I6" s="169"/>
      <c r="J6" s="115" t="s">
        <v>8</v>
      </c>
      <c r="K6" s="115" t="s">
        <v>9</v>
      </c>
      <c r="L6" s="115" t="s">
        <v>4</v>
      </c>
      <c r="M6" s="169"/>
      <c r="N6" s="169"/>
      <c r="O6" s="107" t="s">
        <v>8</v>
      </c>
      <c r="P6" s="107" t="s">
        <v>9</v>
      </c>
      <c r="Q6" s="107" t="s">
        <v>4</v>
      </c>
      <c r="R6" s="169"/>
      <c r="S6" s="169"/>
      <c r="T6" s="105" t="s">
        <v>8</v>
      </c>
      <c r="U6" s="105" t="s">
        <v>9</v>
      </c>
      <c r="V6" s="105" t="s">
        <v>4</v>
      </c>
      <c r="W6" s="169"/>
      <c r="X6" s="169"/>
      <c r="Y6" s="105" t="s">
        <v>8</v>
      </c>
      <c r="Z6" s="105" t="s">
        <v>9</v>
      </c>
      <c r="AA6" s="105" t="s">
        <v>4</v>
      </c>
      <c r="AB6" s="169"/>
      <c r="AC6" s="169"/>
      <c r="AD6" s="107" t="s">
        <v>8</v>
      </c>
      <c r="AE6" s="107" t="s">
        <v>9</v>
      </c>
      <c r="AF6" s="107" t="s">
        <v>4</v>
      </c>
      <c r="AG6" s="169"/>
      <c r="AH6" s="169"/>
      <c r="AI6" s="107" t="s">
        <v>8</v>
      </c>
      <c r="AJ6" s="107" t="s">
        <v>9</v>
      </c>
      <c r="AK6" s="107" t="s">
        <v>4</v>
      </c>
      <c r="AL6" s="169"/>
      <c r="AM6" s="169"/>
      <c r="AN6" s="115" t="s">
        <v>8</v>
      </c>
      <c r="AO6" s="115" t="s">
        <v>9</v>
      </c>
      <c r="AP6" s="115" t="s">
        <v>4</v>
      </c>
      <c r="AQ6" s="169"/>
      <c r="AR6" s="169"/>
      <c r="AS6" s="107" t="s">
        <v>8</v>
      </c>
      <c r="AT6" s="107" t="s">
        <v>9</v>
      </c>
      <c r="AU6" s="107" t="s">
        <v>4</v>
      </c>
      <c r="AV6" s="169"/>
      <c r="AW6" s="169"/>
      <c r="AX6" s="107" t="s">
        <v>8</v>
      </c>
      <c r="AY6" s="107" t="s">
        <v>9</v>
      </c>
      <c r="AZ6" s="107" t="s">
        <v>4</v>
      </c>
      <c r="BA6" s="169"/>
      <c r="BB6" s="169"/>
      <c r="BC6" s="108" t="s">
        <v>8</v>
      </c>
      <c r="BD6" s="108" t="s">
        <v>9</v>
      </c>
      <c r="BE6" s="108" t="s">
        <v>4</v>
      </c>
      <c r="BF6" s="109"/>
      <c r="BG6" s="108" t="s">
        <v>8</v>
      </c>
      <c r="BH6" s="108" t="s">
        <v>9</v>
      </c>
      <c r="BI6" s="108" t="s">
        <v>4</v>
      </c>
      <c r="BJ6" s="108" t="s">
        <v>8</v>
      </c>
      <c r="BK6" s="108" t="s">
        <v>9</v>
      </c>
      <c r="BL6" s="108" t="s">
        <v>4</v>
      </c>
    </row>
    <row r="7" spans="1:64" ht="24.95" customHeight="1">
      <c r="A7" s="4" t="s">
        <v>83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8"/>
      <c r="BD7" s="8"/>
      <c r="BE7" s="8"/>
      <c r="BF7" s="9"/>
      <c r="BG7" s="8"/>
      <c r="BH7" s="8"/>
      <c r="BI7" s="8"/>
      <c r="BJ7" s="8"/>
      <c r="BK7" s="8"/>
      <c r="BL7" s="10"/>
    </row>
    <row r="8" spans="1:64" ht="24.95" customHeight="1">
      <c r="A8" s="4"/>
      <c r="B8" s="11" t="s">
        <v>53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8"/>
      <c r="BD8" s="8"/>
      <c r="BE8" s="8"/>
      <c r="BF8" s="9"/>
      <c r="BG8" s="8"/>
      <c r="BH8" s="8"/>
      <c r="BI8" s="8"/>
      <c r="BJ8" s="8"/>
      <c r="BK8" s="8"/>
      <c r="BL8" s="10"/>
    </row>
    <row r="9" spans="1:64" s="19" customFormat="1" ht="24.95" customHeight="1">
      <c r="A9" s="12"/>
      <c r="B9" s="5" t="s">
        <v>51</v>
      </c>
      <c r="C9" s="13"/>
      <c r="D9" s="95"/>
      <c r="E9" s="90"/>
      <c r="F9" s="90"/>
      <c r="G9" s="90"/>
      <c r="H9" s="90"/>
      <c r="I9" s="90"/>
      <c r="J9" s="90"/>
      <c r="K9" s="90"/>
      <c r="L9" s="90"/>
      <c r="M9" s="90"/>
      <c r="N9" s="90"/>
      <c r="O9" s="14"/>
      <c r="P9" s="14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6"/>
      <c r="BD9" s="16"/>
      <c r="BE9" s="16"/>
      <c r="BF9" s="17"/>
      <c r="BG9" s="16"/>
      <c r="BH9" s="16"/>
      <c r="BI9" s="16"/>
      <c r="BJ9" s="16"/>
      <c r="BK9" s="16"/>
      <c r="BL9" s="18"/>
    </row>
    <row r="10" spans="1:64" ht="24.95" customHeight="1">
      <c r="A10" s="20"/>
      <c r="B10" s="14" t="s">
        <v>96</v>
      </c>
      <c r="C10" s="22">
        <v>40</v>
      </c>
      <c r="D10" s="22">
        <v>9</v>
      </c>
      <c r="E10" s="22">
        <v>1</v>
      </c>
      <c r="F10" s="22">
        <f>5+2</f>
        <v>7</v>
      </c>
      <c r="G10" s="22">
        <f>E10+F10</f>
        <v>8</v>
      </c>
      <c r="H10" s="22">
        <v>40</v>
      </c>
      <c r="I10" s="22">
        <v>25</v>
      </c>
      <c r="J10" s="22">
        <v>2</v>
      </c>
      <c r="K10" s="22">
        <f>13+2</f>
        <v>15</v>
      </c>
      <c r="L10" s="22">
        <f>SUM(J10:K10)</f>
        <v>17</v>
      </c>
      <c r="M10" s="22">
        <v>15</v>
      </c>
      <c r="N10" s="22">
        <v>59</v>
      </c>
      <c r="O10" s="22">
        <v>3</v>
      </c>
      <c r="P10" s="22">
        <v>35</v>
      </c>
      <c r="Q10" s="22">
        <f>O10+P10</f>
        <v>38</v>
      </c>
      <c r="R10" s="22">
        <v>20</v>
      </c>
      <c r="S10" s="22">
        <v>56</v>
      </c>
      <c r="T10" s="22">
        <v>5</v>
      </c>
      <c r="U10" s="22">
        <f>26+2</f>
        <v>28</v>
      </c>
      <c r="V10" s="22">
        <f>T10+U10</f>
        <v>33</v>
      </c>
      <c r="W10" s="22">
        <v>5</v>
      </c>
      <c r="X10" s="22">
        <v>20</v>
      </c>
      <c r="Y10" s="22">
        <v>6</v>
      </c>
      <c r="Z10" s="22">
        <v>11</v>
      </c>
      <c r="AA10" s="22">
        <f>Y10+Z10</f>
        <v>17</v>
      </c>
      <c r="AB10" s="22">
        <v>0</v>
      </c>
      <c r="AC10" s="22">
        <v>0</v>
      </c>
      <c r="AD10" s="22">
        <v>0</v>
      </c>
      <c r="AE10" s="22">
        <v>0</v>
      </c>
      <c r="AF10" s="22">
        <f>AD10+AE10</f>
        <v>0</v>
      </c>
      <c r="AG10" s="22">
        <v>10</v>
      </c>
      <c r="AH10" s="22">
        <v>24</v>
      </c>
      <c r="AI10" s="22">
        <v>2</v>
      </c>
      <c r="AJ10" s="22">
        <v>9</v>
      </c>
      <c r="AK10" s="22">
        <f>AI10+AJ10</f>
        <v>11</v>
      </c>
      <c r="AL10" s="22">
        <v>0</v>
      </c>
      <c r="AM10" s="22">
        <v>8</v>
      </c>
      <c r="AN10" s="22">
        <v>1</v>
      </c>
      <c r="AO10" s="22">
        <v>2</v>
      </c>
      <c r="AP10" s="22">
        <f>AN10+AO10</f>
        <v>3</v>
      </c>
      <c r="AQ10" s="22">
        <v>0</v>
      </c>
      <c r="AR10" s="22">
        <v>0</v>
      </c>
      <c r="AS10" s="22">
        <v>0</v>
      </c>
      <c r="AT10" s="22">
        <v>0</v>
      </c>
      <c r="AU10" s="22">
        <f>AS10+AT10</f>
        <v>0</v>
      </c>
      <c r="AV10" s="22">
        <v>0</v>
      </c>
      <c r="AW10" s="22">
        <v>0</v>
      </c>
      <c r="AX10" s="22">
        <v>0</v>
      </c>
      <c r="AY10" s="22">
        <v>1</v>
      </c>
      <c r="AZ10" s="22">
        <f>AX10+AY10</f>
        <v>1</v>
      </c>
      <c r="BA10" s="22">
        <f>C10+H10+M10+R10+W10+AB10+AG10+AL10+AQ10+AV10</f>
        <v>130</v>
      </c>
      <c r="BB10" s="22">
        <f t="shared" ref="BB10:BE10" si="0">D10+I10+N10+S10+X10+AC10+AH10+AM10+AR10+AW10</f>
        <v>201</v>
      </c>
      <c r="BC10" s="22">
        <f t="shared" si="0"/>
        <v>20</v>
      </c>
      <c r="BD10" s="22">
        <f t="shared" si="0"/>
        <v>108</v>
      </c>
      <c r="BE10" s="22">
        <f t="shared" si="0"/>
        <v>128</v>
      </c>
      <c r="BF10" s="26">
        <v>1</v>
      </c>
      <c r="BG10" s="22">
        <f>IF(BF10=1,BC10,"0")</f>
        <v>20</v>
      </c>
      <c r="BH10" s="22">
        <f>IF(BF10=1,BD10,"0")</f>
        <v>108</v>
      </c>
      <c r="BI10" s="22">
        <f>BG10+BH10</f>
        <v>128</v>
      </c>
      <c r="BJ10" s="22" t="str">
        <f>IF(BF10=2,BC10,"0")</f>
        <v>0</v>
      </c>
      <c r="BK10" s="22" t="str">
        <f>IF(BF10=2,BD10,"0")</f>
        <v>0</v>
      </c>
      <c r="BL10" s="22">
        <f>BJ10+BK10</f>
        <v>0</v>
      </c>
    </row>
    <row r="11" spans="1:64" ht="24.95" customHeight="1">
      <c r="A11" s="20"/>
      <c r="B11" s="14" t="s">
        <v>68</v>
      </c>
      <c r="C11" s="22">
        <v>20</v>
      </c>
      <c r="D11" s="22">
        <v>13</v>
      </c>
      <c r="E11" s="22">
        <v>3</v>
      </c>
      <c r="F11" s="22">
        <f>4+4</f>
        <v>8</v>
      </c>
      <c r="G11" s="22">
        <f t="shared" ref="G11:G12" si="1">E11+F11</f>
        <v>11</v>
      </c>
      <c r="H11" s="22">
        <v>40</v>
      </c>
      <c r="I11" s="22">
        <v>26</v>
      </c>
      <c r="J11" s="22">
        <v>2</v>
      </c>
      <c r="K11" s="22">
        <v>13</v>
      </c>
      <c r="L11" s="22">
        <f>SUM(J11:K11)</f>
        <v>15</v>
      </c>
      <c r="M11" s="22">
        <v>35</v>
      </c>
      <c r="N11" s="22">
        <v>63</v>
      </c>
      <c r="O11" s="22">
        <v>7</v>
      </c>
      <c r="P11" s="22">
        <v>31</v>
      </c>
      <c r="Q11" s="22">
        <f t="shared" ref="Q11:Q12" si="2">O11+P11</f>
        <v>38</v>
      </c>
      <c r="R11" s="22">
        <v>20</v>
      </c>
      <c r="S11" s="22">
        <v>42</v>
      </c>
      <c r="T11" s="22">
        <f>2+1</f>
        <v>3</v>
      </c>
      <c r="U11" s="22">
        <f>21+3</f>
        <v>24</v>
      </c>
      <c r="V11" s="22">
        <f t="shared" ref="V11:V12" si="3">T11+U11</f>
        <v>27</v>
      </c>
      <c r="W11" s="22">
        <v>5</v>
      </c>
      <c r="X11" s="22">
        <v>20</v>
      </c>
      <c r="Y11" s="22">
        <v>3</v>
      </c>
      <c r="Z11" s="22">
        <v>12</v>
      </c>
      <c r="AA11" s="22">
        <f t="shared" ref="AA11:AA12" si="4">Y11+Z11</f>
        <v>15</v>
      </c>
      <c r="AB11" s="22">
        <v>0</v>
      </c>
      <c r="AC11" s="22">
        <v>0</v>
      </c>
      <c r="AD11" s="22">
        <v>0</v>
      </c>
      <c r="AE11" s="22">
        <v>0</v>
      </c>
      <c r="AF11" s="22">
        <f t="shared" ref="AF11:AF13" si="5">AD11+AE11</f>
        <v>0</v>
      </c>
      <c r="AG11" s="22">
        <v>10</v>
      </c>
      <c r="AH11" s="22">
        <v>43</v>
      </c>
      <c r="AI11" s="22">
        <v>7</v>
      </c>
      <c r="AJ11" s="22">
        <v>16</v>
      </c>
      <c r="AK11" s="22">
        <f t="shared" ref="AK11:AK12" si="6">AI11+AJ11</f>
        <v>23</v>
      </c>
      <c r="AL11" s="22">
        <v>0</v>
      </c>
      <c r="AM11" s="22">
        <v>2</v>
      </c>
      <c r="AN11" s="22">
        <v>1</v>
      </c>
      <c r="AO11" s="22">
        <v>0</v>
      </c>
      <c r="AP11" s="22">
        <f t="shared" ref="AP11:AP13" si="7">AN11+AO11</f>
        <v>1</v>
      </c>
      <c r="AQ11" s="22">
        <v>0</v>
      </c>
      <c r="AR11" s="22">
        <v>0</v>
      </c>
      <c r="AS11" s="22">
        <v>0</v>
      </c>
      <c r="AT11" s="22">
        <v>0</v>
      </c>
      <c r="AU11" s="22">
        <f t="shared" ref="AU11:AU13" si="8">AS11+AT11</f>
        <v>0</v>
      </c>
      <c r="AV11" s="22">
        <v>0</v>
      </c>
      <c r="AW11" s="22">
        <v>0</v>
      </c>
      <c r="AX11" s="22">
        <v>0</v>
      </c>
      <c r="AY11" s="22">
        <v>1</v>
      </c>
      <c r="AZ11" s="22">
        <f t="shared" ref="AZ11:AZ13" si="9">AX11+AY11</f>
        <v>1</v>
      </c>
      <c r="BA11" s="22">
        <f t="shared" ref="BA11:BA14" si="10">C11+H11+M11+R11+W11+AB11+AG11+AL11+AQ11+AV11</f>
        <v>130</v>
      </c>
      <c r="BB11" s="22">
        <f t="shared" ref="BB11:BB14" si="11">D11+I11+N11+S11+X11+AC11+AH11+AM11+AR11+AW11</f>
        <v>209</v>
      </c>
      <c r="BC11" s="22">
        <f t="shared" ref="BC11:BC14" si="12">E11+J11+O11+T11+Y11+AD11+AI11+AN11+AS11+AX11</f>
        <v>26</v>
      </c>
      <c r="BD11" s="22">
        <f t="shared" ref="BD11:BD14" si="13">F11+K11+P11+U11+Z11+AE11+AJ11+AO11+AT11+AY11</f>
        <v>105</v>
      </c>
      <c r="BE11" s="22">
        <f t="shared" ref="BE11:BE14" si="14">G11+L11+Q11+V11+AA11+AF11+AK11+AP11+AU11+AZ11</f>
        <v>131</v>
      </c>
      <c r="BF11" s="26">
        <v>1</v>
      </c>
      <c r="BG11" s="22">
        <f t="shared" ref="BG11:BG73" si="15">IF(BF11=1,BC11,"0")</f>
        <v>26</v>
      </c>
      <c r="BH11" s="22">
        <f t="shared" ref="BH11:BH73" si="16">IF(BF11=1,BD11,"0")</f>
        <v>105</v>
      </c>
      <c r="BI11" s="22">
        <f t="shared" ref="BI11:BI73" si="17">BG11+BH11</f>
        <v>131</v>
      </c>
      <c r="BJ11" s="22" t="str">
        <f t="shared" ref="BJ11:BJ73" si="18">IF(BF11=2,BC11,"0")</f>
        <v>0</v>
      </c>
      <c r="BK11" s="22" t="str">
        <f t="shared" ref="BK11:BK73" si="19">IF(BF11=2,BD11,"0")</f>
        <v>0</v>
      </c>
      <c r="BL11" s="22">
        <f t="shared" ref="BL11:BL73" si="20">BJ11+BK11</f>
        <v>0</v>
      </c>
    </row>
    <row r="12" spans="1:64" ht="24.95" customHeight="1">
      <c r="A12" s="20"/>
      <c r="B12" s="14" t="s">
        <v>67</v>
      </c>
      <c r="C12" s="22">
        <v>30</v>
      </c>
      <c r="D12" s="22">
        <v>21</v>
      </c>
      <c r="E12" s="22">
        <v>1</v>
      </c>
      <c r="F12" s="22">
        <f>10+4</f>
        <v>14</v>
      </c>
      <c r="G12" s="22">
        <f t="shared" si="1"/>
        <v>15</v>
      </c>
      <c r="H12" s="22">
        <v>0</v>
      </c>
      <c r="I12" s="22">
        <v>0</v>
      </c>
      <c r="J12" s="22">
        <v>1</v>
      </c>
      <c r="K12" s="22">
        <v>0</v>
      </c>
      <c r="L12" s="22">
        <f t="shared" ref="L12:L13" si="21">J12+K12</f>
        <v>1</v>
      </c>
      <c r="M12" s="22">
        <v>50</v>
      </c>
      <c r="N12" s="22">
        <v>106</v>
      </c>
      <c r="O12" s="22">
        <v>11</v>
      </c>
      <c r="P12" s="22">
        <v>49</v>
      </c>
      <c r="Q12" s="22">
        <f t="shared" si="2"/>
        <v>60</v>
      </c>
      <c r="R12" s="22">
        <v>30</v>
      </c>
      <c r="S12" s="22">
        <v>67</v>
      </c>
      <c r="T12" s="22">
        <v>15</v>
      </c>
      <c r="U12" s="22">
        <v>31</v>
      </c>
      <c r="V12" s="22">
        <f t="shared" si="3"/>
        <v>46</v>
      </c>
      <c r="W12" s="22">
        <v>10</v>
      </c>
      <c r="X12" s="22">
        <v>30</v>
      </c>
      <c r="Y12" s="22">
        <v>4</v>
      </c>
      <c r="Z12" s="22">
        <v>21</v>
      </c>
      <c r="AA12" s="22">
        <f t="shared" si="4"/>
        <v>25</v>
      </c>
      <c r="AB12" s="22">
        <v>0</v>
      </c>
      <c r="AC12" s="22">
        <v>0</v>
      </c>
      <c r="AD12" s="22">
        <v>0</v>
      </c>
      <c r="AE12" s="22">
        <v>0</v>
      </c>
      <c r="AF12" s="22">
        <f t="shared" si="5"/>
        <v>0</v>
      </c>
      <c r="AG12" s="22">
        <v>10</v>
      </c>
      <c r="AH12" s="22">
        <v>41</v>
      </c>
      <c r="AI12" s="22">
        <v>3</v>
      </c>
      <c r="AJ12" s="22">
        <v>5</v>
      </c>
      <c r="AK12" s="22">
        <f t="shared" si="6"/>
        <v>8</v>
      </c>
      <c r="AL12" s="22">
        <v>0</v>
      </c>
      <c r="AM12" s="22">
        <v>3</v>
      </c>
      <c r="AN12" s="22">
        <v>2</v>
      </c>
      <c r="AO12" s="22">
        <v>0</v>
      </c>
      <c r="AP12" s="22">
        <f t="shared" si="7"/>
        <v>2</v>
      </c>
      <c r="AQ12" s="22">
        <v>0</v>
      </c>
      <c r="AR12" s="22">
        <v>0</v>
      </c>
      <c r="AS12" s="22">
        <v>0</v>
      </c>
      <c r="AT12" s="22">
        <v>0</v>
      </c>
      <c r="AU12" s="22">
        <f t="shared" si="8"/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f t="shared" si="9"/>
        <v>0</v>
      </c>
      <c r="BA12" s="22">
        <f t="shared" si="10"/>
        <v>130</v>
      </c>
      <c r="BB12" s="22">
        <f t="shared" si="11"/>
        <v>268</v>
      </c>
      <c r="BC12" s="22">
        <f t="shared" si="12"/>
        <v>37</v>
      </c>
      <c r="BD12" s="22">
        <f t="shared" si="13"/>
        <v>120</v>
      </c>
      <c r="BE12" s="22">
        <f t="shared" si="14"/>
        <v>157</v>
      </c>
      <c r="BF12" s="26">
        <v>1</v>
      </c>
      <c r="BG12" s="22">
        <f t="shared" si="15"/>
        <v>37</v>
      </c>
      <c r="BH12" s="22">
        <f t="shared" si="16"/>
        <v>120</v>
      </c>
      <c r="BI12" s="22">
        <f t="shared" si="17"/>
        <v>157</v>
      </c>
      <c r="BJ12" s="22" t="str">
        <f t="shared" si="18"/>
        <v>0</v>
      </c>
      <c r="BK12" s="22" t="str">
        <f t="shared" si="19"/>
        <v>0</v>
      </c>
      <c r="BL12" s="22">
        <f t="shared" si="20"/>
        <v>0</v>
      </c>
    </row>
    <row r="13" spans="1:64" ht="24.95" customHeight="1">
      <c r="A13" s="20"/>
      <c r="B13" s="14" t="s">
        <v>125</v>
      </c>
      <c r="C13" s="22">
        <v>10</v>
      </c>
      <c r="D13" s="22">
        <v>0</v>
      </c>
      <c r="E13" s="22">
        <v>0</v>
      </c>
      <c r="F13" s="22">
        <v>0</v>
      </c>
      <c r="G13" s="22">
        <f t="shared" ref="G13" si="22">E13+F13</f>
        <v>0</v>
      </c>
      <c r="H13" s="22">
        <v>10</v>
      </c>
      <c r="I13" s="22">
        <v>11</v>
      </c>
      <c r="J13" s="22">
        <v>3</v>
      </c>
      <c r="K13" s="22">
        <v>4</v>
      </c>
      <c r="L13" s="22">
        <f t="shared" si="21"/>
        <v>7</v>
      </c>
      <c r="M13" s="22">
        <v>5</v>
      </c>
      <c r="N13" s="22">
        <v>12</v>
      </c>
      <c r="O13" s="22">
        <v>3</v>
      </c>
      <c r="P13" s="22">
        <v>5</v>
      </c>
      <c r="Q13" s="22">
        <f t="shared" ref="Q13" si="23">O13+P13</f>
        <v>8</v>
      </c>
      <c r="R13" s="22">
        <v>5</v>
      </c>
      <c r="S13" s="22">
        <v>10</v>
      </c>
      <c r="T13" s="22">
        <v>4</v>
      </c>
      <c r="U13" s="22">
        <v>5</v>
      </c>
      <c r="V13" s="22">
        <f t="shared" ref="V13" si="24">T13+U13</f>
        <v>9</v>
      </c>
      <c r="W13" s="22">
        <v>5</v>
      </c>
      <c r="X13" s="22">
        <v>20</v>
      </c>
      <c r="Y13" s="22">
        <v>2</v>
      </c>
      <c r="Z13" s="22">
        <v>9</v>
      </c>
      <c r="AA13" s="22">
        <f t="shared" ref="AA13" si="25">Y13+Z13</f>
        <v>11</v>
      </c>
      <c r="AB13" s="22">
        <v>0</v>
      </c>
      <c r="AC13" s="22">
        <v>0</v>
      </c>
      <c r="AD13" s="22">
        <v>0</v>
      </c>
      <c r="AE13" s="22">
        <v>0</v>
      </c>
      <c r="AF13" s="22">
        <f t="shared" si="5"/>
        <v>0</v>
      </c>
      <c r="AG13" s="22">
        <v>5</v>
      </c>
      <c r="AH13" s="22">
        <v>4</v>
      </c>
      <c r="AI13" s="22">
        <v>1</v>
      </c>
      <c r="AJ13" s="22">
        <v>2</v>
      </c>
      <c r="AK13" s="22">
        <f t="shared" ref="AK13" si="26">AI13+AJ13</f>
        <v>3</v>
      </c>
      <c r="AL13" s="22">
        <v>0</v>
      </c>
      <c r="AM13" s="22">
        <v>0</v>
      </c>
      <c r="AN13" s="22">
        <v>0</v>
      </c>
      <c r="AO13" s="22">
        <v>0</v>
      </c>
      <c r="AP13" s="22">
        <f t="shared" si="7"/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f t="shared" si="8"/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f t="shared" si="9"/>
        <v>0</v>
      </c>
      <c r="BA13" s="22">
        <f t="shared" si="10"/>
        <v>40</v>
      </c>
      <c r="BB13" s="22">
        <f t="shared" si="11"/>
        <v>57</v>
      </c>
      <c r="BC13" s="22">
        <f t="shared" si="12"/>
        <v>13</v>
      </c>
      <c r="BD13" s="22">
        <f t="shared" si="13"/>
        <v>25</v>
      </c>
      <c r="BE13" s="22">
        <f t="shared" si="14"/>
        <v>38</v>
      </c>
      <c r="BF13" s="26">
        <v>1</v>
      </c>
      <c r="BG13" s="22">
        <f t="shared" ref="BG13" si="27">IF(BF13=1,BC13,"0")</f>
        <v>13</v>
      </c>
      <c r="BH13" s="22">
        <f t="shared" ref="BH13" si="28">IF(BF13=1,BD13,"0")</f>
        <v>25</v>
      </c>
      <c r="BI13" s="22">
        <f t="shared" ref="BI13" si="29">BG13+BH13</f>
        <v>38</v>
      </c>
      <c r="BJ13" s="22" t="str">
        <f t="shared" ref="BJ13" si="30">IF(BF13=2,BC13,"0")</f>
        <v>0</v>
      </c>
      <c r="BK13" s="22" t="str">
        <f t="shared" ref="BK13" si="31">IF(BF13=2,BD13,"0")</f>
        <v>0</v>
      </c>
      <c r="BL13" s="22">
        <f t="shared" ref="BL13" si="32">BJ13+BK13</f>
        <v>0</v>
      </c>
    </row>
    <row r="14" spans="1:64" s="2" customFormat="1" ht="24.95" customHeight="1">
      <c r="A14" s="4"/>
      <c r="B14" s="112" t="s">
        <v>52</v>
      </c>
      <c r="C14" s="24">
        <f t="shared" ref="C14:AZ14" si="33">SUM(C10:C13)</f>
        <v>100</v>
      </c>
      <c r="D14" s="24">
        <f t="shared" si="33"/>
        <v>43</v>
      </c>
      <c r="E14" s="24">
        <f t="shared" si="33"/>
        <v>5</v>
      </c>
      <c r="F14" s="24">
        <f t="shared" si="33"/>
        <v>29</v>
      </c>
      <c r="G14" s="24">
        <f t="shared" si="33"/>
        <v>34</v>
      </c>
      <c r="H14" s="24">
        <f t="shared" ref="H14:L14" si="34">SUM(H10:H13)</f>
        <v>90</v>
      </c>
      <c r="I14" s="24">
        <f t="shared" si="34"/>
        <v>62</v>
      </c>
      <c r="J14" s="24">
        <f t="shared" si="34"/>
        <v>8</v>
      </c>
      <c r="K14" s="24">
        <f t="shared" si="34"/>
        <v>32</v>
      </c>
      <c r="L14" s="24">
        <f t="shared" si="34"/>
        <v>40</v>
      </c>
      <c r="M14" s="24">
        <f t="shared" si="33"/>
        <v>105</v>
      </c>
      <c r="N14" s="24">
        <f t="shared" si="33"/>
        <v>240</v>
      </c>
      <c r="O14" s="24">
        <f t="shared" si="33"/>
        <v>24</v>
      </c>
      <c r="P14" s="24">
        <f t="shared" si="33"/>
        <v>120</v>
      </c>
      <c r="Q14" s="24">
        <f t="shared" si="33"/>
        <v>144</v>
      </c>
      <c r="R14" s="24">
        <f t="shared" si="33"/>
        <v>75</v>
      </c>
      <c r="S14" s="24">
        <f t="shared" si="33"/>
        <v>175</v>
      </c>
      <c r="T14" s="24">
        <f t="shared" si="33"/>
        <v>27</v>
      </c>
      <c r="U14" s="24">
        <f t="shared" si="33"/>
        <v>88</v>
      </c>
      <c r="V14" s="24">
        <f t="shared" si="33"/>
        <v>115</v>
      </c>
      <c r="W14" s="24">
        <f t="shared" si="33"/>
        <v>25</v>
      </c>
      <c r="X14" s="24">
        <f t="shared" si="33"/>
        <v>90</v>
      </c>
      <c r="Y14" s="24">
        <f t="shared" si="33"/>
        <v>15</v>
      </c>
      <c r="Z14" s="24">
        <f t="shared" si="33"/>
        <v>53</v>
      </c>
      <c r="AA14" s="24">
        <f t="shared" si="33"/>
        <v>68</v>
      </c>
      <c r="AB14" s="24">
        <f t="shared" ref="AB14:AF14" si="35">SUM(AB10:AB13)</f>
        <v>0</v>
      </c>
      <c r="AC14" s="24">
        <f t="shared" si="35"/>
        <v>0</v>
      </c>
      <c r="AD14" s="24">
        <f t="shared" si="35"/>
        <v>0</v>
      </c>
      <c r="AE14" s="24">
        <f t="shared" si="35"/>
        <v>0</v>
      </c>
      <c r="AF14" s="24">
        <f t="shared" si="35"/>
        <v>0</v>
      </c>
      <c r="AG14" s="24">
        <f t="shared" si="33"/>
        <v>35</v>
      </c>
      <c r="AH14" s="24">
        <f t="shared" si="33"/>
        <v>112</v>
      </c>
      <c r="AI14" s="24">
        <f t="shared" si="33"/>
        <v>13</v>
      </c>
      <c r="AJ14" s="24">
        <f t="shared" si="33"/>
        <v>32</v>
      </c>
      <c r="AK14" s="24">
        <f t="shared" si="33"/>
        <v>45</v>
      </c>
      <c r="AL14" s="24">
        <f t="shared" ref="AL14:AP14" si="36">SUM(AL10:AL13)</f>
        <v>0</v>
      </c>
      <c r="AM14" s="24">
        <f t="shared" si="36"/>
        <v>13</v>
      </c>
      <c r="AN14" s="24">
        <f t="shared" si="36"/>
        <v>4</v>
      </c>
      <c r="AO14" s="24">
        <f t="shared" si="36"/>
        <v>2</v>
      </c>
      <c r="AP14" s="24">
        <f t="shared" si="36"/>
        <v>6</v>
      </c>
      <c r="AQ14" s="24">
        <f t="shared" ref="AQ14:AU14" si="37">SUM(AQ10:AQ13)</f>
        <v>0</v>
      </c>
      <c r="AR14" s="24">
        <f t="shared" si="37"/>
        <v>0</v>
      </c>
      <c r="AS14" s="24">
        <f t="shared" si="37"/>
        <v>0</v>
      </c>
      <c r="AT14" s="24">
        <f t="shared" si="37"/>
        <v>0</v>
      </c>
      <c r="AU14" s="24">
        <f t="shared" si="37"/>
        <v>0</v>
      </c>
      <c r="AV14" s="24">
        <f t="shared" si="33"/>
        <v>0</v>
      </c>
      <c r="AW14" s="24">
        <f t="shared" si="33"/>
        <v>0</v>
      </c>
      <c r="AX14" s="24">
        <f t="shared" si="33"/>
        <v>0</v>
      </c>
      <c r="AY14" s="24">
        <f t="shared" si="33"/>
        <v>2</v>
      </c>
      <c r="AZ14" s="24">
        <f t="shared" si="33"/>
        <v>2</v>
      </c>
      <c r="BA14" s="22">
        <f t="shared" si="10"/>
        <v>430</v>
      </c>
      <c r="BB14" s="22">
        <f t="shared" si="11"/>
        <v>735</v>
      </c>
      <c r="BC14" s="22">
        <f t="shared" si="12"/>
        <v>96</v>
      </c>
      <c r="BD14" s="22">
        <f t="shared" si="13"/>
        <v>358</v>
      </c>
      <c r="BE14" s="22">
        <f t="shared" si="14"/>
        <v>454</v>
      </c>
      <c r="BF14" s="25"/>
      <c r="BG14" s="24">
        <f>SUM(BG10:BG13)</f>
        <v>96</v>
      </c>
      <c r="BH14" s="24">
        <f>SUM(BH10:BH13)</f>
        <v>358</v>
      </c>
      <c r="BI14" s="24">
        <f>SUM(BI10:BI13)</f>
        <v>454</v>
      </c>
      <c r="BJ14" s="24">
        <f>SUM(BJ10:BJ12)</f>
        <v>0</v>
      </c>
      <c r="BK14" s="24">
        <f>SUM(BK10:BK12)</f>
        <v>0</v>
      </c>
      <c r="BL14" s="24">
        <f>SUM(BL10:BL12)</f>
        <v>0</v>
      </c>
    </row>
    <row r="15" spans="1:64" s="2" customFormat="1" ht="24.95" customHeight="1">
      <c r="A15" s="4"/>
      <c r="B15" s="90" t="s">
        <v>99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2"/>
      <c r="BC15" s="24"/>
      <c r="BD15" s="24"/>
      <c r="BE15" s="24"/>
      <c r="BF15" s="25"/>
      <c r="BG15" s="24"/>
      <c r="BH15" s="24"/>
      <c r="BI15" s="24"/>
      <c r="BJ15" s="24"/>
      <c r="BK15" s="24"/>
      <c r="BL15" s="24"/>
    </row>
    <row r="16" spans="1:64" s="2" customFormat="1" ht="24.95" customHeight="1">
      <c r="A16" s="4"/>
      <c r="B16" s="21" t="s">
        <v>96</v>
      </c>
      <c r="C16" s="22">
        <v>20</v>
      </c>
      <c r="D16" s="22">
        <v>17</v>
      </c>
      <c r="E16" s="22">
        <v>2</v>
      </c>
      <c r="F16" s="22">
        <f>10+2</f>
        <v>12</v>
      </c>
      <c r="G16" s="22">
        <f t="shared" ref="G16" si="38">E16+F16</f>
        <v>14</v>
      </c>
      <c r="H16" s="22">
        <v>30</v>
      </c>
      <c r="I16" s="22">
        <v>54</v>
      </c>
      <c r="J16" s="22">
        <v>7</v>
      </c>
      <c r="K16" s="22">
        <v>32</v>
      </c>
      <c r="L16" s="22">
        <f t="shared" ref="L16" si="39">J16+K16</f>
        <v>39</v>
      </c>
      <c r="M16" s="22">
        <v>0</v>
      </c>
      <c r="N16" s="22">
        <v>0</v>
      </c>
      <c r="O16" s="22">
        <v>0</v>
      </c>
      <c r="P16" s="22">
        <v>0</v>
      </c>
      <c r="Q16" s="22">
        <f t="shared" ref="Q16" si="40">O16+P16</f>
        <v>0</v>
      </c>
      <c r="R16" s="22">
        <v>0</v>
      </c>
      <c r="S16" s="22">
        <v>0</v>
      </c>
      <c r="T16" s="22">
        <v>0</v>
      </c>
      <c r="U16" s="22">
        <v>0</v>
      </c>
      <c r="V16" s="22">
        <f t="shared" ref="V16" si="41">T16+U16</f>
        <v>0</v>
      </c>
      <c r="W16" s="22">
        <v>0</v>
      </c>
      <c r="X16" s="22">
        <v>0</v>
      </c>
      <c r="Y16" s="22">
        <v>0</v>
      </c>
      <c r="Z16" s="22">
        <v>0</v>
      </c>
      <c r="AA16" s="22">
        <f t="shared" ref="AA16" si="42">Y16+Z16</f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f t="shared" ref="AF16" si="43">AD16+AE16</f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f t="shared" ref="AK16" si="44">AI16+AJ16</f>
        <v>0</v>
      </c>
      <c r="AL16" s="22">
        <v>0</v>
      </c>
      <c r="AM16" s="22">
        <v>0</v>
      </c>
      <c r="AN16" s="22">
        <v>1</v>
      </c>
      <c r="AO16" s="22">
        <v>0</v>
      </c>
      <c r="AP16" s="22">
        <f t="shared" ref="AP16" si="45">AN16+AO16</f>
        <v>1</v>
      </c>
      <c r="AQ16" s="22">
        <v>0</v>
      </c>
      <c r="AR16" s="22">
        <v>0</v>
      </c>
      <c r="AS16" s="22">
        <v>0</v>
      </c>
      <c r="AT16" s="22">
        <v>0</v>
      </c>
      <c r="AU16" s="22">
        <f t="shared" ref="AU16" si="46">AS16+AT16</f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f t="shared" ref="AZ16" si="47">AX16+AY16</f>
        <v>0</v>
      </c>
      <c r="BA16" s="22">
        <f t="shared" ref="BA16" si="48">C16+H16+M16+R16+W16+AB16+AG16+AL16+AQ16+AV16</f>
        <v>50</v>
      </c>
      <c r="BB16" s="22">
        <f t="shared" ref="BB16" si="49">D16+I16+N16+S16+X16+AC16+AH16+AM16+AR16+AW16</f>
        <v>71</v>
      </c>
      <c r="BC16" s="22">
        <f t="shared" ref="BC16" si="50">E16+J16+O16+T16+Y16+AD16+AI16+AN16+AS16+AX16</f>
        <v>10</v>
      </c>
      <c r="BD16" s="22">
        <f t="shared" ref="BD16" si="51">F16+K16+P16+U16+Z16+AE16+AJ16+AO16+AT16+AY16</f>
        <v>44</v>
      </c>
      <c r="BE16" s="22">
        <f t="shared" ref="BE16" si="52">G16+L16+Q16+V16+AA16+AF16+AK16+AP16+AU16+AZ16</f>
        <v>54</v>
      </c>
      <c r="BF16" s="26">
        <v>1</v>
      </c>
      <c r="BG16" s="22">
        <f>IF(BF16=1,BC16,"0")</f>
        <v>10</v>
      </c>
      <c r="BH16" s="22">
        <f>IF(BF16=1,BD16,"0")</f>
        <v>44</v>
      </c>
      <c r="BI16" s="22">
        <f>BG16+BH16</f>
        <v>54</v>
      </c>
      <c r="BJ16" s="22" t="str">
        <f>IF(BF16=2,BC16,"0")</f>
        <v>0</v>
      </c>
      <c r="BK16" s="22" t="str">
        <f>IF(BF16=2,BD16,"0")</f>
        <v>0</v>
      </c>
      <c r="BL16" s="22">
        <f>BJ16+BK16</f>
        <v>0</v>
      </c>
    </row>
    <row r="17" spans="1:64" s="2" customFormat="1" ht="24.95" customHeight="1">
      <c r="A17" s="4"/>
      <c r="B17" s="23" t="s">
        <v>52</v>
      </c>
      <c r="C17" s="24">
        <f>SUM(C16)</f>
        <v>20</v>
      </c>
      <c r="D17" s="24">
        <f>SUM(D16)</f>
        <v>17</v>
      </c>
      <c r="E17" s="24">
        <f>SUM(E16)</f>
        <v>2</v>
      </c>
      <c r="F17" s="24">
        <f>SUM(F16)</f>
        <v>12</v>
      </c>
      <c r="G17" s="24">
        <f t="shared" ref="G17" si="53">SUM(G16)</f>
        <v>14</v>
      </c>
      <c r="H17" s="24">
        <f>SUM(H16)</f>
        <v>30</v>
      </c>
      <c r="I17" s="24">
        <f>SUM(I16)</f>
        <v>54</v>
      </c>
      <c r="J17" s="24">
        <f t="shared" ref="J17:L17" si="54">SUM(J16)</f>
        <v>7</v>
      </c>
      <c r="K17" s="24">
        <f t="shared" si="54"/>
        <v>32</v>
      </c>
      <c r="L17" s="24">
        <f t="shared" si="54"/>
        <v>39</v>
      </c>
      <c r="M17" s="24">
        <f>M16</f>
        <v>0</v>
      </c>
      <c r="N17" s="24">
        <f>SUM(M17)</f>
        <v>0</v>
      </c>
      <c r="O17" s="22">
        <v>0</v>
      </c>
      <c r="P17" s="22">
        <v>0</v>
      </c>
      <c r="Q17" s="22">
        <f t="shared" ref="Q17" si="55">O17+P17</f>
        <v>0</v>
      </c>
      <c r="R17" s="24">
        <f>SUM(R16)</f>
        <v>0</v>
      </c>
      <c r="S17" s="24">
        <f>SUM(S16)</f>
        <v>0</v>
      </c>
      <c r="T17" s="24">
        <f t="shared" ref="T17:V17" si="56">SUM(T16)</f>
        <v>0</v>
      </c>
      <c r="U17" s="24">
        <f t="shared" si="56"/>
        <v>0</v>
      </c>
      <c r="V17" s="24">
        <f t="shared" si="56"/>
        <v>0</v>
      </c>
      <c r="W17" s="24">
        <f>SUM(W16)</f>
        <v>0</v>
      </c>
      <c r="X17" s="24">
        <f>SUM(X16)</f>
        <v>0</v>
      </c>
      <c r="Y17" s="24">
        <f t="shared" ref="Y17:AA17" si="57">SUM(Y16)</f>
        <v>0</v>
      </c>
      <c r="Z17" s="24">
        <f t="shared" si="57"/>
        <v>0</v>
      </c>
      <c r="AA17" s="24">
        <f t="shared" si="57"/>
        <v>0</v>
      </c>
      <c r="AB17" s="24">
        <f>SUM(AB16)</f>
        <v>0</v>
      </c>
      <c r="AC17" s="24">
        <f>SUM(AC16)</f>
        <v>0</v>
      </c>
      <c r="AD17" s="24">
        <f t="shared" ref="AD17:AF17" si="58">SUM(AD16)</f>
        <v>0</v>
      </c>
      <c r="AE17" s="24">
        <f t="shared" si="58"/>
        <v>0</v>
      </c>
      <c r="AF17" s="24">
        <f t="shared" si="58"/>
        <v>0</v>
      </c>
      <c r="AG17" s="24">
        <f>SUM(AG16)</f>
        <v>0</v>
      </c>
      <c r="AH17" s="24">
        <f>SUM(AH16)</f>
        <v>0</v>
      </c>
      <c r="AI17" s="24">
        <f t="shared" ref="AI17" si="59">SUM(AI16)</f>
        <v>0</v>
      </c>
      <c r="AJ17" s="24">
        <f t="shared" ref="AJ17" si="60">SUM(AJ16)</f>
        <v>0</v>
      </c>
      <c r="AK17" s="24">
        <f t="shared" ref="AK17" si="61">SUM(AK16)</f>
        <v>0</v>
      </c>
      <c r="AL17" s="24">
        <f>SUM(AL16)</f>
        <v>0</v>
      </c>
      <c r="AM17" s="24">
        <f>SUM(AM16)</f>
        <v>0</v>
      </c>
      <c r="AN17" s="24">
        <f t="shared" ref="AN17:AP17" si="62">SUM(AN16)</f>
        <v>1</v>
      </c>
      <c r="AO17" s="24">
        <f t="shared" si="62"/>
        <v>0</v>
      </c>
      <c r="AP17" s="24">
        <f t="shared" si="62"/>
        <v>1</v>
      </c>
      <c r="AQ17" s="24">
        <f>SUM(AQ16)</f>
        <v>0</v>
      </c>
      <c r="AR17" s="24">
        <f>SUM(AR16)</f>
        <v>0</v>
      </c>
      <c r="AS17" s="24">
        <f t="shared" ref="AS17:AU17" si="63">SUM(AS16)</f>
        <v>0</v>
      </c>
      <c r="AT17" s="24">
        <f t="shared" si="63"/>
        <v>0</v>
      </c>
      <c r="AU17" s="24">
        <f t="shared" si="63"/>
        <v>0</v>
      </c>
      <c r="AV17" s="24">
        <f>SUM(AV16)</f>
        <v>0</v>
      </c>
      <c r="AW17" s="24">
        <f>SUM(AW16)</f>
        <v>0</v>
      </c>
      <c r="AX17" s="24">
        <f t="shared" ref="AX17:AZ17" si="64">SUM(AX16)</f>
        <v>0</v>
      </c>
      <c r="AY17" s="24">
        <f t="shared" si="64"/>
        <v>0</v>
      </c>
      <c r="AZ17" s="24">
        <f t="shared" si="64"/>
        <v>0</v>
      </c>
      <c r="BA17" s="24">
        <f>SUM(BA16)</f>
        <v>50</v>
      </c>
      <c r="BB17" s="22">
        <f t="shared" ref="BB17:BB18" si="65">D17+I17+N17+S17+X17+AC17+AH17+AM17+AR17+AW17</f>
        <v>71</v>
      </c>
      <c r="BC17" s="22">
        <f t="shared" ref="BC17:BC18" si="66">E17+J17+O17+T17+Y17+AD17+AI17+AN17+AS17+AX17</f>
        <v>10</v>
      </c>
      <c r="BD17" s="22">
        <f t="shared" ref="BD17:BD18" si="67">F17+K17+P17+U17+Z17+AE17+AJ17+AO17+AT17+AY17</f>
        <v>44</v>
      </c>
      <c r="BE17" s="22">
        <f t="shared" ref="BE17:BE18" si="68">G17+L17+Q17+V17+AA17+AF17+AK17+AP17+AU17+AZ17</f>
        <v>54</v>
      </c>
      <c r="BF17" s="25"/>
      <c r="BG17" s="24">
        <f>SUM(BG16)</f>
        <v>10</v>
      </c>
      <c r="BH17" s="24">
        <f>SUM(BH16)</f>
        <v>44</v>
      </c>
      <c r="BI17" s="24">
        <f>SUM(BG17:BH17)</f>
        <v>54</v>
      </c>
      <c r="BJ17" s="24">
        <f>SUM(BJ16)</f>
        <v>0</v>
      </c>
      <c r="BK17" s="24">
        <f>SUM(BK16)</f>
        <v>0</v>
      </c>
      <c r="BL17" s="24">
        <f>SUM(BJ17:BK17)</f>
        <v>0</v>
      </c>
    </row>
    <row r="18" spans="1:64" s="2" customFormat="1" ht="24.95" customHeight="1">
      <c r="A18" s="4"/>
      <c r="B18" s="23" t="s">
        <v>54</v>
      </c>
      <c r="C18" s="24">
        <f t="shared" ref="C18:M18" si="69">C14+C17</f>
        <v>120</v>
      </c>
      <c r="D18" s="24">
        <f t="shared" ref="D18" si="70">D14+D17</f>
        <v>60</v>
      </c>
      <c r="E18" s="24">
        <f t="shared" si="69"/>
        <v>7</v>
      </c>
      <c r="F18" s="24">
        <f t="shared" si="69"/>
        <v>41</v>
      </c>
      <c r="G18" s="24">
        <f t="shared" si="69"/>
        <v>48</v>
      </c>
      <c r="H18" s="24">
        <f>H14+H17</f>
        <v>120</v>
      </c>
      <c r="I18" s="24">
        <f>I14+I17</f>
        <v>116</v>
      </c>
      <c r="J18" s="24">
        <f t="shared" ref="J18:L18" si="71">J14+J17</f>
        <v>15</v>
      </c>
      <c r="K18" s="24">
        <f t="shared" si="71"/>
        <v>64</v>
      </c>
      <c r="L18" s="24">
        <f t="shared" si="71"/>
        <v>79</v>
      </c>
      <c r="M18" s="24">
        <f t="shared" si="69"/>
        <v>105</v>
      </c>
      <c r="N18" s="24">
        <f t="shared" ref="N18" si="72">N14+N17</f>
        <v>240</v>
      </c>
      <c r="O18" s="24">
        <f t="shared" ref="O18" si="73">O14+O17</f>
        <v>24</v>
      </c>
      <c r="P18" s="24">
        <f t="shared" ref="P18" si="74">P14+P17</f>
        <v>120</v>
      </c>
      <c r="Q18" s="24">
        <f>Q14+Q17</f>
        <v>144</v>
      </c>
      <c r="R18" s="24">
        <f>R14+R17</f>
        <v>75</v>
      </c>
      <c r="S18" s="24">
        <f>S14+S17</f>
        <v>175</v>
      </c>
      <c r="T18" s="24">
        <f t="shared" ref="T18:V18" si="75">T14+T17</f>
        <v>27</v>
      </c>
      <c r="U18" s="24">
        <f t="shared" si="75"/>
        <v>88</v>
      </c>
      <c r="V18" s="24">
        <f t="shared" si="75"/>
        <v>115</v>
      </c>
      <c r="W18" s="24">
        <f>W14+W17</f>
        <v>25</v>
      </c>
      <c r="X18" s="24">
        <f>X14+X17</f>
        <v>90</v>
      </c>
      <c r="Y18" s="24">
        <f t="shared" ref="Y18:AA18" si="76">Y14+Y17</f>
        <v>15</v>
      </c>
      <c r="Z18" s="24">
        <f t="shared" si="76"/>
        <v>53</v>
      </c>
      <c r="AA18" s="24">
        <f t="shared" si="76"/>
        <v>68</v>
      </c>
      <c r="AB18" s="24">
        <f>AB14+AB17</f>
        <v>0</v>
      </c>
      <c r="AC18" s="24">
        <f>AC14+AC17</f>
        <v>0</v>
      </c>
      <c r="AD18" s="24">
        <f t="shared" ref="AD18:AF18" si="77">AD14+AD17</f>
        <v>0</v>
      </c>
      <c r="AE18" s="24">
        <f t="shared" si="77"/>
        <v>0</v>
      </c>
      <c r="AF18" s="24">
        <f t="shared" si="77"/>
        <v>0</v>
      </c>
      <c r="AG18" s="24">
        <f>AG14+AG17</f>
        <v>35</v>
      </c>
      <c r="AH18" s="24">
        <f>AH14+AH17</f>
        <v>112</v>
      </c>
      <c r="AI18" s="24">
        <f t="shared" ref="AI18" si="78">AI14+AI17</f>
        <v>13</v>
      </c>
      <c r="AJ18" s="24">
        <f t="shared" ref="AJ18" si="79">AJ14+AJ17</f>
        <v>32</v>
      </c>
      <c r="AK18" s="24">
        <f t="shared" ref="AK18" si="80">AK14+AK17</f>
        <v>45</v>
      </c>
      <c r="AL18" s="24">
        <f>AL14+AL17</f>
        <v>0</v>
      </c>
      <c r="AM18" s="24">
        <f>AM14+AM17</f>
        <v>13</v>
      </c>
      <c r="AN18" s="24">
        <f t="shared" ref="AN18:AP18" si="81">AN14+AN17</f>
        <v>5</v>
      </c>
      <c r="AO18" s="24">
        <f t="shared" si="81"/>
        <v>2</v>
      </c>
      <c r="AP18" s="24">
        <f t="shared" si="81"/>
        <v>7</v>
      </c>
      <c r="AQ18" s="24">
        <f>AQ14+AQ17</f>
        <v>0</v>
      </c>
      <c r="AR18" s="24">
        <f>AR14+AR17</f>
        <v>0</v>
      </c>
      <c r="AS18" s="24">
        <f t="shared" ref="AS18:AU18" si="82">AS14+AS17</f>
        <v>0</v>
      </c>
      <c r="AT18" s="24">
        <f t="shared" si="82"/>
        <v>0</v>
      </c>
      <c r="AU18" s="24">
        <f t="shared" si="82"/>
        <v>0</v>
      </c>
      <c r="AV18" s="24">
        <f>AV14+AV17</f>
        <v>0</v>
      </c>
      <c r="AW18" s="24">
        <f>AW14+AW17</f>
        <v>0</v>
      </c>
      <c r="AX18" s="24">
        <f t="shared" ref="AX18:AZ18" si="83">AX14+AX17</f>
        <v>0</v>
      </c>
      <c r="AY18" s="24">
        <f t="shared" si="83"/>
        <v>2</v>
      </c>
      <c r="AZ18" s="24">
        <f t="shared" si="83"/>
        <v>2</v>
      </c>
      <c r="BA18" s="24">
        <f>BA14+BA17</f>
        <v>480</v>
      </c>
      <c r="BB18" s="22">
        <f t="shared" si="65"/>
        <v>806</v>
      </c>
      <c r="BC18" s="22">
        <f t="shared" si="66"/>
        <v>106</v>
      </c>
      <c r="BD18" s="22">
        <f t="shared" si="67"/>
        <v>402</v>
      </c>
      <c r="BE18" s="22">
        <f t="shared" si="68"/>
        <v>508</v>
      </c>
      <c r="BF18" s="25"/>
      <c r="BG18" s="24">
        <f>BG14+BG17</f>
        <v>106</v>
      </c>
      <c r="BH18" s="24">
        <f t="shared" ref="BH18:BL18" si="84">BH14+BH17</f>
        <v>402</v>
      </c>
      <c r="BI18" s="24">
        <f t="shared" si="84"/>
        <v>508</v>
      </c>
      <c r="BJ18" s="24">
        <f t="shared" si="84"/>
        <v>0</v>
      </c>
      <c r="BK18" s="24">
        <f t="shared" si="84"/>
        <v>0</v>
      </c>
      <c r="BL18" s="24">
        <f t="shared" si="84"/>
        <v>0</v>
      </c>
    </row>
    <row r="19" spans="1:64" s="2" customFormat="1" ht="24.95" customHeight="1">
      <c r="A19" s="4"/>
      <c r="B19" s="11" t="s">
        <v>69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5"/>
      <c r="BG19" s="24"/>
      <c r="BH19" s="24"/>
      <c r="BI19" s="24"/>
      <c r="BJ19" s="24"/>
      <c r="BK19" s="24"/>
      <c r="BL19" s="24"/>
    </row>
    <row r="20" spans="1:64" s="2" customFormat="1" ht="24.95" customHeight="1">
      <c r="A20" s="4"/>
      <c r="B20" s="5" t="s">
        <v>51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5"/>
      <c r="BG20" s="24"/>
      <c r="BH20" s="24"/>
      <c r="BI20" s="24"/>
      <c r="BJ20" s="24"/>
      <c r="BK20" s="24"/>
      <c r="BL20" s="24"/>
    </row>
    <row r="21" spans="1:64" s="2" customFormat="1" ht="24.95" customHeight="1">
      <c r="A21" s="4"/>
      <c r="B21" s="21" t="s">
        <v>96</v>
      </c>
      <c r="C21" s="22">
        <v>0</v>
      </c>
      <c r="D21" s="22">
        <v>0</v>
      </c>
      <c r="E21" s="22">
        <v>0</v>
      </c>
      <c r="F21" s="22">
        <v>0</v>
      </c>
      <c r="G21" s="22">
        <f t="shared" ref="G21" si="85">E21+F21</f>
        <v>0</v>
      </c>
      <c r="H21" s="22">
        <v>30</v>
      </c>
      <c r="I21" s="22">
        <v>4</v>
      </c>
      <c r="J21" s="22">
        <v>1</v>
      </c>
      <c r="K21" s="22">
        <v>1</v>
      </c>
      <c r="L21" s="22">
        <f t="shared" ref="L21:L22" si="86">J21+K21</f>
        <v>2</v>
      </c>
      <c r="M21" s="22">
        <v>10</v>
      </c>
      <c r="N21" s="22">
        <v>10</v>
      </c>
      <c r="O21" s="22">
        <v>1</v>
      </c>
      <c r="P21" s="22">
        <v>7</v>
      </c>
      <c r="Q21" s="22">
        <f t="shared" ref="Q21" si="87">O21+P21</f>
        <v>8</v>
      </c>
      <c r="R21" s="22">
        <v>5</v>
      </c>
      <c r="S21" s="22">
        <v>1</v>
      </c>
      <c r="T21" s="22">
        <v>0</v>
      </c>
      <c r="U21" s="22">
        <v>0</v>
      </c>
      <c r="V21" s="22">
        <f t="shared" ref="V21:V22" si="88">T21+U21</f>
        <v>0</v>
      </c>
      <c r="W21" s="22">
        <v>5</v>
      </c>
      <c r="X21" s="22">
        <v>11</v>
      </c>
      <c r="Y21" s="22">
        <v>2</v>
      </c>
      <c r="Z21" s="22">
        <v>3</v>
      </c>
      <c r="AA21" s="22">
        <f t="shared" ref="AA21:AA22" si="89">Y21+Z21</f>
        <v>5</v>
      </c>
      <c r="AB21" s="22">
        <v>0</v>
      </c>
      <c r="AC21" s="22">
        <v>0</v>
      </c>
      <c r="AD21" s="22">
        <v>0</v>
      </c>
      <c r="AE21" s="22">
        <v>0</v>
      </c>
      <c r="AF21" s="22">
        <f t="shared" ref="AF21:AF22" si="90">AD21+AE21</f>
        <v>0</v>
      </c>
      <c r="AG21" s="22">
        <v>10</v>
      </c>
      <c r="AH21" s="22">
        <v>11</v>
      </c>
      <c r="AI21" s="22">
        <v>1</v>
      </c>
      <c r="AJ21" s="22">
        <v>2</v>
      </c>
      <c r="AK21" s="22">
        <f t="shared" ref="AK21" si="91">AI21+AJ21</f>
        <v>3</v>
      </c>
      <c r="AL21" s="22">
        <v>0</v>
      </c>
      <c r="AM21" s="22">
        <v>0</v>
      </c>
      <c r="AN21" s="22">
        <v>0</v>
      </c>
      <c r="AO21" s="22">
        <v>0</v>
      </c>
      <c r="AP21" s="22">
        <f t="shared" ref="AP21:AP22" si="92">AN21+AO21</f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f t="shared" ref="AU21:AU22" si="93">AS21+AT21</f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f t="shared" ref="AZ21:AZ22" si="94">AX21+AY21</f>
        <v>0</v>
      </c>
      <c r="BA21" s="22">
        <f t="shared" ref="BA21" si="95">C21+H21+M21+R21+W21+AB21+AG21+AL21+AQ21+AV21</f>
        <v>60</v>
      </c>
      <c r="BB21" s="22">
        <f t="shared" ref="BB21" si="96">D21+I21+N21+S21+X21+AC21+AH21+AM21+AR21+AW21</f>
        <v>37</v>
      </c>
      <c r="BC21" s="22">
        <f t="shared" ref="BC21" si="97">E21+J21+O21+T21+Y21+AD21+AI21+AN21+AS21+AX21</f>
        <v>5</v>
      </c>
      <c r="BD21" s="22">
        <f t="shared" ref="BD21" si="98">F21+K21+P21+U21+Z21+AE21+AJ21+AO21+AT21+AY21</f>
        <v>13</v>
      </c>
      <c r="BE21" s="22">
        <f t="shared" ref="BE21" si="99">G21+L21+Q21+V21+AA21+AF21+AK21+AP21+AU21+AZ21</f>
        <v>18</v>
      </c>
      <c r="BF21" s="26">
        <v>1</v>
      </c>
      <c r="BG21" s="22">
        <f>IF(BF21=1,BC21,"0")</f>
        <v>5</v>
      </c>
      <c r="BH21" s="22">
        <f>IF(BF21=1,BD21,"0")</f>
        <v>13</v>
      </c>
      <c r="BI21" s="22">
        <f>BG21+BH21</f>
        <v>18</v>
      </c>
      <c r="BJ21" s="22" t="str">
        <f>IF(BF21=2,BC21,"0")</f>
        <v>0</v>
      </c>
      <c r="BK21" s="22" t="str">
        <f>IF(BF21=2,BD21,"0")</f>
        <v>0</v>
      </c>
      <c r="BL21" s="22">
        <f>BJ21+BK21</f>
        <v>0</v>
      </c>
    </row>
    <row r="22" spans="1:64" s="2" customFormat="1" ht="24.95" customHeight="1">
      <c r="A22" s="4"/>
      <c r="B22" s="21" t="s">
        <v>67</v>
      </c>
      <c r="C22" s="22">
        <v>0</v>
      </c>
      <c r="D22" s="22">
        <v>0</v>
      </c>
      <c r="E22" s="22">
        <v>0</v>
      </c>
      <c r="F22" s="22">
        <v>0</v>
      </c>
      <c r="G22" s="22">
        <f t="shared" ref="G22" si="100">E22+F22</f>
        <v>0</v>
      </c>
      <c r="H22" s="22">
        <v>0</v>
      </c>
      <c r="I22" s="22">
        <v>7</v>
      </c>
      <c r="J22" s="22">
        <v>3</v>
      </c>
      <c r="K22" s="22">
        <v>3</v>
      </c>
      <c r="L22" s="22">
        <f t="shared" si="86"/>
        <v>6</v>
      </c>
      <c r="M22" s="22">
        <v>25</v>
      </c>
      <c r="N22" s="22">
        <v>17</v>
      </c>
      <c r="O22" s="22">
        <v>2</v>
      </c>
      <c r="P22" s="22">
        <v>8</v>
      </c>
      <c r="Q22" s="22">
        <f t="shared" ref="Q22" si="101">O22+P22</f>
        <v>10</v>
      </c>
      <c r="R22" s="22">
        <v>10</v>
      </c>
      <c r="S22" s="22">
        <v>6</v>
      </c>
      <c r="T22" s="22">
        <v>1</v>
      </c>
      <c r="U22" s="22">
        <v>0</v>
      </c>
      <c r="V22" s="22">
        <f t="shared" si="88"/>
        <v>1</v>
      </c>
      <c r="W22" s="22">
        <v>5</v>
      </c>
      <c r="X22" s="22">
        <v>5</v>
      </c>
      <c r="Y22" s="22">
        <v>0</v>
      </c>
      <c r="Z22" s="22">
        <v>0</v>
      </c>
      <c r="AA22" s="22">
        <f t="shared" si="89"/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f t="shared" si="90"/>
        <v>0</v>
      </c>
      <c r="AG22" s="22">
        <v>10</v>
      </c>
      <c r="AH22" s="22">
        <v>13</v>
      </c>
      <c r="AI22" s="22">
        <v>2</v>
      </c>
      <c r="AJ22" s="22">
        <v>8</v>
      </c>
      <c r="AK22" s="22">
        <f t="shared" ref="AK22" si="102">AI22+AJ22</f>
        <v>10</v>
      </c>
      <c r="AL22" s="22">
        <v>0</v>
      </c>
      <c r="AM22" s="22">
        <v>0</v>
      </c>
      <c r="AN22" s="22">
        <v>0</v>
      </c>
      <c r="AO22" s="22">
        <v>0</v>
      </c>
      <c r="AP22" s="22">
        <f t="shared" si="92"/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f t="shared" si="93"/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f t="shared" si="94"/>
        <v>0</v>
      </c>
      <c r="BA22" s="22">
        <f t="shared" ref="BA22" si="103">C22+H22+M22+R22+W22+AB22+AG22+AL22+AQ22+AV22</f>
        <v>50</v>
      </c>
      <c r="BB22" s="22">
        <f t="shared" ref="BB22:BB25" si="104">D22+I22+N22+S22+X22+AC22+AH22+AM22+AR22+AW22</f>
        <v>48</v>
      </c>
      <c r="BC22" s="22">
        <f t="shared" ref="BC22" si="105">E22+J22+O22+T22+Y22+AD22+AI22+AN22+AS22+AX22</f>
        <v>8</v>
      </c>
      <c r="BD22" s="22">
        <f t="shared" ref="BD22" si="106">F22+K22+P22+U22+Z22+AE22+AJ22+AO22+AT22+AY22</f>
        <v>19</v>
      </c>
      <c r="BE22" s="22">
        <f t="shared" ref="BE22" si="107">G22+L22+Q22+V22+AA22+AF22+AK22+AP22+AU22+AZ22</f>
        <v>27</v>
      </c>
      <c r="BF22" s="26">
        <v>1</v>
      </c>
      <c r="BG22" s="22">
        <f>IF(BF22=1,BC22,"0")</f>
        <v>8</v>
      </c>
      <c r="BH22" s="22">
        <f>IF(BF22=1,BD22,"0")</f>
        <v>19</v>
      </c>
      <c r="BI22" s="22">
        <f>BG22+BH22</f>
        <v>27</v>
      </c>
      <c r="BJ22" s="22" t="str">
        <f>IF(BF22=2,BC22,"0")</f>
        <v>0</v>
      </c>
      <c r="BK22" s="22" t="str">
        <f>IF(BF22=2,BD22,"0")</f>
        <v>0</v>
      </c>
      <c r="BL22" s="22">
        <f>BJ22+BK22</f>
        <v>0</v>
      </c>
    </row>
    <row r="23" spans="1:64" s="2" customFormat="1" ht="24.95" customHeight="1">
      <c r="A23" s="4"/>
      <c r="B23" s="23" t="s">
        <v>52</v>
      </c>
      <c r="C23" s="24">
        <f>SUM(C22)</f>
        <v>0</v>
      </c>
      <c r="D23" s="24">
        <f>SUM(D22)</f>
        <v>0</v>
      </c>
      <c r="E23" s="24">
        <f>SUM(E21:E22)</f>
        <v>0</v>
      </c>
      <c r="F23" s="24">
        <f t="shared" ref="F23:G23" si="108">SUM(F21:F22)</f>
        <v>0</v>
      </c>
      <c r="G23" s="24">
        <f t="shared" si="108"/>
        <v>0</v>
      </c>
      <c r="H23" s="24">
        <f>SUM(H21:H22)</f>
        <v>30</v>
      </c>
      <c r="I23" s="24">
        <f>SUM(I21:I22)</f>
        <v>11</v>
      </c>
      <c r="J23" s="24">
        <f t="shared" ref="J23:L23" si="109">SUM(J21:J22)</f>
        <v>4</v>
      </c>
      <c r="K23" s="24">
        <f t="shared" si="109"/>
        <v>4</v>
      </c>
      <c r="L23" s="24">
        <f t="shared" si="109"/>
        <v>8</v>
      </c>
      <c r="M23" s="24">
        <f>SUM(M21:M22)</f>
        <v>35</v>
      </c>
      <c r="N23" s="24">
        <f>SUM(N21:N22)</f>
        <v>27</v>
      </c>
      <c r="O23" s="24">
        <f>SUM(O21:O22)</f>
        <v>3</v>
      </c>
      <c r="P23" s="24">
        <f t="shared" ref="P23:Q23" si="110">SUM(P21:P22)</f>
        <v>15</v>
      </c>
      <c r="Q23" s="24">
        <f t="shared" si="110"/>
        <v>18</v>
      </c>
      <c r="R23" s="24">
        <f t="shared" ref="R23:BE23" si="111">SUM(R21:R22)</f>
        <v>15</v>
      </c>
      <c r="S23" s="24">
        <f t="shared" ref="S23" si="112">SUM(S21:S22)</f>
        <v>7</v>
      </c>
      <c r="T23" s="24">
        <f t="shared" si="111"/>
        <v>1</v>
      </c>
      <c r="U23" s="24">
        <f t="shared" si="111"/>
        <v>0</v>
      </c>
      <c r="V23" s="24">
        <f t="shared" si="111"/>
        <v>1</v>
      </c>
      <c r="W23" s="24">
        <f t="shared" si="111"/>
        <v>10</v>
      </c>
      <c r="X23" s="24">
        <f t="shared" ref="X23" si="113">SUM(X21:X22)</f>
        <v>16</v>
      </c>
      <c r="Y23" s="24">
        <f t="shared" si="111"/>
        <v>2</v>
      </c>
      <c r="Z23" s="24">
        <f t="shared" si="111"/>
        <v>3</v>
      </c>
      <c r="AA23" s="24">
        <f t="shared" si="111"/>
        <v>5</v>
      </c>
      <c r="AB23" s="24">
        <f t="shared" ref="AB23:AF23" si="114">SUM(AB21:AB22)</f>
        <v>0</v>
      </c>
      <c r="AC23" s="24">
        <f t="shared" si="114"/>
        <v>0</v>
      </c>
      <c r="AD23" s="24">
        <f t="shared" si="114"/>
        <v>0</v>
      </c>
      <c r="AE23" s="24">
        <f t="shared" si="114"/>
        <v>0</v>
      </c>
      <c r="AF23" s="24">
        <f t="shared" si="114"/>
        <v>0</v>
      </c>
      <c r="AG23" s="24">
        <f t="shared" si="111"/>
        <v>20</v>
      </c>
      <c r="AH23" s="24">
        <f t="shared" ref="AH23" si="115">SUM(AH21:AH22)</f>
        <v>24</v>
      </c>
      <c r="AI23" s="24">
        <f t="shared" si="111"/>
        <v>3</v>
      </c>
      <c r="AJ23" s="24">
        <f t="shared" si="111"/>
        <v>10</v>
      </c>
      <c r="AK23" s="24">
        <f t="shared" si="111"/>
        <v>13</v>
      </c>
      <c r="AL23" s="24">
        <f t="shared" ref="AL23:AP23" si="116">SUM(AL21:AL22)</f>
        <v>0</v>
      </c>
      <c r="AM23" s="24">
        <f t="shared" si="116"/>
        <v>0</v>
      </c>
      <c r="AN23" s="24">
        <f t="shared" si="116"/>
        <v>0</v>
      </c>
      <c r="AO23" s="24">
        <f t="shared" si="116"/>
        <v>0</v>
      </c>
      <c r="AP23" s="24">
        <f t="shared" si="116"/>
        <v>0</v>
      </c>
      <c r="AQ23" s="24">
        <f t="shared" si="111"/>
        <v>0</v>
      </c>
      <c r="AR23" s="24">
        <f t="shared" si="111"/>
        <v>0</v>
      </c>
      <c r="AS23" s="24">
        <f t="shared" si="111"/>
        <v>0</v>
      </c>
      <c r="AT23" s="24">
        <f t="shared" si="111"/>
        <v>0</v>
      </c>
      <c r="AU23" s="24">
        <f t="shared" si="111"/>
        <v>0</v>
      </c>
      <c r="AV23" s="24">
        <f t="shared" ref="AV23:AZ23" si="117">SUM(AV21:AV22)</f>
        <v>0</v>
      </c>
      <c r="AW23" s="24">
        <f t="shared" si="117"/>
        <v>0</v>
      </c>
      <c r="AX23" s="24">
        <f t="shared" si="117"/>
        <v>0</v>
      </c>
      <c r="AY23" s="24">
        <f t="shared" si="117"/>
        <v>0</v>
      </c>
      <c r="AZ23" s="24">
        <f t="shared" si="117"/>
        <v>0</v>
      </c>
      <c r="BA23" s="24">
        <f t="shared" si="111"/>
        <v>110</v>
      </c>
      <c r="BB23" s="22">
        <f t="shared" si="104"/>
        <v>85</v>
      </c>
      <c r="BC23" s="24">
        <f t="shared" si="111"/>
        <v>13</v>
      </c>
      <c r="BD23" s="24">
        <f t="shared" si="111"/>
        <v>32</v>
      </c>
      <c r="BE23" s="24">
        <f t="shared" si="111"/>
        <v>45</v>
      </c>
      <c r="BF23" s="26"/>
      <c r="BG23" s="24">
        <f>SUM(BG21:BG22)</f>
        <v>13</v>
      </c>
      <c r="BH23" s="24">
        <f>SUM(BH21:BH22)</f>
        <v>32</v>
      </c>
      <c r="BI23" s="24">
        <f>SUM(BI21:BI22)</f>
        <v>45</v>
      </c>
      <c r="BJ23" s="24">
        <f>SUM(BJ22)</f>
        <v>0</v>
      </c>
      <c r="BK23" s="24">
        <f>SUM(BK22)</f>
        <v>0</v>
      </c>
      <c r="BL23" s="24">
        <f>SUM(BJ23:BK23)</f>
        <v>0</v>
      </c>
    </row>
    <row r="24" spans="1:64" s="2" customFormat="1" ht="24.95" customHeight="1">
      <c r="A24" s="4"/>
      <c r="B24" s="23" t="s">
        <v>70</v>
      </c>
      <c r="C24" s="24">
        <f>C23</f>
        <v>0</v>
      </c>
      <c r="D24" s="24">
        <f>D23</f>
        <v>0</v>
      </c>
      <c r="E24" s="24">
        <f t="shared" ref="E24" si="118">E23</f>
        <v>0</v>
      </c>
      <c r="F24" s="24">
        <f t="shared" ref="F24" si="119">F23</f>
        <v>0</v>
      </c>
      <c r="G24" s="24">
        <f t="shared" ref="G24:L24" si="120">G23</f>
        <v>0</v>
      </c>
      <c r="H24" s="24">
        <f t="shared" si="120"/>
        <v>30</v>
      </c>
      <c r="I24" s="24">
        <f t="shared" si="120"/>
        <v>11</v>
      </c>
      <c r="J24" s="24">
        <f t="shared" si="120"/>
        <v>4</v>
      </c>
      <c r="K24" s="24">
        <f t="shared" si="120"/>
        <v>4</v>
      </c>
      <c r="L24" s="24">
        <f t="shared" si="120"/>
        <v>8</v>
      </c>
      <c r="M24" s="24">
        <f t="shared" ref="M24:N24" si="121">M23</f>
        <v>35</v>
      </c>
      <c r="N24" s="24">
        <f t="shared" si="121"/>
        <v>27</v>
      </c>
      <c r="O24" s="24">
        <f t="shared" ref="O24" si="122">O23</f>
        <v>3</v>
      </c>
      <c r="P24" s="24">
        <f t="shared" ref="P24" si="123">P23</f>
        <v>15</v>
      </c>
      <c r="Q24" s="24">
        <f t="shared" ref="Q24:AF24" si="124">Q23</f>
        <v>18</v>
      </c>
      <c r="R24" s="24">
        <f t="shared" si="124"/>
        <v>15</v>
      </c>
      <c r="S24" s="24">
        <f t="shared" ref="S24" si="125">S23</f>
        <v>7</v>
      </c>
      <c r="T24" s="24">
        <f t="shared" si="124"/>
        <v>1</v>
      </c>
      <c r="U24" s="24">
        <f t="shared" si="124"/>
        <v>0</v>
      </c>
      <c r="V24" s="24">
        <f t="shared" si="124"/>
        <v>1</v>
      </c>
      <c r="W24" s="24">
        <f t="shared" si="124"/>
        <v>10</v>
      </c>
      <c r="X24" s="24">
        <f t="shared" ref="X24" si="126">X23</f>
        <v>16</v>
      </c>
      <c r="Y24" s="24">
        <f t="shared" si="124"/>
        <v>2</v>
      </c>
      <c r="Z24" s="24">
        <f t="shared" si="124"/>
        <v>3</v>
      </c>
      <c r="AA24" s="24">
        <f t="shared" si="124"/>
        <v>5</v>
      </c>
      <c r="AB24" s="24">
        <f t="shared" si="124"/>
        <v>0</v>
      </c>
      <c r="AC24" s="24">
        <f t="shared" si="124"/>
        <v>0</v>
      </c>
      <c r="AD24" s="24">
        <f t="shared" si="124"/>
        <v>0</v>
      </c>
      <c r="AE24" s="24">
        <f t="shared" si="124"/>
        <v>0</v>
      </c>
      <c r="AF24" s="24">
        <f t="shared" si="124"/>
        <v>0</v>
      </c>
      <c r="AG24" s="24">
        <f t="shared" ref="AG24:AH24" si="127">AG23</f>
        <v>20</v>
      </c>
      <c r="AH24" s="24">
        <f t="shared" si="127"/>
        <v>24</v>
      </c>
      <c r="AI24" s="24">
        <f t="shared" ref="AI24" si="128">AI23</f>
        <v>3</v>
      </c>
      <c r="AJ24" s="24">
        <f t="shared" ref="AJ24" si="129">AJ23</f>
        <v>10</v>
      </c>
      <c r="AK24" s="24">
        <f t="shared" ref="AK24:AY24" si="130">AK23</f>
        <v>13</v>
      </c>
      <c r="AL24" s="24">
        <f t="shared" si="130"/>
        <v>0</v>
      </c>
      <c r="AM24" s="24">
        <f t="shared" si="130"/>
        <v>0</v>
      </c>
      <c r="AN24" s="24">
        <f t="shared" si="130"/>
        <v>0</v>
      </c>
      <c r="AO24" s="24">
        <f t="shared" si="130"/>
        <v>0</v>
      </c>
      <c r="AP24" s="24">
        <f t="shared" si="130"/>
        <v>0</v>
      </c>
      <c r="AQ24" s="24">
        <f t="shared" ref="AQ24:AU24" si="131">AQ23</f>
        <v>0</v>
      </c>
      <c r="AR24" s="24">
        <f t="shared" si="131"/>
        <v>0</v>
      </c>
      <c r="AS24" s="24">
        <f t="shared" si="131"/>
        <v>0</v>
      </c>
      <c r="AT24" s="24">
        <f t="shared" si="131"/>
        <v>0</v>
      </c>
      <c r="AU24" s="24">
        <f t="shared" si="131"/>
        <v>0</v>
      </c>
      <c r="AV24" s="24">
        <f t="shared" si="130"/>
        <v>0</v>
      </c>
      <c r="AW24" s="24">
        <f t="shared" si="130"/>
        <v>0</v>
      </c>
      <c r="AX24" s="24">
        <f t="shared" si="130"/>
        <v>0</v>
      </c>
      <c r="AY24" s="24">
        <f t="shared" si="130"/>
        <v>0</v>
      </c>
      <c r="AZ24" s="24">
        <f t="shared" ref="AZ24" si="132">AZ23</f>
        <v>0</v>
      </c>
      <c r="BA24" s="24">
        <f t="shared" ref="BA24" si="133">BA23</f>
        <v>110</v>
      </c>
      <c r="BB24" s="22">
        <f t="shared" si="104"/>
        <v>85</v>
      </c>
      <c r="BC24" s="24">
        <f t="shared" ref="BC24" si="134">BC23</f>
        <v>13</v>
      </c>
      <c r="BD24" s="24">
        <f t="shared" ref="BD24" si="135">BD23</f>
        <v>32</v>
      </c>
      <c r="BE24" s="24">
        <f t="shared" ref="BE24" si="136">BE23</f>
        <v>45</v>
      </c>
      <c r="BF24" s="25"/>
      <c r="BG24" s="24">
        <f>BG23</f>
        <v>13</v>
      </c>
      <c r="BH24" s="24">
        <f t="shared" ref="BH24" si="137">BH23</f>
        <v>32</v>
      </c>
      <c r="BI24" s="24">
        <f t="shared" ref="BI24" si="138">BI23</f>
        <v>45</v>
      </c>
      <c r="BJ24" s="24">
        <f t="shared" ref="BJ24" si="139">BJ23</f>
        <v>0</v>
      </c>
      <c r="BK24" s="24">
        <f t="shared" ref="BK24" si="140">BK23</f>
        <v>0</v>
      </c>
      <c r="BL24" s="24">
        <f t="shared" ref="BL24" si="141">BL23</f>
        <v>0</v>
      </c>
    </row>
    <row r="25" spans="1:64" s="2" customFormat="1" ht="24.95" customHeight="1">
      <c r="A25" s="134"/>
      <c r="B25" s="133" t="s">
        <v>38</v>
      </c>
      <c r="C25" s="29">
        <f>C18+C24</f>
        <v>120</v>
      </c>
      <c r="D25" s="29">
        <f>D18+D24</f>
        <v>60</v>
      </c>
      <c r="E25" s="29">
        <f t="shared" ref="E25:BD25" si="142">E18+E24</f>
        <v>7</v>
      </c>
      <c r="F25" s="29">
        <f t="shared" si="142"/>
        <v>41</v>
      </c>
      <c r="G25" s="29">
        <f t="shared" si="142"/>
        <v>48</v>
      </c>
      <c r="H25" s="29">
        <f t="shared" si="142"/>
        <v>150</v>
      </c>
      <c r="I25" s="29">
        <f t="shared" si="142"/>
        <v>127</v>
      </c>
      <c r="J25" s="29">
        <f t="shared" si="142"/>
        <v>19</v>
      </c>
      <c r="K25" s="29">
        <f t="shared" si="142"/>
        <v>68</v>
      </c>
      <c r="L25" s="29">
        <f t="shared" si="142"/>
        <v>87</v>
      </c>
      <c r="M25" s="29">
        <f>M18+M24</f>
        <v>140</v>
      </c>
      <c r="N25" s="29">
        <f>N18+N24</f>
        <v>267</v>
      </c>
      <c r="O25" s="29">
        <f t="shared" si="142"/>
        <v>27</v>
      </c>
      <c r="P25" s="29">
        <f t="shared" si="142"/>
        <v>135</v>
      </c>
      <c r="Q25" s="29">
        <f>Q18+Q24</f>
        <v>162</v>
      </c>
      <c r="R25" s="29">
        <f t="shared" ref="R25:AF25" si="143">R18+R24</f>
        <v>90</v>
      </c>
      <c r="S25" s="29">
        <f t="shared" ref="S25" si="144">S18+S24</f>
        <v>182</v>
      </c>
      <c r="T25" s="29">
        <f t="shared" si="143"/>
        <v>28</v>
      </c>
      <c r="U25" s="29">
        <f t="shared" si="143"/>
        <v>88</v>
      </c>
      <c r="V25" s="29">
        <f t="shared" si="143"/>
        <v>116</v>
      </c>
      <c r="W25" s="29">
        <f t="shared" si="143"/>
        <v>35</v>
      </c>
      <c r="X25" s="29">
        <f t="shared" ref="X25" si="145">X18+X24</f>
        <v>106</v>
      </c>
      <c r="Y25" s="29">
        <f t="shared" si="143"/>
        <v>17</v>
      </c>
      <c r="Z25" s="29">
        <f t="shared" si="143"/>
        <v>56</v>
      </c>
      <c r="AA25" s="29">
        <f t="shared" si="143"/>
        <v>73</v>
      </c>
      <c r="AB25" s="29">
        <f t="shared" si="143"/>
        <v>0</v>
      </c>
      <c r="AC25" s="29">
        <f t="shared" si="143"/>
        <v>0</v>
      </c>
      <c r="AD25" s="29">
        <f t="shared" si="143"/>
        <v>0</v>
      </c>
      <c r="AE25" s="29">
        <f t="shared" si="143"/>
        <v>0</v>
      </c>
      <c r="AF25" s="29">
        <f t="shared" si="143"/>
        <v>0</v>
      </c>
      <c r="AG25" s="29">
        <f t="shared" si="142"/>
        <v>55</v>
      </c>
      <c r="AH25" s="29">
        <f t="shared" ref="AH25" si="146">AH18+AH24</f>
        <v>136</v>
      </c>
      <c r="AI25" s="29">
        <f t="shared" si="142"/>
        <v>16</v>
      </c>
      <c r="AJ25" s="29">
        <f t="shared" si="142"/>
        <v>42</v>
      </c>
      <c r="AK25" s="29">
        <f t="shared" si="142"/>
        <v>58</v>
      </c>
      <c r="AL25" s="29">
        <f t="shared" si="142"/>
        <v>0</v>
      </c>
      <c r="AM25" s="29">
        <f t="shared" si="142"/>
        <v>13</v>
      </c>
      <c r="AN25" s="29">
        <f t="shared" si="142"/>
        <v>5</v>
      </c>
      <c r="AO25" s="29">
        <f t="shared" si="142"/>
        <v>2</v>
      </c>
      <c r="AP25" s="29">
        <f t="shared" si="142"/>
        <v>7</v>
      </c>
      <c r="AQ25" s="29">
        <f t="shared" si="142"/>
        <v>0</v>
      </c>
      <c r="AR25" s="29">
        <f t="shared" si="142"/>
        <v>0</v>
      </c>
      <c r="AS25" s="29">
        <f t="shared" si="142"/>
        <v>0</v>
      </c>
      <c r="AT25" s="29">
        <f t="shared" si="142"/>
        <v>0</v>
      </c>
      <c r="AU25" s="29">
        <f t="shared" si="142"/>
        <v>0</v>
      </c>
      <c r="AV25" s="29">
        <f t="shared" ref="AV25:AZ25" si="147">AV18+AV24</f>
        <v>0</v>
      </c>
      <c r="AW25" s="29">
        <f t="shared" si="147"/>
        <v>0</v>
      </c>
      <c r="AX25" s="29">
        <f t="shared" si="147"/>
        <v>0</v>
      </c>
      <c r="AY25" s="29">
        <f t="shared" si="147"/>
        <v>2</v>
      </c>
      <c r="AZ25" s="29">
        <f t="shared" si="147"/>
        <v>2</v>
      </c>
      <c r="BA25" s="29">
        <f>BA18+BA24</f>
        <v>590</v>
      </c>
      <c r="BB25" s="89">
        <f t="shared" si="104"/>
        <v>891</v>
      </c>
      <c r="BC25" s="126">
        <f>BC18+BC24</f>
        <v>119</v>
      </c>
      <c r="BD25" s="126">
        <f t="shared" si="142"/>
        <v>434</v>
      </c>
      <c r="BE25" s="126">
        <f>BE18+BE24</f>
        <v>553</v>
      </c>
      <c r="BF25" s="127"/>
      <c r="BG25" s="126">
        <f>BG18+BG24</f>
        <v>119</v>
      </c>
      <c r="BH25" s="126">
        <f>BH18+BH24</f>
        <v>434</v>
      </c>
      <c r="BI25" s="126">
        <f>BI18+BI24</f>
        <v>553</v>
      </c>
      <c r="BJ25" s="126">
        <f t="shared" ref="BJ25:BL25" si="148">BJ18</f>
        <v>0</v>
      </c>
      <c r="BK25" s="126">
        <f t="shared" si="148"/>
        <v>0</v>
      </c>
      <c r="BL25" s="126">
        <f t="shared" si="148"/>
        <v>0</v>
      </c>
    </row>
    <row r="26" spans="1:64" ht="24.95" customHeight="1">
      <c r="A26" s="128" t="s">
        <v>87</v>
      </c>
      <c r="B26" s="129"/>
      <c r="C26" s="130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2"/>
      <c r="BG26" s="131"/>
      <c r="BH26" s="131"/>
      <c r="BI26" s="131"/>
      <c r="BJ26" s="131"/>
      <c r="BK26" s="131"/>
      <c r="BL26" s="104"/>
    </row>
    <row r="27" spans="1:64" ht="24.95" customHeight="1">
      <c r="A27" s="4"/>
      <c r="B27" s="11" t="s">
        <v>53</v>
      </c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62"/>
      <c r="BG27" s="32"/>
      <c r="BH27" s="32"/>
      <c r="BI27" s="32"/>
      <c r="BJ27" s="32"/>
      <c r="BK27" s="32"/>
      <c r="BL27" s="52"/>
    </row>
    <row r="28" spans="1:64" ht="24.95" customHeight="1">
      <c r="A28" s="12"/>
      <c r="B28" s="5" t="s">
        <v>153</v>
      </c>
      <c r="C28" s="33"/>
      <c r="D28" s="96"/>
      <c r="E28" s="96"/>
      <c r="F28" s="96"/>
      <c r="G28" s="32"/>
      <c r="H28" s="32"/>
      <c r="I28" s="32"/>
      <c r="J28" s="32"/>
      <c r="K28" s="32"/>
      <c r="L28" s="32"/>
      <c r="M28" s="96"/>
      <c r="N28" s="96"/>
      <c r="O28" s="97"/>
      <c r="P28" s="97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96"/>
      <c r="AH28" s="96"/>
      <c r="AI28" s="96"/>
      <c r="AJ28" s="96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62"/>
      <c r="BG28" s="32"/>
      <c r="BH28" s="32"/>
      <c r="BI28" s="32"/>
      <c r="BJ28" s="32"/>
      <c r="BK28" s="32"/>
      <c r="BL28" s="52"/>
    </row>
    <row r="29" spans="1:64" ht="24.95" customHeight="1">
      <c r="A29" s="20"/>
      <c r="B29" s="21" t="s">
        <v>15</v>
      </c>
      <c r="C29" s="22">
        <v>10</v>
      </c>
      <c r="D29" s="22">
        <v>5</v>
      </c>
      <c r="E29" s="22">
        <v>4</v>
      </c>
      <c r="F29" s="22">
        <v>2</v>
      </c>
      <c r="G29" s="22">
        <f t="shared" ref="G29:G34" si="149">E29+F29</f>
        <v>6</v>
      </c>
      <c r="H29" s="22">
        <v>7</v>
      </c>
      <c r="I29" s="22">
        <v>12</v>
      </c>
      <c r="J29" s="22">
        <f>3+1</f>
        <v>4</v>
      </c>
      <c r="K29" s="22">
        <f>2+1</f>
        <v>3</v>
      </c>
      <c r="L29" s="22">
        <f t="shared" ref="L29:L34" si="150">J29+K29</f>
        <v>7</v>
      </c>
      <c r="M29" s="22">
        <v>5</v>
      </c>
      <c r="N29" s="22">
        <v>9</v>
      </c>
      <c r="O29" s="22">
        <v>1</v>
      </c>
      <c r="P29" s="22">
        <v>3</v>
      </c>
      <c r="Q29" s="22">
        <f t="shared" ref="Q29:Q34" si="151">O29+P29</f>
        <v>4</v>
      </c>
      <c r="R29" s="22">
        <v>5</v>
      </c>
      <c r="S29" s="22">
        <v>4</v>
      </c>
      <c r="T29" s="22">
        <v>2</v>
      </c>
      <c r="U29" s="22">
        <v>0</v>
      </c>
      <c r="V29" s="22">
        <f t="shared" ref="V29:V34" si="152">T29+U29</f>
        <v>2</v>
      </c>
      <c r="W29" s="22">
        <v>1</v>
      </c>
      <c r="X29" s="22">
        <v>8</v>
      </c>
      <c r="Y29" s="22">
        <v>2</v>
      </c>
      <c r="Z29" s="22">
        <v>1</v>
      </c>
      <c r="AA29" s="22">
        <f t="shared" ref="AA29:AA34" si="153">Y29+Z29</f>
        <v>3</v>
      </c>
      <c r="AB29" s="22">
        <v>1</v>
      </c>
      <c r="AC29" s="22">
        <v>1</v>
      </c>
      <c r="AD29" s="22">
        <v>0</v>
      </c>
      <c r="AE29" s="22">
        <v>0</v>
      </c>
      <c r="AF29" s="22">
        <f t="shared" ref="AF29:AF34" si="154">AD29+AE29</f>
        <v>0</v>
      </c>
      <c r="AG29" s="22">
        <v>1</v>
      </c>
      <c r="AH29" s="22">
        <v>2</v>
      </c>
      <c r="AI29" s="22">
        <v>2</v>
      </c>
      <c r="AJ29" s="22">
        <v>0</v>
      </c>
      <c r="AK29" s="22">
        <f t="shared" ref="AK29:AK34" si="155">AI29+AJ29</f>
        <v>2</v>
      </c>
      <c r="AL29" s="22">
        <v>0</v>
      </c>
      <c r="AM29" s="22">
        <v>0</v>
      </c>
      <c r="AN29" s="22">
        <v>1</v>
      </c>
      <c r="AO29" s="22">
        <v>0</v>
      </c>
      <c r="AP29" s="22">
        <f t="shared" ref="AP29:AP34" si="156">AN29+AO29</f>
        <v>1</v>
      </c>
      <c r="AQ29" s="22">
        <v>0</v>
      </c>
      <c r="AR29" s="22">
        <v>0</v>
      </c>
      <c r="AS29" s="22">
        <v>0</v>
      </c>
      <c r="AT29" s="22">
        <v>0</v>
      </c>
      <c r="AU29" s="22">
        <f t="shared" ref="AU29:AU34" si="157">AS29+AT29</f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f t="shared" ref="AZ29:AZ34" si="158">AX29+AY29</f>
        <v>0</v>
      </c>
      <c r="BA29" s="22">
        <f t="shared" ref="BA29" si="159">C29+H29+M29+R29+W29+AB29+AG29+AL29+AQ29+AV29</f>
        <v>30</v>
      </c>
      <c r="BB29" s="22">
        <f t="shared" ref="BB29" si="160">D29+I29+N29+S29+X29+AC29+AH29+AM29+AR29+AW29</f>
        <v>41</v>
      </c>
      <c r="BC29" s="22">
        <f t="shared" ref="BC29" si="161">E29+J29+O29+T29+Y29+AD29+AI29+AN29+AS29+AX29</f>
        <v>16</v>
      </c>
      <c r="BD29" s="22">
        <f t="shared" ref="BD29" si="162">F29+K29+P29+U29+Z29+AE29+AJ29+AO29+AT29+AY29</f>
        <v>9</v>
      </c>
      <c r="BE29" s="22">
        <f t="shared" ref="BE29" si="163">G29+L29+Q29+V29+AA29+AF29+AK29+AP29+AU29+AZ29</f>
        <v>25</v>
      </c>
      <c r="BF29" s="26">
        <v>2</v>
      </c>
      <c r="BG29" s="22" t="str">
        <f t="shared" ref="BG29:BG34" si="164">IF(BF29=1,BC29,"0")</f>
        <v>0</v>
      </c>
      <c r="BH29" s="22" t="str">
        <f t="shared" ref="BH29:BH34" si="165">IF(BF29=1,BD29,"0")</f>
        <v>0</v>
      </c>
      <c r="BI29" s="22">
        <f t="shared" ref="BI29:BI34" si="166">BG29+BH29</f>
        <v>0</v>
      </c>
      <c r="BJ29" s="22">
        <f t="shared" ref="BJ29:BJ34" si="167">IF(BF29=2,BC29,"0")</f>
        <v>16</v>
      </c>
      <c r="BK29" s="22">
        <f t="shared" ref="BK29:BK34" si="168">IF(BF29=2,BD29,"0")</f>
        <v>9</v>
      </c>
      <c r="BL29" s="22">
        <f t="shared" ref="BL29:BL34" si="169">BJ29+BK29</f>
        <v>25</v>
      </c>
    </row>
    <row r="30" spans="1:64" ht="24.95" customHeight="1">
      <c r="A30" s="20"/>
      <c r="B30" s="21" t="s">
        <v>13</v>
      </c>
      <c r="C30" s="22">
        <v>10</v>
      </c>
      <c r="D30" s="22">
        <v>12</v>
      </c>
      <c r="E30" s="22">
        <v>9</v>
      </c>
      <c r="F30" s="22">
        <v>0</v>
      </c>
      <c r="G30" s="22">
        <f t="shared" si="149"/>
        <v>9</v>
      </c>
      <c r="H30" s="22">
        <v>7</v>
      </c>
      <c r="I30" s="22">
        <v>23</v>
      </c>
      <c r="J30" s="22">
        <f>9+2</f>
        <v>11</v>
      </c>
      <c r="K30" s="22">
        <v>0</v>
      </c>
      <c r="L30" s="22">
        <f t="shared" si="150"/>
        <v>11</v>
      </c>
      <c r="M30" s="22">
        <v>5</v>
      </c>
      <c r="N30" s="22">
        <v>8</v>
      </c>
      <c r="O30" s="22">
        <v>1</v>
      </c>
      <c r="P30" s="22">
        <v>1</v>
      </c>
      <c r="Q30" s="22">
        <f t="shared" si="151"/>
        <v>2</v>
      </c>
      <c r="R30" s="22">
        <v>5</v>
      </c>
      <c r="S30" s="22">
        <v>9</v>
      </c>
      <c r="T30" s="22">
        <v>1</v>
      </c>
      <c r="U30" s="22">
        <v>0</v>
      </c>
      <c r="V30" s="22">
        <f t="shared" si="152"/>
        <v>1</v>
      </c>
      <c r="W30" s="22">
        <v>1</v>
      </c>
      <c r="X30" s="22">
        <v>5</v>
      </c>
      <c r="Y30" s="22">
        <v>1</v>
      </c>
      <c r="Z30" s="22">
        <v>1</v>
      </c>
      <c r="AA30" s="22">
        <f t="shared" si="153"/>
        <v>2</v>
      </c>
      <c r="AB30" s="22">
        <v>1</v>
      </c>
      <c r="AC30" s="22">
        <v>1</v>
      </c>
      <c r="AD30" s="22">
        <v>0</v>
      </c>
      <c r="AE30" s="22">
        <v>0</v>
      </c>
      <c r="AF30" s="22">
        <f t="shared" si="154"/>
        <v>0</v>
      </c>
      <c r="AG30" s="22">
        <v>1</v>
      </c>
      <c r="AH30" s="22">
        <v>3</v>
      </c>
      <c r="AI30" s="22">
        <v>2</v>
      </c>
      <c r="AJ30" s="22">
        <v>0</v>
      </c>
      <c r="AK30" s="22">
        <f t="shared" si="155"/>
        <v>2</v>
      </c>
      <c r="AL30" s="22">
        <v>0</v>
      </c>
      <c r="AM30" s="22">
        <v>0</v>
      </c>
      <c r="AN30" s="22">
        <v>0</v>
      </c>
      <c r="AO30" s="22">
        <v>0</v>
      </c>
      <c r="AP30" s="22">
        <f t="shared" si="156"/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f t="shared" si="157"/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f t="shared" si="158"/>
        <v>0</v>
      </c>
      <c r="BA30" s="22">
        <f t="shared" ref="BA30:BA35" si="170">C30+H30+M30+R30+W30+AB30+AG30+AL30+AQ30+AV30</f>
        <v>30</v>
      </c>
      <c r="BB30" s="22">
        <f t="shared" ref="BB30:BB35" si="171">D30+I30+N30+S30+X30+AC30+AH30+AM30+AR30+AW30</f>
        <v>61</v>
      </c>
      <c r="BC30" s="22">
        <f t="shared" ref="BC30:BC35" si="172">E30+J30+O30+T30+Y30+AD30+AI30+AN30+AS30+AX30</f>
        <v>25</v>
      </c>
      <c r="BD30" s="22">
        <f t="shared" ref="BD30:BD35" si="173">F30+K30+P30+U30+Z30+AE30+AJ30+AO30+AT30+AY30</f>
        <v>2</v>
      </c>
      <c r="BE30" s="22">
        <f t="shared" ref="BE30:BE35" si="174">G30+L30+Q30+V30+AA30+AF30+AK30+AP30+AU30+AZ30</f>
        <v>27</v>
      </c>
      <c r="BF30" s="26">
        <v>2</v>
      </c>
      <c r="BG30" s="22" t="str">
        <f t="shared" si="164"/>
        <v>0</v>
      </c>
      <c r="BH30" s="22" t="str">
        <f t="shared" si="165"/>
        <v>0</v>
      </c>
      <c r="BI30" s="22">
        <f t="shared" si="166"/>
        <v>0</v>
      </c>
      <c r="BJ30" s="22">
        <f t="shared" si="167"/>
        <v>25</v>
      </c>
      <c r="BK30" s="22">
        <f t="shared" si="168"/>
        <v>2</v>
      </c>
      <c r="BL30" s="22">
        <f t="shared" si="169"/>
        <v>27</v>
      </c>
    </row>
    <row r="31" spans="1:64" ht="24.95" customHeight="1">
      <c r="A31" s="20"/>
      <c r="B31" s="21" t="s">
        <v>63</v>
      </c>
      <c r="C31" s="22">
        <v>10</v>
      </c>
      <c r="D31" s="22">
        <v>14</v>
      </c>
      <c r="E31" s="22">
        <f>5+9</f>
        <v>14</v>
      </c>
      <c r="F31" s="22">
        <f>2+1</f>
        <v>3</v>
      </c>
      <c r="G31" s="22">
        <f t="shared" si="149"/>
        <v>17</v>
      </c>
      <c r="H31" s="22">
        <v>7</v>
      </c>
      <c r="I31" s="22">
        <v>10</v>
      </c>
      <c r="J31" s="22">
        <f>4+1</f>
        <v>5</v>
      </c>
      <c r="K31" s="22">
        <v>1</v>
      </c>
      <c r="L31" s="22">
        <f t="shared" si="150"/>
        <v>6</v>
      </c>
      <c r="M31" s="22">
        <v>5</v>
      </c>
      <c r="N31" s="22">
        <v>15</v>
      </c>
      <c r="O31" s="22">
        <v>2</v>
      </c>
      <c r="P31" s="22">
        <v>1</v>
      </c>
      <c r="Q31" s="22">
        <f t="shared" si="151"/>
        <v>3</v>
      </c>
      <c r="R31" s="22">
        <v>5</v>
      </c>
      <c r="S31" s="22">
        <v>3</v>
      </c>
      <c r="T31" s="22">
        <v>0</v>
      </c>
      <c r="U31" s="22">
        <v>0</v>
      </c>
      <c r="V31" s="22">
        <f t="shared" si="152"/>
        <v>0</v>
      </c>
      <c r="W31" s="22">
        <v>1</v>
      </c>
      <c r="X31" s="22">
        <v>6</v>
      </c>
      <c r="Y31" s="22">
        <v>3</v>
      </c>
      <c r="Z31" s="22">
        <v>1</v>
      </c>
      <c r="AA31" s="22">
        <f t="shared" si="153"/>
        <v>4</v>
      </c>
      <c r="AB31" s="22">
        <v>1</v>
      </c>
      <c r="AC31" s="22">
        <v>0</v>
      </c>
      <c r="AD31" s="22">
        <v>0</v>
      </c>
      <c r="AE31" s="22">
        <v>0</v>
      </c>
      <c r="AF31" s="22">
        <f t="shared" si="154"/>
        <v>0</v>
      </c>
      <c r="AG31" s="22">
        <v>1</v>
      </c>
      <c r="AH31" s="22">
        <v>2</v>
      </c>
      <c r="AI31" s="22">
        <v>0</v>
      </c>
      <c r="AJ31" s="22">
        <v>0</v>
      </c>
      <c r="AK31" s="22">
        <f t="shared" si="155"/>
        <v>0</v>
      </c>
      <c r="AL31" s="22">
        <v>0</v>
      </c>
      <c r="AM31" s="22">
        <v>1</v>
      </c>
      <c r="AN31" s="22">
        <v>1</v>
      </c>
      <c r="AO31" s="22">
        <v>0</v>
      </c>
      <c r="AP31" s="22">
        <f t="shared" si="156"/>
        <v>1</v>
      </c>
      <c r="AQ31" s="22">
        <v>0</v>
      </c>
      <c r="AR31" s="22">
        <v>0</v>
      </c>
      <c r="AS31" s="22">
        <v>0</v>
      </c>
      <c r="AT31" s="22">
        <v>0</v>
      </c>
      <c r="AU31" s="22">
        <f t="shared" si="157"/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f t="shared" si="158"/>
        <v>0</v>
      </c>
      <c r="BA31" s="22">
        <f t="shared" si="170"/>
        <v>30</v>
      </c>
      <c r="BB31" s="22">
        <f t="shared" si="171"/>
        <v>51</v>
      </c>
      <c r="BC31" s="22">
        <f t="shared" si="172"/>
        <v>25</v>
      </c>
      <c r="BD31" s="22">
        <f t="shared" si="173"/>
        <v>6</v>
      </c>
      <c r="BE31" s="22">
        <f t="shared" si="174"/>
        <v>31</v>
      </c>
      <c r="BF31" s="26">
        <v>2</v>
      </c>
      <c r="BG31" s="22" t="str">
        <f t="shared" si="164"/>
        <v>0</v>
      </c>
      <c r="BH31" s="22" t="str">
        <f t="shared" si="165"/>
        <v>0</v>
      </c>
      <c r="BI31" s="22">
        <f t="shared" si="166"/>
        <v>0</v>
      </c>
      <c r="BJ31" s="22">
        <f t="shared" si="167"/>
        <v>25</v>
      </c>
      <c r="BK31" s="22">
        <f t="shared" si="168"/>
        <v>6</v>
      </c>
      <c r="BL31" s="22">
        <f t="shared" si="169"/>
        <v>31</v>
      </c>
    </row>
    <row r="32" spans="1:64" ht="24.95" customHeight="1">
      <c r="A32" s="20"/>
      <c r="B32" s="21" t="s">
        <v>12</v>
      </c>
      <c r="C32" s="22">
        <v>10</v>
      </c>
      <c r="D32" s="22">
        <v>13</v>
      </c>
      <c r="E32" s="22">
        <v>3</v>
      </c>
      <c r="F32" s="22">
        <v>4</v>
      </c>
      <c r="G32" s="22">
        <f t="shared" si="149"/>
        <v>7</v>
      </c>
      <c r="H32" s="22">
        <v>7</v>
      </c>
      <c r="I32" s="22">
        <v>20</v>
      </c>
      <c r="J32" s="22">
        <f>5+2</f>
        <v>7</v>
      </c>
      <c r="K32" s="22">
        <v>3</v>
      </c>
      <c r="L32" s="22">
        <f t="shared" si="150"/>
        <v>10</v>
      </c>
      <c r="M32" s="22">
        <v>5</v>
      </c>
      <c r="N32" s="22">
        <v>8</v>
      </c>
      <c r="O32" s="22">
        <v>1</v>
      </c>
      <c r="P32" s="22">
        <v>1</v>
      </c>
      <c r="Q32" s="22">
        <f t="shared" si="151"/>
        <v>2</v>
      </c>
      <c r="R32" s="22">
        <v>5</v>
      </c>
      <c r="S32" s="22">
        <v>3</v>
      </c>
      <c r="T32" s="22">
        <v>1</v>
      </c>
      <c r="U32" s="22">
        <v>0</v>
      </c>
      <c r="V32" s="22">
        <f t="shared" si="152"/>
        <v>1</v>
      </c>
      <c r="W32" s="22">
        <v>1</v>
      </c>
      <c r="X32" s="22">
        <v>10</v>
      </c>
      <c r="Y32" s="22">
        <v>3</v>
      </c>
      <c r="Z32" s="22">
        <v>2</v>
      </c>
      <c r="AA32" s="22">
        <f t="shared" si="153"/>
        <v>5</v>
      </c>
      <c r="AB32" s="22">
        <v>1</v>
      </c>
      <c r="AC32" s="22">
        <v>5</v>
      </c>
      <c r="AD32" s="22">
        <v>0</v>
      </c>
      <c r="AE32" s="22">
        <v>1</v>
      </c>
      <c r="AF32" s="22">
        <f t="shared" si="154"/>
        <v>1</v>
      </c>
      <c r="AG32" s="22">
        <v>1</v>
      </c>
      <c r="AH32" s="22">
        <v>1</v>
      </c>
      <c r="AI32" s="22">
        <v>0</v>
      </c>
      <c r="AJ32" s="22">
        <v>0</v>
      </c>
      <c r="AK32" s="22">
        <f t="shared" si="155"/>
        <v>0</v>
      </c>
      <c r="AL32" s="22">
        <v>0</v>
      </c>
      <c r="AM32" s="22">
        <v>1</v>
      </c>
      <c r="AN32" s="22">
        <v>1</v>
      </c>
      <c r="AO32" s="22">
        <v>0</v>
      </c>
      <c r="AP32" s="22">
        <f t="shared" si="156"/>
        <v>1</v>
      </c>
      <c r="AQ32" s="22">
        <v>0</v>
      </c>
      <c r="AR32" s="22">
        <v>0</v>
      </c>
      <c r="AS32" s="22">
        <v>0</v>
      </c>
      <c r="AT32" s="22">
        <v>0</v>
      </c>
      <c r="AU32" s="22">
        <f t="shared" si="157"/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f t="shared" si="158"/>
        <v>0</v>
      </c>
      <c r="BA32" s="22">
        <f t="shared" si="170"/>
        <v>30</v>
      </c>
      <c r="BB32" s="22">
        <f t="shared" si="171"/>
        <v>61</v>
      </c>
      <c r="BC32" s="22">
        <f t="shared" si="172"/>
        <v>16</v>
      </c>
      <c r="BD32" s="22">
        <f t="shared" si="173"/>
        <v>11</v>
      </c>
      <c r="BE32" s="22">
        <f t="shared" si="174"/>
        <v>27</v>
      </c>
      <c r="BF32" s="26">
        <v>2</v>
      </c>
      <c r="BG32" s="22" t="str">
        <f t="shared" si="164"/>
        <v>0</v>
      </c>
      <c r="BH32" s="22" t="str">
        <f t="shared" si="165"/>
        <v>0</v>
      </c>
      <c r="BI32" s="22">
        <f t="shared" si="166"/>
        <v>0</v>
      </c>
      <c r="BJ32" s="22">
        <f t="shared" si="167"/>
        <v>16</v>
      </c>
      <c r="BK32" s="22">
        <f t="shared" si="168"/>
        <v>11</v>
      </c>
      <c r="BL32" s="22">
        <f t="shared" si="169"/>
        <v>27</v>
      </c>
    </row>
    <row r="33" spans="1:64" s="36" customFormat="1" ht="24.95" customHeight="1">
      <c r="A33" s="34"/>
      <c r="B33" s="35" t="s">
        <v>113</v>
      </c>
      <c r="C33" s="22">
        <v>10</v>
      </c>
      <c r="D33" s="22">
        <v>5</v>
      </c>
      <c r="E33" s="22">
        <f>1+1</f>
        <v>2</v>
      </c>
      <c r="F33" s="22">
        <v>1</v>
      </c>
      <c r="G33" s="22">
        <f t="shared" si="149"/>
        <v>3</v>
      </c>
      <c r="H33" s="22">
        <v>7</v>
      </c>
      <c r="I33" s="22">
        <v>7</v>
      </c>
      <c r="J33" s="22">
        <v>0</v>
      </c>
      <c r="K33" s="22">
        <v>0</v>
      </c>
      <c r="L33" s="22">
        <f t="shared" si="150"/>
        <v>0</v>
      </c>
      <c r="M33" s="22">
        <v>5</v>
      </c>
      <c r="N33" s="22">
        <v>2</v>
      </c>
      <c r="O33" s="22">
        <v>0</v>
      </c>
      <c r="P33" s="22">
        <v>0</v>
      </c>
      <c r="Q33" s="22">
        <f t="shared" si="151"/>
        <v>0</v>
      </c>
      <c r="R33" s="22">
        <v>5</v>
      </c>
      <c r="S33" s="22">
        <v>3</v>
      </c>
      <c r="T33" s="22">
        <v>0</v>
      </c>
      <c r="U33" s="22">
        <v>0</v>
      </c>
      <c r="V33" s="22">
        <f t="shared" si="152"/>
        <v>0</v>
      </c>
      <c r="W33" s="22">
        <v>1</v>
      </c>
      <c r="X33" s="22">
        <v>1</v>
      </c>
      <c r="Y33" s="22">
        <v>0</v>
      </c>
      <c r="Z33" s="22">
        <v>0</v>
      </c>
      <c r="AA33" s="22">
        <f t="shared" si="153"/>
        <v>0</v>
      </c>
      <c r="AB33" s="22">
        <v>1</v>
      </c>
      <c r="AC33" s="22">
        <v>0</v>
      </c>
      <c r="AD33" s="22">
        <v>0</v>
      </c>
      <c r="AE33" s="22">
        <v>0</v>
      </c>
      <c r="AF33" s="22">
        <f t="shared" si="154"/>
        <v>0</v>
      </c>
      <c r="AG33" s="22">
        <v>1</v>
      </c>
      <c r="AH33" s="22">
        <v>0</v>
      </c>
      <c r="AI33" s="22">
        <v>0</v>
      </c>
      <c r="AJ33" s="22">
        <v>0</v>
      </c>
      <c r="AK33" s="22">
        <f t="shared" si="155"/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f t="shared" si="156"/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f t="shared" si="157"/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f t="shared" si="158"/>
        <v>0</v>
      </c>
      <c r="BA33" s="22">
        <f t="shared" si="170"/>
        <v>30</v>
      </c>
      <c r="BB33" s="22">
        <f t="shared" si="171"/>
        <v>18</v>
      </c>
      <c r="BC33" s="22">
        <f t="shared" si="172"/>
        <v>2</v>
      </c>
      <c r="BD33" s="22">
        <f t="shared" si="173"/>
        <v>1</v>
      </c>
      <c r="BE33" s="22">
        <f t="shared" si="174"/>
        <v>3</v>
      </c>
      <c r="BF33" s="26">
        <v>2</v>
      </c>
      <c r="BG33" s="22" t="str">
        <f t="shared" si="164"/>
        <v>0</v>
      </c>
      <c r="BH33" s="22" t="str">
        <f t="shared" si="165"/>
        <v>0</v>
      </c>
      <c r="BI33" s="22">
        <f t="shared" si="166"/>
        <v>0</v>
      </c>
      <c r="BJ33" s="22">
        <f t="shared" si="167"/>
        <v>2</v>
      </c>
      <c r="BK33" s="22">
        <f t="shared" si="168"/>
        <v>1</v>
      </c>
      <c r="BL33" s="22">
        <f t="shared" si="169"/>
        <v>3</v>
      </c>
    </row>
    <row r="34" spans="1:64" ht="24.95" customHeight="1">
      <c r="A34" s="20"/>
      <c r="B34" s="21" t="s">
        <v>14</v>
      </c>
      <c r="C34" s="22">
        <v>20</v>
      </c>
      <c r="D34" s="22">
        <v>4</v>
      </c>
      <c r="E34" s="22">
        <v>1</v>
      </c>
      <c r="F34" s="22">
        <v>0</v>
      </c>
      <c r="G34" s="22">
        <f t="shared" si="149"/>
        <v>1</v>
      </c>
      <c r="H34" s="22">
        <v>15</v>
      </c>
      <c r="I34" s="22">
        <v>12</v>
      </c>
      <c r="J34" s="22">
        <f>2+5</f>
        <v>7</v>
      </c>
      <c r="K34" s="22">
        <v>0</v>
      </c>
      <c r="L34" s="22">
        <f t="shared" si="150"/>
        <v>7</v>
      </c>
      <c r="M34" s="22">
        <v>10</v>
      </c>
      <c r="N34" s="22">
        <v>15</v>
      </c>
      <c r="O34" s="22">
        <v>1</v>
      </c>
      <c r="P34" s="22">
        <v>6</v>
      </c>
      <c r="Q34" s="22">
        <f t="shared" si="151"/>
        <v>7</v>
      </c>
      <c r="R34" s="22">
        <v>10</v>
      </c>
      <c r="S34" s="22">
        <v>4</v>
      </c>
      <c r="T34" s="22">
        <v>1</v>
      </c>
      <c r="U34" s="22">
        <v>2</v>
      </c>
      <c r="V34" s="22">
        <f t="shared" si="152"/>
        <v>3</v>
      </c>
      <c r="W34" s="22">
        <v>3</v>
      </c>
      <c r="X34" s="22">
        <v>3</v>
      </c>
      <c r="Y34" s="22">
        <v>0</v>
      </c>
      <c r="Z34" s="22">
        <v>0</v>
      </c>
      <c r="AA34" s="22">
        <f t="shared" si="153"/>
        <v>0</v>
      </c>
      <c r="AB34" s="22">
        <v>1</v>
      </c>
      <c r="AC34" s="22">
        <v>2</v>
      </c>
      <c r="AD34" s="22">
        <v>0</v>
      </c>
      <c r="AE34" s="22">
        <v>1</v>
      </c>
      <c r="AF34" s="22">
        <f t="shared" si="154"/>
        <v>1</v>
      </c>
      <c r="AG34" s="22">
        <v>1</v>
      </c>
      <c r="AH34" s="22">
        <v>2</v>
      </c>
      <c r="AI34" s="22">
        <v>1</v>
      </c>
      <c r="AJ34" s="22">
        <v>1</v>
      </c>
      <c r="AK34" s="22">
        <f t="shared" si="155"/>
        <v>2</v>
      </c>
      <c r="AL34" s="22">
        <v>0</v>
      </c>
      <c r="AM34" s="22">
        <v>3</v>
      </c>
      <c r="AN34" s="22">
        <v>1</v>
      </c>
      <c r="AO34" s="22">
        <v>1</v>
      </c>
      <c r="AP34" s="22">
        <f t="shared" si="156"/>
        <v>2</v>
      </c>
      <c r="AQ34" s="22">
        <v>0</v>
      </c>
      <c r="AR34" s="22">
        <v>0</v>
      </c>
      <c r="AS34" s="22">
        <v>0</v>
      </c>
      <c r="AT34" s="22">
        <v>0</v>
      </c>
      <c r="AU34" s="22">
        <f t="shared" si="157"/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f t="shared" si="158"/>
        <v>0</v>
      </c>
      <c r="BA34" s="22">
        <f t="shared" si="170"/>
        <v>60</v>
      </c>
      <c r="BB34" s="22">
        <f t="shared" si="171"/>
        <v>45</v>
      </c>
      <c r="BC34" s="22">
        <f t="shared" si="172"/>
        <v>12</v>
      </c>
      <c r="BD34" s="22">
        <f t="shared" si="173"/>
        <v>11</v>
      </c>
      <c r="BE34" s="22">
        <f t="shared" si="174"/>
        <v>23</v>
      </c>
      <c r="BF34" s="26">
        <v>2</v>
      </c>
      <c r="BG34" s="22" t="str">
        <f t="shared" si="164"/>
        <v>0</v>
      </c>
      <c r="BH34" s="22" t="str">
        <f t="shared" si="165"/>
        <v>0</v>
      </c>
      <c r="BI34" s="22">
        <f t="shared" si="166"/>
        <v>0</v>
      </c>
      <c r="BJ34" s="22">
        <f t="shared" si="167"/>
        <v>12</v>
      </c>
      <c r="BK34" s="22">
        <f t="shared" si="168"/>
        <v>11</v>
      </c>
      <c r="BL34" s="22">
        <f t="shared" si="169"/>
        <v>23</v>
      </c>
    </row>
    <row r="35" spans="1:64" s="2" customFormat="1" ht="24.95" customHeight="1">
      <c r="A35" s="4"/>
      <c r="B35" s="23" t="s">
        <v>52</v>
      </c>
      <c r="C35" s="24">
        <f>SUM(C29:C34)</f>
        <v>70</v>
      </c>
      <c r="D35" s="24">
        <f>SUM(D29:D34)</f>
        <v>53</v>
      </c>
      <c r="E35" s="24">
        <f t="shared" ref="E35:BL35" si="175">SUM(E29:E34)</f>
        <v>33</v>
      </c>
      <c r="F35" s="24">
        <f t="shared" si="175"/>
        <v>10</v>
      </c>
      <c r="G35" s="24">
        <f t="shared" si="175"/>
        <v>43</v>
      </c>
      <c r="H35" s="24">
        <f t="shared" si="175"/>
        <v>50</v>
      </c>
      <c r="I35" s="24">
        <f t="shared" si="175"/>
        <v>84</v>
      </c>
      <c r="J35" s="24">
        <f t="shared" si="175"/>
        <v>34</v>
      </c>
      <c r="K35" s="24">
        <f t="shared" si="175"/>
        <v>7</v>
      </c>
      <c r="L35" s="24">
        <f t="shared" si="175"/>
        <v>41</v>
      </c>
      <c r="M35" s="24">
        <f t="shared" si="175"/>
        <v>35</v>
      </c>
      <c r="N35" s="24">
        <f t="shared" ref="N35" si="176">SUM(N29:N34)</f>
        <v>57</v>
      </c>
      <c r="O35" s="24">
        <f t="shared" si="175"/>
        <v>6</v>
      </c>
      <c r="P35" s="24">
        <f t="shared" si="175"/>
        <v>12</v>
      </c>
      <c r="Q35" s="24">
        <f t="shared" si="175"/>
        <v>18</v>
      </c>
      <c r="R35" s="24">
        <f>SUM(R29:R34)</f>
        <v>35</v>
      </c>
      <c r="S35" s="24">
        <f>SUM(S29:S34)</f>
        <v>26</v>
      </c>
      <c r="T35" s="24">
        <f t="shared" ref="T35:AF35" si="177">SUM(T29:T34)</f>
        <v>5</v>
      </c>
      <c r="U35" s="24">
        <f t="shared" si="177"/>
        <v>2</v>
      </c>
      <c r="V35" s="24">
        <f t="shared" si="177"/>
        <v>7</v>
      </c>
      <c r="W35" s="24">
        <f t="shared" si="177"/>
        <v>8</v>
      </c>
      <c r="X35" s="24">
        <f t="shared" ref="X35" si="178">SUM(X29:X34)</f>
        <v>33</v>
      </c>
      <c r="Y35" s="24">
        <f t="shared" si="177"/>
        <v>9</v>
      </c>
      <c r="Z35" s="24">
        <f t="shared" si="177"/>
        <v>5</v>
      </c>
      <c r="AA35" s="24">
        <f t="shared" si="177"/>
        <v>14</v>
      </c>
      <c r="AB35" s="24">
        <f t="shared" si="177"/>
        <v>6</v>
      </c>
      <c r="AC35" s="24">
        <f t="shared" si="177"/>
        <v>9</v>
      </c>
      <c r="AD35" s="24">
        <f t="shared" si="177"/>
        <v>0</v>
      </c>
      <c r="AE35" s="24">
        <f t="shared" si="177"/>
        <v>2</v>
      </c>
      <c r="AF35" s="24">
        <f t="shared" si="177"/>
        <v>2</v>
      </c>
      <c r="AG35" s="24">
        <f t="shared" si="175"/>
        <v>6</v>
      </c>
      <c r="AH35" s="24">
        <f t="shared" ref="AH35" si="179">SUM(AH29:AH34)</f>
        <v>10</v>
      </c>
      <c r="AI35" s="24">
        <f t="shared" si="175"/>
        <v>5</v>
      </c>
      <c r="AJ35" s="24">
        <f t="shared" si="175"/>
        <v>1</v>
      </c>
      <c r="AK35" s="24">
        <f t="shared" si="175"/>
        <v>6</v>
      </c>
      <c r="AL35" s="24">
        <f t="shared" si="175"/>
        <v>0</v>
      </c>
      <c r="AM35" s="24">
        <f t="shared" si="175"/>
        <v>5</v>
      </c>
      <c r="AN35" s="24">
        <f t="shared" si="175"/>
        <v>4</v>
      </c>
      <c r="AO35" s="24">
        <f t="shared" si="175"/>
        <v>1</v>
      </c>
      <c r="AP35" s="24">
        <f t="shared" si="175"/>
        <v>5</v>
      </c>
      <c r="AQ35" s="24">
        <f t="shared" si="175"/>
        <v>0</v>
      </c>
      <c r="AR35" s="24">
        <f t="shared" si="175"/>
        <v>0</v>
      </c>
      <c r="AS35" s="24">
        <f t="shared" si="175"/>
        <v>0</v>
      </c>
      <c r="AT35" s="24">
        <f t="shared" si="175"/>
        <v>0</v>
      </c>
      <c r="AU35" s="24">
        <f t="shared" si="175"/>
        <v>0</v>
      </c>
      <c r="AV35" s="24">
        <f t="shared" ref="AV35:AZ35" si="180">SUM(AV29:AV34)</f>
        <v>0</v>
      </c>
      <c r="AW35" s="24">
        <f t="shared" si="180"/>
        <v>0</v>
      </c>
      <c r="AX35" s="24">
        <f t="shared" si="180"/>
        <v>0</v>
      </c>
      <c r="AY35" s="24">
        <f t="shared" si="180"/>
        <v>0</v>
      </c>
      <c r="AZ35" s="24">
        <f t="shared" si="180"/>
        <v>0</v>
      </c>
      <c r="BA35" s="22">
        <f t="shared" si="170"/>
        <v>210</v>
      </c>
      <c r="BB35" s="22">
        <f t="shared" si="171"/>
        <v>277</v>
      </c>
      <c r="BC35" s="22">
        <f t="shared" si="172"/>
        <v>96</v>
      </c>
      <c r="BD35" s="22">
        <f t="shared" si="173"/>
        <v>40</v>
      </c>
      <c r="BE35" s="22">
        <f t="shared" si="174"/>
        <v>136</v>
      </c>
      <c r="BF35" s="25"/>
      <c r="BG35" s="24">
        <f t="shared" si="175"/>
        <v>0</v>
      </c>
      <c r="BH35" s="24">
        <f t="shared" si="175"/>
        <v>0</v>
      </c>
      <c r="BI35" s="24">
        <f t="shared" si="175"/>
        <v>0</v>
      </c>
      <c r="BJ35" s="24">
        <f t="shared" si="175"/>
        <v>96</v>
      </c>
      <c r="BK35" s="24">
        <f t="shared" si="175"/>
        <v>40</v>
      </c>
      <c r="BL35" s="24">
        <f t="shared" si="175"/>
        <v>136</v>
      </c>
    </row>
    <row r="36" spans="1:64" s="2" customFormat="1" ht="24.95" customHeight="1">
      <c r="A36" s="4"/>
      <c r="B36" s="5" t="s">
        <v>134</v>
      </c>
      <c r="C36" s="37"/>
      <c r="D36" s="97"/>
      <c r="E36" s="97"/>
      <c r="F36" s="97"/>
      <c r="G36" s="32"/>
      <c r="H36" s="32"/>
      <c r="I36" s="32"/>
      <c r="J36" s="32"/>
      <c r="K36" s="32"/>
      <c r="L36" s="32"/>
      <c r="M36" s="97"/>
      <c r="N36" s="97"/>
      <c r="O36" s="97"/>
      <c r="P36" s="97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97"/>
      <c r="AH36" s="97"/>
      <c r="AI36" s="97"/>
      <c r="AJ36" s="97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117"/>
      <c r="BG36" s="32"/>
      <c r="BH36" s="32"/>
      <c r="BI36" s="32"/>
      <c r="BJ36" s="32"/>
      <c r="BK36" s="32"/>
      <c r="BL36" s="52"/>
    </row>
    <row r="37" spans="1:64" s="2" customFormat="1" ht="24.95" customHeight="1">
      <c r="A37" s="4"/>
      <c r="B37" s="91" t="s">
        <v>138</v>
      </c>
      <c r="C37" s="22">
        <v>10</v>
      </c>
      <c r="D37" s="22">
        <v>5</v>
      </c>
      <c r="E37" s="22">
        <v>0</v>
      </c>
      <c r="F37" s="22">
        <v>4</v>
      </c>
      <c r="G37" s="22">
        <f>E37+F37</f>
        <v>4</v>
      </c>
      <c r="H37" s="22">
        <v>7</v>
      </c>
      <c r="I37" s="22">
        <v>3</v>
      </c>
      <c r="J37" s="22">
        <v>0</v>
      </c>
      <c r="K37" s="22">
        <v>1</v>
      </c>
      <c r="L37" s="22">
        <f>J37+K37</f>
        <v>1</v>
      </c>
      <c r="M37" s="22">
        <v>5</v>
      </c>
      <c r="N37" s="22">
        <v>5</v>
      </c>
      <c r="O37" s="22">
        <v>1</v>
      </c>
      <c r="P37" s="22">
        <v>2</v>
      </c>
      <c r="Q37" s="22">
        <f>O37+P37</f>
        <v>3</v>
      </c>
      <c r="R37" s="22">
        <v>5</v>
      </c>
      <c r="S37" s="22">
        <v>6</v>
      </c>
      <c r="T37" s="22">
        <v>3</v>
      </c>
      <c r="U37" s="22">
        <v>2</v>
      </c>
      <c r="V37" s="22">
        <f>T37+U37</f>
        <v>5</v>
      </c>
      <c r="W37" s="22">
        <v>1</v>
      </c>
      <c r="X37" s="22">
        <v>4</v>
      </c>
      <c r="Y37" s="22">
        <v>1</v>
      </c>
      <c r="Z37" s="22">
        <v>1</v>
      </c>
      <c r="AA37" s="22">
        <f>Y37+Z37</f>
        <v>2</v>
      </c>
      <c r="AB37" s="22">
        <v>1</v>
      </c>
      <c r="AC37" s="22">
        <v>1</v>
      </c>
      <c r="AD37" s="22">
        <v>1</v>
      </c>
      <c r="AE37" s="22">
        <v>0</v>
      </c>
      <c r="AF37" s="22">
        <f>AD37+AE37</f>
        <v>1</v>
      </c>
      <c r="AG37" s="22">
        <v>1</v>
      </c>
      <c r="AH37" s="22">
        <v>4</v>
      </c>
      <c r="AI37" s="22">
        <f>3+1</f>
        <v>4</v>
      </c>
      <c r="AJ37" s="22">
        <v>0</v>
      </c>
      <c r="AK37" s="22">
        <f>AI37+AJ37</f>
        <v>4</v>
      </c>
      <c r="AL37" s="22">
        <v>0</v>
      </c>
      <c r="AM37" s="22">
        <v>2</v>
      </c>
      <c r="AN37" s="22">
        <v>0</v>
      </c>
      <c r="AO37" s="22">
        <v>0</v>
      </c>
      <c r="AP37" s="22">
        <f>AN37+AO37</f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f>AS37+AT37</f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f>AX37+AY37</f>
        <v>0</v>
      </c>
      <c r="BA37" s="22">
        <f t="shared" ref="BA37:BA40" si="181">C37+H37+M37+R37+W37+AB37+AG37+AL37+AQ37+AV37</f>
        <v>30</v>
      </c>
      <c r="BB37" s="22">
        <f t="shared" ref="BB37:BB40" si="182">D37+I37+N37+S37+X37+AC37+AH37+AM37+AR37+AW37</f>
        <v>30</v>
      </c>
      <c r="BC37" s="22">
        <f t="shared" ref="BC37:BC40" si="183">E37+J37+O37+T37+Y37+AD37+AI37+AN37+AS37+AX37</f>
        <v>10</v>
      </c>
      <c r="BD37" s="22">
        <f t="shared" ref="BD37:BD40" si="184">F37+K37+P37+U37+Z37+AE37+AJ37+AO37+AT37+AY37</f>
        <v>10</v>
      </c>
      <c r="BE37" s="22">
        <f t="shared" ref="BE37:BE40" si="185">G37+L37+Q37+V37+AA37+AF37+AK37+AP37+AU37+AZ37</f>
        <v>20</v>
      </c>
      <c r="BF37" s="26">
        <v>2</v>
      </c>
      <c r="BG37" s="22" t="str">
        <f>IF(BF37=1,BC37,"0")</f>
        <v>0</v>
      </c>
      <c r="BH37" s="22" t="str">
        <f>IF(BF37=1,BD37,"0")</f>
        <v>0</v>
      </c>
      <c r="BI37" s="22">
        <f>BG37+BH37</f>
        <v>0</v>
      </c>
      <c r="BJ37" s="22">
        <f>IF(BF37=2,BC37,"0")</f>
        <v>10</v>
      </c>
      <c r="BK37" s="22">
        <f>IF(BF37=2,BD37,"0")</f>
        <v>10</v>
      </c>
      <c r="BL37" s="22">
        <f>BJ37+BK37</f>
        <v>20</v>
      </c>
    </row>
    <row r="38" spans="1:64" s="2" customFormat="1" ht="24.95" customHeight="1">
      <c r="A38" s="4"/>
      <c r="B38" s="21" t="s">
        <v>10</v>
      </c>
      <c r="C38" s="22">
        <v>20</v>
      </c>
      <c r="D38" s="22">
        <v>4</v>
      </c>
      <c r="E38" s="22">
        <f>2+1</f>
        <v>3</v>
      </c>
      <c r="F38" s="22">
        <f>1+1</f>
        <v>2</v>
      </c>
      <c r="G38" s="22">
        <f>E38+F38</f>
        <v>5</v>
      </c>
      <c r="H38" s="22">
        <v>15</v>
      </c>
      <c r="I38" s="22">
        <v>2</v>
      </c>
      <c r="J38" s="22">
        <v>0</v>
      </c>
      <c r="K38" s="22">
        <f>1+1</f>
        <v>2</v>
      </c>
      <c r="L38" s="22">
        <f>J38+K38</f>
        <v>2</v>
      </c>
      <c r="M38" s="22">
        <v>10</v>
      </c>
      <c r="N38" s="22">
        <v>12</v>
      </c>
      <c r="O38" s="22">
        <f>2+1</f>
        <v>3</v>
      </c>
      <c r="P38" s="22">
        <f>5+2</f>
        <v>7</v>
      </c>
      <c r="Q38" s="22">
        <f>O38+P38</f>
        <v>10</v>
      </c>
      <c r="R38" s="22">
        <v>10</v>
      </c>
      <c r="S38" s="22">
        <v>9</v>
      </c>
      <c r="T38" s="22">
        <v>5</v>
      </c>
      <c r="U38" s="22">
        <v>1</v>
      </c>
      <c r="V38" s="22">
        <f>T38+U38</f>
        <v>6</v>
      </c>
      <c r="W38" s="22">
        <v>3</v>
      </c>
      <c r="X38" s="22">
        <v>10</v>
      </c>
      <c r="Y38" s="22">
        <v>3</v>
      </c>
      <c r="Z38" s="22">
        <v>4</v>
      </c>
      <c r="AA38" s="22">
        <f>Y38+Z38</f>
        <v>7</v>
      </c>
      <c r="AB38" s="22">
        <v>1</v>
      </c>
      <c r="AC38" s="22">
        <v>9</v>
      </c>
      <c r="AD38" s="22">
        <v>1</v>
      </c>
      <c r="AE38" s="22">
        <v>2</v>
      </c>
      <c r="AF38" s="22">
        <f>AD38+AE38</f>
        <v>3</v>
      </c>
      <c r="AG38" s="22">
        <v>1</v>
      </c>
      <c r="AH38" s="22">
        <v>8</v>
      </c>
      <c r="AI38" s="22">
        <v>3</v>
      </c>
      <c r="AJ38" s="22">
        <v>3</v>
      </c>
      <c r="AK38" s="22">
        <f>AI38+AJ38</f>
        <v>6</v>
      </c>
      <c r="AL38" s="22">
        <v>0</v>
      </c>
      <c r="AM38" s="22">
        <v>4</v>
      </c>
      <c r="AN38" s="22">
        <v>0</v>
      </c>
      <c r="AO38" s="22">
        <v>2</v>
      </c>
      <c r="AP38" s="22">
        <f>AN38+AO38</f>
        <v>2</v>
      </c>
      <c r="AQ38" s="22">
        <v>0</v>
      </c>
      <c r="AR38" s="22">
        <v>0</v>
      </c>
      <c r="AS38" s="22">
        <v>1</v>
      </c>
      <c r="AT38" s="22">
        <v>0</v>
      </c>
      <c r="AU38" s="22">
        <f>AS38+AT38</f>
        <v>1</v>
      </c>
      <c r="AV38" s="22">
        <v>0</v>
      </c>
      <c r="AW38" s="22">
        <v>0</v>
      </c>
      <c r="AX38" s="22">
        <v>0</v>
      </c>
      <c r="AY38" s="22">
        <v>0</v>
      </c>
      <c r="AZ38" s="22">
        <f>AX38+AY38</f>
        <v>0</v>
      </c>
      <c r="BA38" s="22">
        <f t="shared" si="181"/>
        <v>60</v>
      </c>
      <c r="BB38" s="22">
        <f t="shared" si="182"/>
        <v>58</v>
      </c>
      <c r="BC38" s="22">
        <f t="shared" si="183"/>
        <v>19</v>
      </c>
      <c r="BD38" s="22">
        <f t="shared" si="184"/>
        <v>23</v>
      </c>
      <c r="BE38" s="22">
        <f t="shared" si="185"/>
        <v>42</v>
      </c>
      <c r="BF38" s="26">
        <v>2</v>
      </c>
      <c r="BG38" s="22" t="str">
        <f>IF(BF38=1,BC38,"0")</f>
        <v>0</v>
      </c>
      <c r="BH38" s="22" t="str">
        <f>IF(BF38=1,BD38,"0")</f>
        <v>0</v>
      </c>
      <c r="BI38" s="22">
        <f>BG38+BH38</f>
        <v>0</v>
      </c>
      <c r="BJ38" s="22">
        <f>IF(BF38=2,BC38,"0")</f>
        <v>19</v>
      </c>
      <c r="BK38" s="22">
        <f>IF(BF38=2,BD38,"0")</f>
        <v>23</v>
      </c>
      <c r="BL38" s="22">
        <f>BJ38+BK38</f>
        <v>42</v>
      </c>
    </row>
    <row r="39" spans="1:64" s="2" customFormat="1" ht="24.95" customHeight="1">
      <c r="A39" s="4"/>
      <c r="B39" s="40" t="s">
        <v>11</v>
      </c>
      <c r="C39" s="22">
        <v>25</v>
      </c>
      <c r="D39" s="22">
        <v>2</v>
      </c>
      <c r="E39" s="22">
        <v>0</v>
      </c>
      <c r="F39" s="22">
        <v>1</v>
      </c>
      <c r="G39" s="22">
        <f>E39+F39</f>
        <v>1</v>
      </c>
      <c r="H39" s="22">
        <v>20</v>
      </c>
      <c r="I39" s="22">
        <v>8</v>
      </c>
      <c r="J39" s="22">
        <f>2+2</f>
        <v>4</v>
      </c>
      <c r="K39" s="22">
        <f>3+1</f>
        <v>4</v>
      </c>
      <c r="L39" s="22">
        <f>J39+K39</f>
        <v>8</v>
      </c>
      <c r="M39" s="22">
        <v>10</v>
      </c>
      <c r="N39" s="22">
        <v>13</v>
      </c>
      <c r="O39" s="22">
        <v>5</v>
      </c>
      <c r="P39" s="22">
        <v>6</v>
      </c>
      <c r="Q39" s="22">
        <f>O39+P39</f>
        <v>11</v>
      </c>
      <c r="R39" s="22">
        <v>10</v>
      </c>
      <c r="S39" s="22">
        <v>12</v>
      </c>
      <c r="T39" s="22">
        <v>8</v>
      </c>
      <c r="U39" s="22">
        <v>3</v>
      </c>
      <c r="V39" s="22">
        <f>T39+U39</f>
        <v>11</v>
      </c>
      <c r="W39" s="22">
        <v>3</v>
      </c>
      <c r="X39" s="22">
        <v>7</v>
      </c>
      <c r="Y39" s="22">
        <v>4</v>
      </c>
      <c r="Z39" s="22">
        <v>0</v>
      </c>
      <c r="AA39" s="22">
        <f>Y39+Z39</f>
        <v>4</v>
      </c>
      <c r="AB39" s="22">
        <v>1</v>
      </c>
      <c r="AC39" s="22">
        <v>5</v>
      </c>
      <c r="AD39" s="22">
        <v>2</v>
      </c>
      <c r="AE39" s="22">
        <v>1</v>
      </c>
      <c r="AF39" s="22">
        <f>AD39+AE39</f>
        <v>3</v>
      </c>
      <c r="AG39" s="22">
        <v>1</v>
      </c>
      <c r="AH39" s="22">
        <v>15</v>
      </c>
      <c r="AI39" s="22">
        <v>5</v>
      </c>
      <c r="AJ39" s="22">
        <v>3</v>
      </c>
      <c r="AK39" s="22">
        <f>AI39+AJ39</f>
        <v>8</v>
      </c>
      <c r="AL39" s="22">
        <v>0</v>
      </c>
      <c r="AM39" s="22">
        <v>3</v>
      </c>
      <c r="AN39" s="22">
        <v>3</v>
      </c>
      <c r="AO39" s="22">
        <v>0</v>
      </c>
      <c r="AP39" s="22">
        <f>AN39+AO39</f>
        <v>3</v>
      </c>
      <c r="AQ39" s="22">
        <v>0</v>
      </c>
      <c r="AR39" s="22">
        <v>0</v>
      </c>
      <c r="AS39" s="22">
        <v>0</v>
      </c>
      <c r="AT39" s="22">
        <v>0</v>
      </c>
      <c r="AU39" s="22">
        <f>AS39+AT39</f>
        <v>0</v>
      </c>
      <c r="AV39" s="22">
        <v>0</v>
      </c>
      <c r="AW39" s="22">
        <v>0</v>
      </c>
      <c r="AX39" s="22">
        <v>0</v>
      </c>
      <c r="AY39" s="22">
        <v>0</v>
      </c>
      <c r="AZ39" s="22">
        <f>AX39+AY39</f>
        <v>0</v>
      </c>
      <c r="BA39" s="22">
        <f t="shared" si="181"/>
        <v>70</v>
      </c>
      <c r="BB39" s="22">
        <f t="shared" si="182"/>
        <v>65</v>
      </c>
      <c r="BC39" s="22">
        <f t="shared" si="183"/>
        <v>31</v>
      </c>
      <c r="BD39" s="22">
        <f t="shared" si="184"/>
        <v>18</v>
      </c>
      <c r="BE39" s="22">
        <f t="shared" si="185"/>
        <v>49</v>
      </c>
      <c r="BF39" s="26">
        <v>2</v>
      </c>
      <c r="BG39" s="22" t="str">
        <f>IF(BF39=1,BC39,"0")</f>
        <v>0</v>
      </c>
      <c r="BH39" s="22" t="str">
        <f>IF(BF39=1,BD39,"0")</f>
        <v>0</v>
      </c>
      <c r="BI39" s="22">
        <f>BG39+BH39</f>
        <v>0</v>
      </c>
      <c r="BJ39" s="22">
        <f>IF(BF39=2,BC39,"0")</f>
        <v>31</v>
      </c>
      <c r="BK39" s="22">
        <f>IF(BF39=2,BD39,"0")</f>
        <v>18</v>
      </c>
      <c r="BL39" s="22">
        <f>BJ39+BK39</f>
        <v>49</v>
      </c>
    </row>
    <row r="40" spans="1:64" s="2" customFormat="1" ht="24.95" customHeight="1">
      <c r="A40" s="4"/>
      <c r="B40" s="23" t="s">
        <v>52</v>
      </c>
      <c r="C40" s="38">
        <f t="shared" ref="C40:AZ40" si="186">SUM(C37:C39)</f>
        <v>55</v>
      </c>
      <c r="D40" s="38">
        <f t="shared" si="186"/>
        <v>11</v>
      </c>
      <c r="E40" s="38">
        <f t="shared" si="186"/>
        <v>3</v>
      </c>
      <c r="F40" s="38">
        <f t="shared" si="186"/>
        <v>7</v>
      </c>
      <c r="G40" s="38">
        <f t="shared" si="186"/>
        <v>10</v>
      </c>
      <c r="H40" s="38">
        <f t="shared" ref="H40:L40" si="187">SUM(H37:H39)</f>
        <v>42</v>
      </c>
      <c r="I40" s="38">
        <f t="shared" si="187"/>
        <v>13</v>
      </c>
      <c r="J40" s="38">
        <f t="shared" si="187"/>
        <v>4</v>
      </c>
      <c r="K40" s="38">
        <f t="shared" si="187"/>
        <v>7</v>
      </c>
      <c r="L40" s="38">
        <f t="shared" si="187"/>
        <v>11</v>
      </c>
      <c r="M40" s="38">
        <f t="shared" si="186"/>
        <v>25</v>
      </c>
      <c r="N40" s="38">
        <f t="shared" si="186"/>
        <v>30</v>
      </c>
      <c r="O40" s="38">
        <f t="shared" si="186"/>
        <v>9</v>
      </c>
      <c r="P40" s="38">
        <f t="shared" si="186"/>
        <v>15</v>
      </c>
      <c r="Q40" s="38">
        <f t="shared" si="186"/>
        <v>24</v>
      </c>
      <c r="R40" s="38">
        <f t="shared" si="186"/>
        <v>25</v>
      </c>
      <c r="S40" s="38">
        <f t="shared" si="186"/>
        <v>27</v>
      </c>
      <c r="T40" s="38">
        <f t="shared" si="186"/>
        <v>16</v>
      </c>
      <c r="U40" s="38">
        <f t="shared" si="186"/>
        <v>6</v>
      </c>
      <c r="V40" s="38">
        <f t="shared" si="186"/>
        <v>22</v>
      </c>
      <c r="W40" s="38">
        <f t="shared" si="186"/>
        <v>7</v>
      </c>
      <c r="X40" s="38">
        <f t="shared" si="186"/>
        <v>21</v>
      </c>
      <c r="Y40" s="38">
        <f t="shared" si="186"/>
        <v>8</v>
      </c>
      <c r="Z40" s="38">
        <f t="shared" si="186"/>
        <v>5</v>
      </c>
      <c r="AA40" s="38">
        <f t="shared" si="186"/>
        <v>13</v>
      </c>
      <c r="AB40" s="38">
        <f t="shared" ref="AB40:AF40" si="188">SUM(AB37:AB39)</f>
        <v>3</v>
      </c>
      <c r="AC40" s="38">
        <f t="shared" si="188"/>
        <v>15</v>
      </c>
      <c r="AD40" s="38">
        <f t="shared" si="188"/>
        <v>4</v>
      </c>
      <c r="AE40" s="38">
        <f t="shared" si="188"/>
        <v>3</v>
      </c>
      <c r="AF40" s="38">
        <f t="shared" si="188"/>
        <v>7</v>
      </c>
      <c r="AG40" s="38">
        <f t="shared" si="186"/>
        <v>3</v>
      </c>
      <c r="AH40" s="38">
        <f t="shared" si="186"/>
        <v>27</v>
      </c>
      <c r="AI40" s="38">
        <f t="shared" si="186"/>
        <v>12</v>
      </c>
      <c r="AJ40" s="38">
        <f t="shared" si="186"/>
        <v>6</v>
      </c>
      <c r="AK40" s="38">
        <f t="shared" si="186"/>
        <v>18</v>
      </c>
      <c r="AL40" s="38">
        <f t="shared" ref="AL40:AP40" si="189">SUM(AL37:AL39)</f>
        <v>0</v>
      </c>
      <c r="AM40" s="38">
        <f t="shared" si="189"/>
        <v>9</v>
      </c>
      <c r="AN40" s="38">
        <f t="shared" si="189"/>
        <v>3</v>
      </c>
      <c r="AO40" s="38">
        <f t="shared" si="189"/>
        <v>2</v>
      </c>
      <c r="AP40" s="38">
        <f t="shared" si="189"/>
        <v>5</v>
      </c>
      <c r="AQ40" s="38">
        <f t="shared" ref="AQ40:AU40" si="190">SUM(AQ37:AQ39)</f>
        <v>0</v>
      </c>
      <c r="AR40" s="38">
        <f t="shared" si="190"/>
        <v>0</v>
      </c>
      <c r="AS40" s="38">
        <f t="shared" si="190"/>
        <v>1</v>
      </c>
      <c r="AT40" s="38">
        <f t="shared" si="190"/>
        <v>0</v>
      </c>
      <c r="AU40" s="38">
        <f t="shared" si="190"/>
        <v>1</v>
      </c>
      <c r="AV40" s="38">
        <f t="shared" si="186"/>
        <v>0</v>
      </c>
      <c r="AW40" s="38">
        <f t="shared" si="186"/>
        <v>0</v>
      </c>
      <c r="AX40" s="38">
        <f t="shared" si="186"/>
        <v>0</v>
      </c>
      <c r="AY40" s="38">
        <f t="shared" si="186"/>
        <v>0</v>
      </c>
      <c r="AZ40" s="38">
        <f t="shared" si="186"/>
        <v>0</v>
      </c>
      <c r="BA40" s="38">
        <f t="shared" si="181"/>
        <v>160</v>
      </c>
      <c r="BB40" s="38">
        <f t="shared" si="182"/>
        <v>153</v>
      </c>
      <c r="BC40" s="22">
        <f t="shared" si="183"/>
        <v>60</v>
      </c>
      <c r="BD40" s="22">
        <f t="shared" si="184"/>
        <v>51</v>
      </c>
      <c r="BE40" s="22">
        <f t="shared" si="185"/>
        <v>111</v>
      </c>
      <c r="BF40" s="39"/>
      <c r="BG40" s="38">
        <f t="shared" ref="BG40:BL40" si="191">SUM(BG37:BG39)</f>
        <v>0</v>
      </c>
      <c r="BH40" s="38">
        <f t="shared" si="191"/>
        <v>0</v>
      </c>
      <c r="BI40" s="38">
        <f t="shared" si="191"/>
        <v>0</v>
      </c>
      <c r="BJ40" s="38">
        <f t="shared" si="191"/>
        <v>60</v>
      </c>
      <c r="BK40" s="38">
        <f t="shared" si="191"/>
        <v>51</v>
      </c>
      <c r="BL40" s="24">
        <f t="shared" si="191"/>
        <v>111</v>
      </c>
    </row>
    <row r="41" spans="1:64" ht="24.95" customHeight="1">
      <c r="A41" s="20"/>
      <c r="B41" s="5" t="s">
        <v>72</v>
      </c>
      <c r="C41" s="37"/>
      <c r="D41" s="97"/>
      <c r="E41" s="97"/>
      <c r="F41" s="97"/>
      <c r="G41" s="32"/>
      <c r="H41" s="32"/>
      <c r="I41" s="32"/>
      <c r="J41" s="32"/>
      <c r="K41" s="32"/>
      <c r="L41" s="32"/>
      <c r="M41" s="97"/>
      <c r="N41" s="97"/>
      <c r="O41" s="97"/>
      <c r="P41" s="97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97"/>
      <c r="AH41" s="97"/>
      <c r="AI41" s="97"/>
      <c r="AJ41" s="97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117"/>
      <c r="BG41" s="32"/>
      <c r="BH41" s="32"/>
      <c r="BI41" s="32"/>
      <c r="BJ41" s="32"/>
      <c r="BK41" s="32"/>
      <c r="BL41" s="52"/>
    </row>
    <row r="42" spans="1:64" ht="24.95" customHeight="1">
      <c r="A42" s="20"/>
      <c r="B42" s="21" t="s">
        <v>84</v>
      </c>
      <c r="C42" s="22">
        <v>10</v>
      </c>
      <c r="D42" s="22">
        <v>2</v>
      </c>
      <c r="E42" s="22">
        <v>1</v>
      </c>
      <c r="F42" s="22">
        <v>0</v>
      </c>
      <c r="G42" s="22">
        <f t="shared" ref="G42" si="192">E42+F42</f>
        <v>1</v>
      </c>
      <c r="H42" s="22">
        <v>7</v>
      </c>
      <c r="I42" s="22">
        <v>12</v>
      </c>
      <c r="J42" s="22">
        <f>7+1</f>
        <v>8</v>
      </c>
      <c r="K42" s="22">
        <v>1</v>
      </c>
      <c r="L42" s="22">
        <f t="shared" ref="L42" si="193">J42+K42</f>
        <v>9</v>
      </c>
      <c r="M42" s="22">
        <v>5</v>
      </c>
      <c r="N42" s="22">
        <v>5</v>
      </c>
      <c r="O42" s="22">
        <v>1</v>
      </c>
      <c r="P42" s="22">
        <v>2</v>
      </c>
      <c r="Q42" s="22">
        <f t="shared" ref="Q42" si="194">O42+P42</f>
        <v>3</v>
      </c>
      <c r="R42" s="22">
        <v>5</v>
      </c>
      <c r="S42" s="22">
        <v>2</v>
      </c>
      <c r="T42" s="22">
        <v>2</v>
      </c>
      <c r="U42" s="22">
        <v>0</v>
      </c>
      <c r="V42" s="22">
        <f t="shared" ref="V42" si="195">T42+U42</f>
        <v>2</v>
      </c>
      <c r="W42" s="22">
        <v>1</v>
      </c>
      <c r="X42" s="22">
        <v>4</v>
      </c>
      <c r="Y42" s="22">
        <v>2</v>
      </c>
      <c r="Z42" s="22">
        <v>0</v>
      </c>
      <c r="AA42" s="22">
        <f t="shared" ref="AA42" si="196">Y42+Z42</f>
        <v>2</v>
      </c>
      <c r="AB42" s="22">
        <v>1</v>
      </c>
      <c r="AC42" s="22">
        <v>2</v>
      </c>
      <c r="AD42" s="22">
        <v>1</v>
      </c>
      <c r="AE42" s="22">
        <v>0</v>
      </c>
      <c r="AF42" s="22">
        <f t="shared" ref="AF42" si="197">AD42+AE42</f>
        <v>1</v>
      </c>
      <c r="AG42" s="22">
        <v>1</v>
      </c>
      <c r="AH42" s="22">
        <v>5</v>
      </c>
      <c r="AI42" s="22">
        <v>0</v>
      </c>
      <c r="AJ42" s="22">
        <v>1</v>
      </c>
      <c r="AK42" s="22">
        <f t="shared" ref="AK42" si="198">AI42+AJ42</f>
        <v>1</v>
      </c>
      <c r="AL42" s="22">
        <v>0</v>
      </c>
      <c r="AM42" s="22">
        <v>1</v>
      </c>
      <c r="AN42" s="22">
        <v>0</v>
      </c>
      <c r="AO42" s="22">
        <v>0</v>
      </c>
      <c r="AP42" s="22">
        <f>SUM(AN42:AO42)</f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f t="shared" ref="AU42" si="199">AS42+AT42</f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f t="shared" ref="AZ42" si="200">AX42+AY42</f>
        <v>0</v>
      </c>
      <c r="BA42" s="22">
        <f t="shared" ref="BA42:BA43" si="201">C42+H42+M42+R42+W42+AB42+AG42+AL42+AQ42+AV42</f>
        <v>30</v>
      </c>
      <c r="BB42" s="22">
        <f t="shared" ref="BB42:BB43" si="202">D42+I42+N42+S42+X42+AC42+AH42+AM42+AR42+AW42</f>
        <v>33</v>
      </c>
      <c r="BC42" s="22">
        <f t="shared" ref="BC42:BC43" si="203">E42+J42+O42+T42+Y42+AD42+AI42+AN42+AS42+AX42</f>
        <v>15</v>
      </c>
      <c r="BD42" s="22">
        <f t="shared" ref="BD42:BD43" si="204">F42+K42+P42+U42+Z42+AE42+AJ42+AO42+AT42+AY42</f>
        <v>4</v>
      </c>
      <c r="BE42" s="22">
        <f t="shared" ref="BE42:BE43" si="205">G42+L42+Q42+V42+AA42+AF42+AK42+AP42+AU42+AZ42</f>
        <v>19</v>
      </c>
      <c r="BF42" s="26">
        <v>2</v>
      </c>
      <c r="BG42" s="22" t="str">
        <f>IF(BF42=1,BC42,"0")</f>
        <v>0</v>
      </c>
      <c r="BH42" s="22" t="str">
        <f>IF(BF42=1,BD42,"0")</f>
        <v>0</v>
      </c>
      <c r="BI42" s="22">
        <f>BG42+BH42</f>
        <v>0</v>
      </c>
      <c r="BJ42" s="22">
        <f>IF(BF42=2,BC42,"0")</f>
        <v>15</v>
      </c>
      <c r="BK42" s="22">
        <f>IF(BF42=2,BD42,"0")</f>
        <v>4</v>
      </c>
      <c r="BL42" s="22">
        <f>BJ42+BK42</f>
        <v>19</v>
      </c>
    </row>
    <row r="43" spans="1:64" s="2" customFormat="1" ht="24.95" customHeight="1">
      <c r="A43" s="4"/>
      <c r="B43" s="23" t="s">
        <v>52</v>
      </c>
      <c r="C43" s="38">
        <f t="shared" ref="C43:BL43" si="206">SUM(C42)</f>
        <v>10</v>
      </c>
      <c r="D43" s="38">
        <f t="shared" ref="D43" si="207">SUM(D42)</f>
        <v>2</v>
      </c>
      <c r="E43" s="38">
        <f t="shared" si="206"/>
        <v>1</v>
      </c>
      <c r="F43" s="38">
        <f t="shared" si="206"/>
        <v>0</v>
      </c>
      <c r="G43" s="38">
        <f t="shared" si="206"/>
        <v>1</v>
      </c>
      <c r="H43" s="38">
        <f>SUM(H42)</f>
        <v>7</v>
      </c>
      <c r="I43" s="38">
        <f>SUM(I42)</f>
        <v>12</v>
      </c>
      <c r="J43" s="38">
        <f t="shared" ref="J43:L43" si="208">SUM(J42)</f>
        <v>8</v>
      </c>
      <c r="K43" s="38">
        <f t="shared" si="208"/>
        <v>1</v>
      </c>
      <c r="L43" s="38">
        <f t="shared" si="208"/>
        <v>9</v>
      </c>
      <c r="M43" s="38">
        <f t="shared" si="206"/>
        <v>5</v>
      </c>
      <c r="N43" s="38">
        <f t="shared" ref="N43" si="209">SUM(N42)</f>
        <v>5</v>
      </c>
      <c r="O43" s="38">
        <f t="shared" si="206"/>
        <v>1</v>
      </c>
      <c r="P43" s="38">
        <f t="shared" si="206"/>
        <v>2</v>
      </c>
      <c r="Q43" s="38">
        <f t="shared" si="206"/>
        <v>3</v>
      </c>
      <c r="R43" s="38">
        <f t="shared" ref="R43:AF43" si="210">SUM(R42)</f>
        <v>5</v>
      </c>
      <c r="S43" s="38">
        <f t="shared" ref="S43" si="211">SUM(S42)</f>
        <v>2</v>
      </c>
      <c r="T43" s="38">
        <f t="shared" si="210"/>
        <v>2</v>
      </c>
      <c r="U43" s="38">
        <f t="shared" si="210"/>
        <v>0</v>
      </c>
      <c r="V43" s="38">
        <f t="shared" si="210"/>
        <v>2</v>
      </c>
      <c r="W43" s="38">
        <f t="shared" si="210"/>
        <v>1</v>
      </c>
      <c r="X43" s="38">
        <f t="shared" ref="X43" si="212">SUM(X42)</f>
        <v>4</v>
      </c>
      <c r="Y43" s="38">
        <f t="shared" si="210"/>
        <v>2</v>
      </c>
      <c r="Z43" s="38">
        <f t="shared" si="210"/>
        <v>0</v>
      </c>
      <c r="AA43" s="38">
        <f t="shared" si="210"/>
        <v>2</v>
      </c>
      <c r="AB43" s="38">
        <f t="shared" si="210"/>
        <v>1</v>
      </c>
      <c r="AC43" s="38">
        <f t="shared" si="210"/>
        <v>2</v>
      </c>
      <c r="AD43" s="38">
        <f t="shared" si="210"/>
        <v>1</v>
      </c>
      <c r="AE43" s="38">
        <f t="shared" si="210"/>
        <v>0</v>
      </c>
      <c r="AF43" s="38">
        <f t="shared" si="210"/>
        <v>1</v>
      </c>
      <c r="AG43" s="38">
        <f t="shared" si="206"/>
        <v>1</v>
      </c>
      <c r="AH43" s="38">
        <f t="shared" ref="AH43" si="213">SUM(AH42)</f>
        <v>5</v>
      </c>
      <c r="AI43" s="38">
        <f t="shared" si="206"/>
        <v>0</v>
      </c>
      <c r="AJ43" s="38">
        <f t="shared" si="206"/>
        <v>1</v>
      </c>
      <c r="AK43" s="38">
        <f t="shared" si="206"/>
        <v>1</v>
      </c>
      <c r="AL43" s="38">
        <f t="shared" si="206"/>
        <v>0</v>
      </c>
      <c r="AM43" s="38">
        <f t="shared" si="206"/>
        <v>1</v>
      </c>
      <c r="AN43" s="38">
        <f t="shared" si="206"/>
        <v>0</v>
      </c>
      <c r="AO43" s="38">
        <f t="shared" si="206"/>
        <v>0</v>
      </c>
      <c r="AP43" s="38">
        <f t="shared" si="206"/>
        <v>0</v>
      </c>
      <c r="AQ43" s="38">
        <f t="shared" si="206"/>
        <v>0</v>
      </c>
      <c r="AR43" s="38">
        <f t="shared" si="206"/>
        <v>0</v>
      </c>
      <c r="AS43" s="38">
        <f t="shared" si="206"/>
        <v>0</v>
      </c>
      <c r="AT43" s="38">
        <f t="shared" si="206"/>
        <v>0</v>
      </c>
      <c r="AU43" s="38">
        <f t="shared" si="206"/>
        <v>0</v>
      </c>
      <c r="AV43" s="38">
        <f t="shared" ref="AV43:AZ43" si="214">SUM(AV42)</f>
        <v>0</v>
      </c>
      <c r="AW43" s="38">
        <f t="shared" si="214"/>
        <v>0</v>
      </c>
      <c r="AX43" s="38">
        <f t="shared" si="214"/>
        <v>0</v>
      </c>
      <c r="AY43" s="38">
        <f t="shared" si="214"/>
        <v>0</v>
      </c>
      <c r="AZ43" s="38">
        <f t="shared" si="214"/>
        <v>0</v>
      </c>
      <c r="BA43" s="22">
        <f t="shared" si="201"/>
        <v>30</v>
      </c>
      <c r="BB43" s="22">
        <f t="shared" si="202"/>
        <v>33</v>
      </c>
      <c r="BC43" s="22">
        <f t="shared" si="203"/>
        <v>15</v>
      </c>
      <c r="BD43" s="22">
        <f t="shared" si="204"/>
        <v>4</v>
      </c>
      <c r="BE43" s="22">
        <f t="shared" si="205"/>
        <v>19</v>
      </c>
      <c r="BF43" s="39">
        <f t="shared" si="206"/>
        <v>2</v>
      </c>
      <c r="BG43" s="38">
        <f t="shared" si="206"/>
        <v>0</v>
      </c>
      <c r="BH43" s="38">
        <f t="shared" si="206"/>
        <v>0</v>
      </c>
      <c r="BI43" s="38">
        <f t="shared" si="206"/>
        <v>0</v>
      </c>
      <c r="BJ43" s="38">
        <f t="shared" si="206"/>
        <v>15</v>
      </c>
      <c r="BK43" s="38">
        <f t="shared" si="206"/>
        <v>4</v>
      </c>
      <c r="BL43" s="24">
        <f t="shared" si="206"/>
        <v>19</v>
      </c>
    </row>
    <row r="44" spans="1:64" ht="24.95" customHeight="1">
      <c r="A44" s="20"/>
      <c r="B44" s="5" t="s">
        <v>132</v>
      </c>
      <c r="C44" s="37"/>
      <c r="D44" s="97"/>
      <c r="E44" s="97"/>
      <c r="F44" s="97"/>
      <c r="G44" s="32"/>
      <c r="H44" s="32"/>
      <c r="I44" s="32"/>
      <c r="J44" s="32"/>
      <c r="K44" s="32"/>
      <c r="L44" s="32"/>
      <c r="M44" s="97"/>
      <c r="N44" s="97"/>
      <c r="O44" s="97"/>
      <c r="P44" s="97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97"/>
      <c r="AH44" s="97"/>
      <c r="AI44" s="97"/>
      <c r="AJ44" s="97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117"/>
      <c r="BG44" s="32"/>
      <c r="BH44" s="32"/>
      <c r="BI44" s="32"/>
      <c r="BJ44" s="32"/>
      <c r="BK44" s="32"/>
      <c r="BL44" s="52"/>
    </row>
    <row r="45" spans="1:64" ht="24.95" customHeight="1">
      <c r="A45" s="92"/>
      <c r="B45" s="93" t="s">
        <v>106</v>
      </c>
      <c r="C45" s="66">
        <v>20</v>
      </c>
      <c r="D45" s="66">
        <v>8</v>
      </c>
      <c r="E45" s="66">
        <f>1+4</f>
        <v>5</v>
      </c>
      <c r="F45" s="66">
        <v>1</v>
      </c>
      <c r="G45" s="22">
        <f>E45+F45</f>
        <v>6</v>
      </c>
      <c r="H45" s="22">
        <v>15</v>
      </c>
      <c r="I45" s="22">
        <v>27</v>
      </c>
      <c r="J45" s="22">
        <f>17+5</f>
        <v>22</v>
      </c>
      <c r="K45" s="22">
        <v>0</v>
      </c>
      <c r="L45" s="22">
        <f>J45+K45</f>
        <v>22</v>
      </c>
      <c r="M45" s="66">
        <v>0</v>
      </c>
      <c r="N45" s="66">
        <v>0</v>
      </c>
      <c r="O45" s="66">
        <v>0</v>
      </c>
      <c r="P45" s="66">
        <v>0</v>
      </c>
      <c r="Q45" s="22">
        <f>O45+P45</f>
        <v>0</v>
      </c>
      <c r="R45" s="22">
        <v>0</v>
      </c>
      <c r="S45" s="22">
        <v>0</v>
      </c>
      <c r="T45" s="22">
        <v>0</v>
      </c>
      <c r="U45" s="22">
        <v>0</v>
      </c>
      <c r="V45" s="22">
        <f>T45+U45</f>
        <v>0</v>
      </c>
      <c r="W45" s="22">
        <v>0</v>
      </c>
      <c r="X45" s="22">
        <v>0</v>
      </c>
      <c r="Y45" s="22">
        <v>0</v>
      </c>
      <c r="Z45" s="22">
        <v>0</v>
      </c>
      <c r="AA45" s="22">
        <f>Y45+Z45</f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f>AD45+AE45</f>
        <v>0</v>
      </c>
      <c r="AG45" s="66">
        <v>0</v>
      </c>
      <c r="AH45" s="66">
        <v>0</v>
      </c>
      <c r="AI45" s="66">
        <v>0</v>
      </c>
      <c r="AJ45" s="66">
        <v>0</v>
      </c>
      <c r="AK45" s="22">
        <f>AI45+AJ45</f>
        <v>0</v>
      </c>
      <c r="AL45" s="22">
        <v>0</v>
      </c>
      <c r="AM45" s="22">
        <v>2</v>
      </c>
      <c r="AN45" s="22">
        <v>0</v>
      </c>
      <c r="AO45" s="22">
        <v>0</v>
      </c>
      <c r="AP45" s="22">
        <f>AN45+AO45</f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f>AS45+AT45</f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f>AX45+AY45</f>
        <v>0</v>
      </c>
      <c r="BA45" s="22">
        <f t="shared" ref="BA45:BA47" si="215">C45+H45+M45+R45+W45+AB45+AG45+AL45+AQ45+AV45</f>
        <v>35</v>
      </c>
      <c r="BB45" s="22">
        <f t="shared" ref="BB45:BB47" si="216">D45+I45+N45+S45+X45+AC45+AH45+AM45+AR45+AW45</f>
        <v>37</v>
      </c>
      <c r="BC45" s="22">
        <f t="shared" ref="BC45:BC47" si="217">E45+J45+O45+T45+Y45+AD45+AI45+AN45+AS45+AX45</f>
        <v>27</v>
      </c>
      <c r="BD45" s="22">
        <f t="shared" ref="BD45:BD47" si="218">F45+K45+P45+U45+Z45+AE45+AJ45+AO45+AT45+AY45</f>
        <v>1</v>
      </c>
      <c r="BE45" s="22">
        <f t="shared" ref="BE45:BE47" si="219">G45+L45+Q45+V45+AA45+AF45+AK45+AP45+AU45+AZ45</f>
        <v>28</v>
      </c>
      <c r="BF45" s="118">
        <v>2</v>
      </c>
      <c r="BG45" s="22" t="str">
        <f>IF(BF45=1,BC45,"0")</f>
        <v>0</v>
      </c>
      <c r="BH45" s="22" t="str">
        <f>IF(BF45=1,BD45,"0")</f>
        <v>0</v>
      </c>
      <c r="BI45" s="22">
        <f>BG45+BH45</f>
        <v>0</v>
      </c>
      <c r="BJ45" s="22">
        <f>IF(BF45=2,BC45,"0")</f>
        <v>27</v>
      </c>
      <c r="BK45" s="22">
        <f>IF(BF45=2,BD45,"0")</f>
        <v>1</v>
      </c>
      <c r="BL45" s="22">
        <f>BJ45+BK45</f>
        <v>28</v>
      </c>
    </row>
    <row r="46" spans="1:64" ht="24.95" customHeight="1">
      <c r="A46" s="20"/>
      <c r="B46" s="106" t="s">
        <v>122</v>
      </c>
      <c r="C46" s="52">
        <v>20</v>
      </c>
      <c r="D46" s="52">
        <v>11</v>
      </c>
      <c r="E46" s="22">
        <v>0</v>
      </c>
      <c r="F46" s="22">
        <v>0</v>
      </c>
      <c r="G46" s="22">
        <f>E46+F46</f>
        <v>0</v>
      </c>
      <c r="H46" s="22">
        <v>10</v>
      </c>
      <c r="I46" s="22">
        <v>17</v>
      </c>
      <c r="J46" s="22">
        <f>5+1</f>
        <v>6</v>
      </c>
      <c r="K46" s="22">
        <f>2+1</f>
        <v>3</v>
      </c>
      <c r="L46" s="22">
        <f>J46+K46</f>
        <v>9</v>
      </c>
      <c r="M46" s="22">
        <v>0</v>
      </c>
      <c r="N46" s="22">
        <v>0</v>
      </c>
      <c r="O46" s="22">
        <v>0</v>
      </c>
      <c r="P46" s="22">
        <v>0</v>
      </c>
      <c r="Q46" s="22">
        <f>O46+P46</f>
        <v>0</v>
      </c>
      <c r="R46" s="22">
        <v>0</v>
      </c>
      <c r="S46" s="22">
        <v>0</v>
      </c>
      <c r="T46" s="22">
        <v>0</v>
      </c>
      <c r="U46" s="22">
        <v>0</v>
      </c>
      <c r="V46" s="22">
        <f>T46+U46</f>
        <v>0</v>
      </c>
      <c r="W46" s="22">
        <v>0</v>
      </c>
      <c r="X46" s="22">
        <v>0</v>
      </c>
      <c r="Y46" s="22">
        <v>0</v>
      </c>
      <c r="Z46" s="22">
        <v>0</v>
      </c>
      <c r="AA46" s="22">
        <f>Y46+Z46</f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f>AD46+AE46</f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f>AI46+AJ46</f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f>AN46+AO46</f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f>AS46+AT46</f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f>AX46+AY46</f>
        <v>0</v>
      </c>
      <c r="BA46" s="22">
        <f t="shared" si="215"/>
        <v>30</v>
      </c>
      <c r="BB46" s="22">
        <f t="shared" si="216"/>
        <v>28</v>
      </c>
      <c r="BC46" s="22">
        <f t="shared" si="217"/>
        <v>6</v>
      </c>
      <c r="BD46" s="22">
        <f t="shared" si="218"/>
        <v>3</v>
      </c>
      <c r="BE46" s="22">
        <f t="shared" si="219"/>
        <v>9</v>
      </c>
      <c r="BF46" s="26">
        <v>2</v>
      </c>
      <c r="BG46" s="22" t="str">
        <f>IF(BF46=1,BC46,"0")</f>
        <v>0</v>
      </c>
      <c r="BH46" s="22" t="str">
        <f>IF(BF46=1,BD46,"0")</f>
        <v>0</v>
      </c>
      <c r="BI46" s="22">
        <f>BG46+BH46</f>
        <v>0</v>
      </c>
      <c r="BJ46" s="22">
        <f>IF(BF46=2,BC46,"0")</f>
        <v>6</v>
      </c>
      <c r="BK46" s="22">
        <f>IF(BF46=2,BD46,"0")</f>
        <v>3</v>
      </c>
      <c r="BL46" s="22">
        <f>BJ46+BK46</f>
        <v>9</v>
      </c>
    </row>
    <row r="47" spans="1:64" ht="24.95" customHeight="1">
      <c r="A47" s="59"/>
      <c r="B47" s="94" t="s">
        <v>52</v>
      </c>
      <c r="C47" s="38">
        <f t="shared" ref="C47:AZ47" si="220">SUM(C45:C46)</f>
        <v>40</v>
      </c>
      <c r="D47" s="38">
        <f t="shared" si="220"/>
        <v>19</v>
      </c>
      <c r="E47" s="38">
        <f t="shared" si="220"/>
        <v>5</v>
      </c>
      <c r="F47" s="38">
        <f t="shared" si="220"/>
        <v>1</v>
      </c>
      <c r="G47" s="38">
        <f t="shared" si="220"/>
        <v>6</v>
      </c>
      <c r="H47" s="38">
        <f t="shared" ref="H47:L47" si="221">SUM(H45:H46)</f>
        <v>25</v>
      </c>
      <c r="I47" s="38">
        <f t="shared" si="221"/>
        <v>44</v>
      </c>
      <c r="J47" s="38">
        <f t="shared" si="221"/>
        <v>28</v>
      </c>
      <c r="K47" s="38">
        <f t="shared" si="221"/>
        <v>3</v>
      </c>
      <c r="L47" s="38">
        <f t="shared" si="221"/>
        <v>31</v>
      </c>
      <c r="M47" s="38">
        <f t="shared" si="220"/>
        <v>0</v>
      </c>
      <c r="N47" s="38">
        <f t="shared" si="220"/>
        <v>0</v>
      </c>
      <c r="O47" s="38">
        <f t="shared" si="220"/>
        <v>0</v>
      </c>
      <c r="P47" s="38">
        <f t="shared" si="220"/>
        <v>0</v>
      </c>
      <c r="Q47" s="38">
        <f t="shared" si="220"/>
        <v>0</v>
      </c>
      <c r="R47" s="38">
        <f t="shared" si="220"/>
        <v>0</v>
      </c>
      <c r="S47" s="38">
        <f t="shared" si="220"/>
        <v>0</v>
      </c>
      <c r="T47" s="38">
        <f t="shared" si="220"/>
        <v>0</v>
      </c>
      <c r="U47" s="38">
        <f t="shared" si="220"/>
        <v>0</v>
      </c>
      <c r="V47" s="38">
        <f t="shared" si="220"/>
        <v>0</v>
      </c>
      <c r="W47" s="38">
        <f t="shared" si="220"/>
        <v>0</v>
      </c>
      <c r="X47" s="38">
        <f t="shared" si="220"/>
        <v>0</v>
      </c>
      <c r="Y47" s="38">
        <f t="shared" si="220"/>
        <v>0</v>
      </c>
      <c r="Z47" s="38">
        <f t="shared" si="220"/>
        <v>0</v>
      </c>
      <c r="AA47" s="38">
        <f t="shared" si="220"/>
        <v>0</v>
      </c>
      <c r="AB47" s="38">
        <f t="shared" ref="AB47:AF47" si="222">SUM(AB45:AB46)</f>
        <v>0</v>
      </c>
      <c r="AC47" s="38">
        <f t="shared" si="222"/>
        <v>0</v>
      </c>
      <c r="AD47" s="38">
        <f t="shared" si="222"/>
        <v>0</v>
      </c>
      <c r="AE47" s="38">
        <f t="shared" si="222"/>
        <v>0</v>
      </c>
      <c r="AF47" s="38">
        <f t="shared" si="222"/>
        <v>0</v>
      </c>
      <c r="AG47" s="38">
        <f t="shared" si="220"/>
        <v>0</v>
      </c>
      <c r="AH47" s="38">
        <f t="shared" si="220"/>
        <v>0</v>
      </c>
      <c r="AI47" s="38">
        <f t="shared" si="220"/>
        <v>0</v>
      </c>
      <c r="AJ47" s="38">
        <f t="shared" si="220"/>
        <v>0</v>
      </c>
      <c r="AK47" s="38">
        <f t="shared" si="220"/>
        <v>0</v>
      </c>
      <c r="AL47" s="38">
        <f t="shared" ref="AL47:AP47" si="223">SUM(AL45:AL46)</f>
        <v>0</v>
      </c>
      <c r="AM47" s="38">
        <f t="shared" si="223"/>
        <v>2</v>
      </c>
      <c r="AN47" s="38">
        <f t="shared" si="223"/>
        <v>0</v>
      </c>
      <c r="AO47" s="38">
        <f t="shared" si="223"/>
        <v>0</v>
      </c>
      <c r="AP47" s="38">
        <f t="shared" si="223"/>
        <v>0</v>
      </c>
      <c r="AQ47" s="38">
        <f t="shared" ref="AQ47:AU47" si="224">SUM(AQ45:AQ46)</f>
        <v>0</v>
      </c>
      <c r="AR47" s="38">
        <f t="shared" si="224"/>
        <v>0</v>
      </c>
      <c r="AS47" s="38">
        <f t="shared" si="224"/>
        <v>0</v>
      </c>
      <c r="AT47" s="38">
        <f t="shared" si="224"/>
        <v>0</v>
      </c>
      <c r="AU47" s="38">
        <f t="shared" si="224"/>
        <v>0</v>
      </c>
      <c r="AV47" s="38">
        <f t="shared" si="220"/>
        <v>0</v>
      </c>
      <c r="AW47" s="38">
        <f t="shared" si="220"/>
        <v>0</v>
      </c>
      <c r="AX47" s="38">
        <f t="shared" si="220"/>
        <v>0</v>
      </c>
      <c r="AY47" s="38">
        <f t="shared" si="220"/>
        <v>0</v>
      </c>
      <c r="AZ47" s="38">
        <f t="shared" si="220"/>
        <v>0</v>
      </c>
      <c r="BA47" s="38">
        <f t="shared" si="215"/>
        <v>65</v>
      </c>
      <c r="BB47" s="38">
        <f t="shared" si="216"/>
        <v>65</v>
      </c>
      <c r="BC47" s="38">
        <f t="shared" si="217"/>
        <v>33</v>
      </c>
      <c r="BD47" s="38">
        <f t="shared" si="218"/>
        <v>4</v>
      </c>
      <c r="BE47" s="38">
        <f t="shared" si="219"/>
        <v>37</v>
      </c>
      <c r="BF47" s="39">
        <f>SUM(BF46)</f>
        <v>2</v>
      </c>
      <c r="BG47" s="38">
        <f>SUM(BG46)</f>
        <v>0</v>
      </c>
      <c r="BH47" s="38">
        <f>SUM(BH46)</f>
        <v>0</v>
      </c>
      <c r="BI47" s="38">
        <f>SUM(BI46)</f>
        <v>0</v>
      </c>
      <c r="BJ47" s="38">
        <f>SUM(BJ45:BJ46)</f>
        <v>33</v>
      </c>
      <c r="BK47" s="38">
        <f>SUM(BK45:BK46)</f>
        <v>4</v>
      </c>
      <c r="BL47" s="24">
        <f>SUM(BL45:BL46)</f>
        <v>37</v>
      </c>
    </row>
    <row r="48" spans="1:64" ht="24.95" customHeight="1">
      <c r="A48" s="59"/>
      <c r="B48" s="135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9"/>
      <c r="BG48" s="38"/>
      <c r="BH48" s="38"/>
      <c r="BI48" s="38"/>
      <c r="BJ48" s="38"/>
      <c r="BK48" s="38"/>
      <c r="BL48" s="24"/>
    </row>
    <row r="49" spans="1:64" ht="24.95" customHeight="1">
      <c r="A49" s="20"/>
      <c r="B49" s="41" t="s">
        <v>81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9"/>
      <c r="BG49" s="38"/>
      <c r="BH49" s="38"/>
      <c r="BI49" s="38"/>
      <c r="BJ49" s="38"/>
      <c r="BK49" s="38"/>
      <c r="BL49" s="24"/>
    </row>
    <row r="50" spans="1:64" ht="24.95" customHeight="1">
      <c r="A50" s="20"/>
      <c r="B50" s="40" t="s">
        <v>84</v>
      </c>
      <c r="C50" s="31">
        <v>20</v>
      </c>
      <c r="D50" s="31">
        <v>16</v>
      </c>
      <c r="E50" s="31">
        <f>3+12</f>
        <v>15</v>
      </c>
      <c r="F50" s="31">
        <v>1</v>
      </c>
      <c r="G50" s="31">
        <f t="shared" ref="G50" si="225">E50+F50</f>
        <v>16</v>
      </c>
      <c r="H50" s="31">
        <v>10</v>
      </c>
      <c r="I50" s="31">
        <v>25</v>
      </c>
      <c r="J50" s="31">
        <f>6+6</f>
        <v>12</v>
      </c>
      <c r="K50" s="31">
        <v>1</v>
      </c>
      <c r="L50" s="31">
        <f t="shared" ref="L50" si="226">J50+K50</f>
        <v>13</v>
      </c>
      <c r="M50" s="31">
        <v>0</v>
      </c>
      <c r="N50" s="31">
        <v>0</v>
      </c>
      <c r="O50" s="31">
        <v>0</v>
      </c>
      <c r="P50" s="31">
        <v>0</v>
      </c>
      <c r="Q50" s="31">
        <f t="shared" ref="Q50" si="227">O50+P50</f>
        <v>0</v>
      </c>
      <c r="R50" s="31">
        <v>0</v>
      </c>
      <c r="S50" s="31">
        <v>0</v>
      </c>
      <c r="T50" s="31">
        <v>0</v>
      </c>
      <c r="U50" s="31">
        <v>0</v>
      </c>
      <c r="V50" s="31">
        <f t="shared" ref="V50" si="228">T50+U50</f>
        <v>0</v>
      </c>
      <c r="W50" s="31">
        <v>0</v>
      </c>
      <c r="X50" s="31">
        <v>0</v>
      </c>
      <c r="Y50" s="31">
        <v>0</v>
      </c>
      <c r="Z50" s="31">
        <v>0</v>
      </c>
      <c r="AA50" s="31">
        <f t="shared" ref="AA50" si="229">Y50+Z50</f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f t="shared" ref="AF50" si="230">AD50+AE50</f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f t="shared" ref="AK50" si="231">AI50+AJ50</f>
        <v>0</v>
      </c>
      <c r="AL50" s="31">
        <v>0</v>
      </c>
      <c r="AM50" s="31">
        <v>0</v>
      </c>
      <c r="AN50" s="31">
        <v>1</v>
      </c>
      <c r="AO50" s="31">
        <v>0</v>
      </c>
      <c r="AP50" s="31">
        <f t="shared" ref="AP50" si="232">AN50+AO50</f>
        <v>1</v>
      </c>
      <c r="AQ50" s="31">
        <v>0</v>
      </c>
      <c r="AR50" s="31">
        <v>0</v>
      </c>
      <c r="AS50" s="31">
        <v>0</v>
      </c>
      <c r="AT50" s="31">
        <v>0</v>
      </c>
      <c r="AU50" s="31">
        <f t="shared" ref="AU50" si="233">AS50+AT50</f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f t="shared" ref="AZ50" si="234">AX50+AY50</f>
        <v>0</v>
      </c>
      <c r="BA50" s="31">
        <f t="shared" ref="BA50:BA52" si="235">C50+H50+M50+R50+W50+AB50+AG50+AL50+AQ50+AV50</f>
        <v>30</v>
      </c>
      <c r="BB50" s="31">
        <f t="shared" ref="BB50:BB52" si="236">D50+I50+N50+S50+X50+AC50+AH50+AM50+AR50+AW50</f>
        <v>41</v>
      </c>
      <c r="BC50" s="22">
        <f t="shared" ref="BC50:BC52" si="237">E50+J50+O50+T50+Y50+AD50+AI50+AN50+AS50+AX50</f>
        <v>28</v>
      </c>
      <c r="BD50" s="22">
        <f t="shared" ref="BD50:BD52" si="238">F50+K50+P50+U50+Z50+AE50+AJ50+AO50+AT50+AY50</f>
        <v>2</v>
      </c>
      <c r="BE50" s="22">
        <f t="shared" ref="BE50:BE52" si="239">G50+L50+Q50+V50+AA50+AF50+AK50+AP50+AU50+AZ50</f>
        <v>30</v>
      </c>
      <c r="BF50" s="39">
        <v>2</v>
      </c>
      <c r="BG50" s="31" t="str">
        <f>IF(BF50=1,BC50,"0")</f>
        <v>0</v>
      </c>
      <c r="BH50" s="31" t="str">
        <f>IF(BF50=1,BD50,"0")</f>
        <v>0</v>
      </c>
      <c r="BI50" s="31">
        <f>BG50+BH50</f>
        <v>0</v>
      </c>
      <c r="BJ50" s="31">
        <f>IF(BF50=2,BC50,"0")</f>
        <v>28</v>
      </c>
      <c r="BK50" s="31">
        <f>IF(BF50=2,BD50,"0")</f>
        <v>2</v>
      </c>
      <c r="BL50" s="24">
        <f>BJ50+BK50</f>
        <v>30</v>
      </c>
    </row>
    <row r="51" spans="1:64" ht="24.95" customHeight="1">
      <c r="A51" s="20"/>
      <c r="B51" s="23" t="s">
        <v>52</v>
      </c>
      <c r="C51" s="38">
        <f t="shared" ref="C51:BL51" si="240">SUM(C50)</f>
        <v>20</v>
      </c>
      <c r="D51" s="38">
        <f t="shared" ref="D51" si="241">SUM(D50)</f>
        <v>16</v>
      </c>
      <c r="E51" s="38">
        <f t="shared" si="240"/>
        <v>15</v>
      </c>
      <c r="F51" s="38">
        <f t="shared" si="240"/>
        <v>1</v>
      </c>
      <c r="G51" s="38">
        <f t="shared" si="240"/>
        <v>16</v>
      </c>
      <c r="H51" s="38">
        <f t="shared" si="240"/>
        <v>10</v>
      </c>
      <c r="I51" s="38">
        <f t="shared" si="240"/>
        <v>25</v>
      </c>
      <c r="J51" s="38">
        <f t="shared" si="240"/>
        <v>12</v>
      </c>
      <c r="K51" s="38">
        <f t="shared" si="240"/>
        <v>1</v>
      </c>
      <c r="L51" s="38">
        <f t="shared" si="240"/>
        <v>13</v>
      </c>
      <c r="M51" s="38">
        <f t="shared" si="240"/>
        <v>0</v>
      </c>
      <c r="N51" s="38">
        <f t="shared" ref="N51" si="242">SUM(N50)</f>
        <v>0</v>
      </c>
      <c r="O51" s="38">
        <f t="shared" si="240"/>
        <v>0</v>
      </c>
      <c r="P51" s="38">
        <f t="shared" si="240"/>
        <v>0</v>
      </c>
      <c r="Q51" s="38">
        <f t="shared" si="240"/>
        <v>0</v>
      </c>
      <c r="R51" s="38">
        <f t="shared" ref="R51:AF51" si="243">SUM(R50)</f>
        <v>0</v>
      </c>
      <c r="S51" s="38">
        <f t="shared" si="243"/>
        <v>0</v>
      </c>
      <c r="T51" s="38">
        <f t="shared" si="243"/>
        <v>0</v>
      </c>
      <c r="U51" s="38">
        <f t="shared" si="243"/>
        <v>0</v>
      </c>
      <c r="V51" s="38">
        <f t="shared" si="243"/>
        <v>0</v>
      </c>
      <c r="W51" s="38">
        <f t="shared" si="243"/>
        <v>0</v>
      </c>
      <c r="X51" s="38">
        <f t="shared" ref="X51" si="244">SUM(X50)</f>
        <v>0</v>
      </c>
      <c r="Y51" s="38">
        <f t="shared" si="243"/>
        <v>0</v>
      </c>
      <c r="Z51" s="38">
        <f t="shared" si="243"/>
        <v>0</v>
      </c>
      <c r="AA51" s="38">
        <f t="shared" si="243"/>
        <v>0</v>
      </c>
      <c r="AB51" s="38">
        <f t="shared" si="243"/>
        <v>0</v>
      </c>
      <c r="AC51" s="38">
        <f t="shared" si="243"/>
        <v>0</v>
      </c>
      <c r="AD51" s="38">
        <f t="shared" si="243"/>
        <v>0</v>
      </c>
      <c r="AE51" s="38">
        <f t="shared" si="243"/>
        <v>0</v>
      </c>
      <c r="AF51" s="38">
        <f t="shared" si="243"/>
        <v>0</v>
      </c>
      <c r="AG51" s="38">
        <f t="shared" si="240"/>
        <v>0</v>
      </c>
      <c r="AH51" s="38">
        <f t="shared" ref="AH51" si="245">SUM(AH50)</f>
        <v>0</v>
      </c>
      <c r="AI51" s="38">
        <f t="shared" si="240"/>
        <v>0</v>
      </c>
      <c r="AJ51" s="38">
        <f t="shared" si="240"/>
        <v>0</v>
      </c>
      <c r="AK51" s="38">
        <f t="shared" si="240"/>
        <v>0</v>
      </c>
      <c r="AL51" s="38">
        <f t="shared" si="240"/>
        <v>0</v>
      </c>
      <c r="AM51" s="38">
        <f t="shared" si="240"/>
        <v>0</v>
      </c>
      <c r="AN51" s="38">
        <f t="shared" si="240"/>
        <v>1</v>
      </c>
      <c r="AO51" s="38">
        <f t="shared" si="240"/>
        <v>0</v>
      </c>
      <c r="AP51" s="38">
        <f t="shared" si="240"/>
        <v>1</v>
      </c>
      <c r="AQ51" s="38">
        <f t="shared" si="240"/>
        <v>0</v>
      </c>
      <c r="AR51" s="38">
        <f t="shared" si="240"/>
        <v>0</v>
      </c>
      <c r="AS51" s="38">
        <f t="shared" si="240"/>
        <v>0</v>
      </c>
      <c r="AT51" s="38">
        <f t="shared" si="240"/>
        <v>0</v>
      </c>
      <c r="AU51" s="38">
        <f t="shared" si="240"/>
        <v>0</v>
      </c>
      <c r="AV51" s="38">
        <f t="shared" ref="AV51:AZ51" si="246">SUM(AV50)</f>
        <v>0</v>
      </c>
      <c r="AW51" s="38">
        <f t="shared" si="246"/>
        <v>0</v>
      </c>
      <c r="AX51" s="38">
        <f t="shared" si="246"/>
        <v>0</v>
      </c>
      <c r="AY51" s="38">
        <f t="shared" si="246"/>
        <v>0</v>
      </c>
      <c r="AZ51" s="38">
        <f t="shared" si="246"/>
        <v>0</v>
      </c>
      <c r="BA51" s="38">
        <f t="shared" si="235"/>
        <v>30</v>
      </c>
      <c r="BB51" s="38">
        <f t="shared" si="236"/>
        <v>41</v>
      </c>
      <c r="BC51" s="38">
        <f t="shared" si="237"/>
        <v>28</v>
      </c>
      <c r="BD51" s="38">
        <f t="shared" si="238"/>
        <v>2</v>
      </c>
      <c r="BE51" s="38">
        <f t="shared" si="239"/>
        <v>30</v>
      </c>
      <c r="BF51" s="39">
        <f t="shared" si="240"/>
        <v>2</v>
      </c>
      <c r="BG51" s="38">
        <f t="shared" si="240"/>
        <v>0</v>
      </c>
      <c r="BH51" s="38">
        <f t="shared" si="240"/>
        <v>0</v>
      </c>
      <c r="BI51" s="38">
        <f t="shared" si="240"/>
        <v>0</v>
      </c>
      <c r="BJ51" s="38">
        <f t="shared" si="240"/>
        <v>28</v>
      </c>
      <c r="BK51" s="38">
        <f t="shared" si="240"/>
        <v>2</v>
      </c>
      <c r="BL51" s="24">
        <f t="shared" si="240"/>
        <v>30</v>
      </c>
    </row>
    <row r="52" spans="1:64" s="2" customFormat="1" ht="24.95" customHeight="1">
      <c r="A52" s="4"/>
      <c r="B52" s="23" t="s">
        <v>54</v>
      </c>
      <c r="C52" s="38">
        <f t="shared" ref="C52:U52" si="247">C35+C47+C43+C40+C51</f>
        <v>195</v>
      </c>
      <c r="D52" s="38">
        <f t="shared" si="247"/>
        <v>101</v>
      </c>
      <c r="E52" s="38">
        <f t="shared" si="247"/>
        <v>57</v>
      </c>
      <c r="F52" s="38">
        <f t="shared" si="247"/>
        <v>19</v>
      </c>
      <c r="G52" s="38">
        <f t="shared" si="247"/>
        <v>76</v>
      </c>
      <c r="H52" s="38">
        <f t="shared" ref="H52:L52" si="248">H35+H47+H43+H40+H51</f>
        <v>134</v>
      </c>
      <c r="I52" s="38">
        <f t="shared" si="248"/>
        <v>178</v>
      </c>
      <c r="J52" s="38">
        <f t="shared" si="248"/>
        <v>86</v>
      </c>
      <c r="K52" s="38">
        <f t="shared" si="248"/>
        <v>19</v>
      </c>
      <c r="L52" s="38">
        <f t="shared" si="248"/>
        <v>105</v>
      </c>
      <c r="M52" s="38">
        <f t="shared" si="247"/>
        <v>65</v>
      </c>
      <c r="N52" s="38">
        <f t="shared" si="247"/>
        <v>92</v>
      </c>
      <c r="O52" s="38">
        <f t="shared" si="247"/>
        <v>16</v>
      </c>
      <c r="P52" s="38">
        <f t="shared" si="247"/>
        <v>29</v>
      </c>
      <c r="Q52" s="38">
        <f t="shared" si="247"/>
        <v>45</v>
      </c>
      <c r="R52" s="38">
        <f t="shared" si="247"/>
        <v>65</v>
      </c>
      <c r="S52" s="38">
        <f t="shared" si="247"/>
        <v>55</v>
      </c>
      <c r="T52" s="38">
        <f t="shared" si="247"/>
        <v>23</v>
      </c>
      <c r="U52" s="38">
        <f t="shared" si="247"/>
        <v>8</v>
      </c>
      <c r="V52" s="38">
        <f t="shared" ref="V52:Y52" si="249">V35+V47+V43+V40+V51</f>
        <v>31</v>
      </c>
      <c r="W52" s="38">
        <f t="shared" si="249"/>
        <v>16</v>
      </c>
      <c r="X52" s="38">
        <f t="shared" si="249"/>
        <v>58</v>
      </c>
      <c r="Y52" s="38">
        <f t="shared" si="249"/>
        <v>19</v>
      </c>
      <c r="Z52" s="38">
        <f t="shared" ref="Z52" si="250">Z35+Z47+Z43+Z40+Z51</f>
        <v>10</v>
      </c>
      <c r="AA52" s="38">
        <f t="shared" ref="AA52" si="251">AA35+AA47+AA43+AA40+AA51</f>
        <v>29</v>
      </c>
      <c r="AB52" s="38">
        <f t="shared" ref="AB52" si="252">AB35+AB47+AB43+AB40+AB51</f>
        <v>10</v>
      </c>
      <c r="AC52" s="38">
        <f t="shared" ref="AC52" si="253">AC35+AC47+AC43+AC40+AC51</f>
        <v>26</v>
      </c>
      <c r="AD52" s="38">
        <f t="shared" ref="AD52" si="254">AD35+AD47+AD43+AD40+AD51</f>
        <v>5</v>
      </c>
      <c r="AE52" s="38">
        <f t="shared" ref="AE52" si="255">AE35+AE47+AE43+AE40+AE51</f>
        <v>5</v>
      </c>
      <c r="AF52" s="38">
        <f t="shared" ref="AF52" si="256">AF35+AF47+AF43+AF40+AF51</f>
        <v>10</v>
      </c>
      <c r="AG52" s="38">
        <f t="shared" ref="AG52" si="257">AG35+AG47+AG43+AG40+AG51</f>
        <v>10</v>
      </c>
      <c r="AH52" s="38">
        <f t="shared" ref="AH52" si="258">AH35+AH47+AH43+AH40+AH51</f>
        <v>42</v>
      </c>
      <c r="AI52" s="38">
        <f t="shared" ref="AI52" si="259">AI35+AI47+AI43+AI40+AI51</f>
        <v>17</v>
      </c>
      <c r="AJ52" s="38">
        <f t="shared" ref="AJ52" si="260">AJ35+AJ47+AJ43+AJ40+AJ51</f>
        <v>8</v>
      </c>
      <c r="AK52" s="38">
        <f t="shared" ref="AK52:AP52" si="261">AK35+AK47+AK43+AK40+AK51</f>
        <v>25</v>
      </c>
      <c r="AL52" s="38">
        <f t="shared" si="261"/>
        <v>0</v>
      </c>
      <c r="AM52" s="38">
        <f t="shared" si="261"/>
        <v>17</v>
      </c>
      <c r="AN52" s="38">
        <f t="shared" si="261"/>
        <v>8</v>
      </c>
      <c r="AO52" s="38">
        <f t="shared" si="261"/>
        <v>3</v>
      </c>
      <c r="AP52" s="38">
        <f t="shared" si="261"/>
        <v>11</v>
      </c>
      <c r="AQ52" s="38">
        <f t="shared" ref="AQ52" si="262">AQ35+AQ47+AQ43+AQ40+AQ51</f>
        <v>0</v>
      </c>
      <c r="AR52" s="38">
        <f t="shared" ref="AR52" si="263">AR35+AR47+AR43+AR40+AR51</f>
        <v>0</v>
      </c>
      <c r="AS52" s="38">
        <f t="shared" ref="AS52" si="264">AS35+AS47+AS43+AS40+AS51</f>
        <v>1</v>
      </c>
      <c r="AT52" s="38">
        <f t="shared" ref="AT52" si="265">AT35+AT47+AT43+AT40+AT51</f>
        <v>0</v>
      </c>
      <c r="AU52" s="38">
        <f t="shared" ref="AU52" si="266">AU35+AU47+AU43+AU40+AU51</f>
        <v>1</v>
      </c>
      <c r="AV52" s="38">
        <f t="shared" ref="AV52" si="267">AV35+AV47+AV43+AV40+AV51</f>
        <v>0</v>
      </c>
      <c r="AW52" s="38">
        <f t="shared" ref="AW52" si="268">AW35+AW47+AW43+AW40+AW51</f>
        <v>0</v>
      </c>
      <c r="AX52" s="38">
        <f t="shared" ref="AX52" si="269">AX35+AX47+AX43+AX40+AX51</f>
        <v>0</v>
      </c>
      <c r="AY52" s="38">
        <f t="shared" ref="AY52" si="270">AY35+AY47+AY43+AY40+AY51</f>
        <v>0</v>
      </c>
      <c r="AZ52" s="38">
        <f t="shared" ref="AZ52" si="271">AZ35+AZ47+AZ43+AZ40+AZ51</f>
        <v>0</v>
      </c>
      <c r="BA52" s="38">
        <f t="shared" si="235"/>
        <v>495</v>
      </c>
      <c r="BB52" s="38">
        <f t="shared" si="236"/>
        <v>569</v>
      </c>
      <c r="BC52" s="38">
        <f t="shared" si="237"/>
        <v>232</v>
      </c>
      <c r="BD52" s="38">
        <f t="shared" si="238"/>
        <v>101</v>
      </c>
      <c r="BE52" s="38">
        <f t="shared" si="239"/>
        <v>333</v>
      </c>
      <c r="BF52" s="38"/>
      <c r="BG52" s="38">
        <f>BG51+BG47+BG43+BG40+BG35</f>
        <v>0</v>
      </c>
      <c r="BH52" s="38">
        <f t="shared" ref="BH52:BL52" si="272">BH51+BH47+BH43+BH40+BH35</f>
        <v>0</v>
      </c>
      <c r="BI52" s="38">
        <f t="shared" si="272"/>
        <v>0</v>
      </c>
      <c r="BJ52" s="38">
        <f t="shared" si="272"/>
        <v>232</v>
      </c>
      <c r="BK52" s="38">
        <f t="shared" si="272"/>
        <v>101</v>
      </c>
      <c r="BL52" s="24">
        <f t="shared" si="272"/>
        <v>333</v>
      </c>
    </row>
    <row r="53" spans="1:64" ht="24.95" customHeight="1">
      <c r="A53" s="20"/>
      <c r="B53" s="42" t="s">
        <v>69</v>
      </c>
      <c r="C53" s="38"/>
      <c r="D53" s="43"/>
      <c r="E53" s="43"/>
      <c r="F53" s="43"/>
      <c r="G53" s="32"/>
      <c r="H53" s="32"/>
      <c r="I53" s="32"/>
      <c r="J53" s="32"/>
      <c r="K53" s="32"/>
      <c r="L53" s="32"/>
      <c r="M53" s="43"/>
      <c r="N53" s="4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43"/>
      <c r="AH53" s="43"/>
      <c r="AI53" s="43"/>
      <c r="AJ53" s="4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62"/>
      <c r="BG53" s="32"/>
      <c r="BH53" s="32"/>
      <c r="BI53" s="32"/>
      <c r="BJ53" s="32"/>
      <c r="BK53" s="32"/>
      <c r="BL53" s="52"/>
    </row>
    <row r="54" spans="1:64" s="2" customFormat="1" ht="24.95" customHeight="1">
      <c r="A54" s="4"/>
      <c r="B54" s="5" t="s">
        <v>135</v>
      </c>
      <c r="C54" s="38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5"/>
      <c r="BG54" s="43"/>
      <c r="BH54" s="43"/>
      <c r="BI54" s="43"/>
      <c r="BJ54" s="43"/>
      <c r="BK54" s="43"/>
      <c r="BL54" s="46"/>
    </row>
    <row r="55" spans="1:64" s="2" customFormat="1" ht="24.95" customHeight="1">
      <c r="A55" s="4"/>
      <c r="B55" s="40" t="s">
        <v>106</v>
      </c>
      <c r="C55" s="22">
        <v>20</v>
      </c>
      <c r="D55" s="22">
        <v>0</v>
      </c>
      <c r="E55" s="22">
        <v>0</v>
      </c>
      <c r="F55" s="22">
        <v>0</v>
      </c>
      <c r="G55" s="22">
        <f t="shared" ref="G55" si="273">E55+F55</f>
        <v>0</v>
      </c>
      <c r="H55" s="22">
        <v>15</v>
      </c>
      <c r="I55" s="22">
        <v>7</v>
      </c>
      <c r="J55" s="22">
        <v>1</v>
      </c>
      <c r="K55" s="22">
        <v>0</v>
      </c>
      <c r="L55" s="22">
        <f t="shared" ref="L55" si="274">J55+K55</f>
        <v>1</v>
      </c>
      <c r="M55" s="22">
        <v>0</v>
      </c>
      <c r="N55" s="22">
        <v>0</v>
      </c>
      <c r="O55" s="22">
        <v>0</v>
      </c>
      <c r="P55" s="22">
        <v>0</v>
      </c>
      <c r="Q55" s="22">
        <f t="shared" ref="Q55" si="275">O55+P55</f>
        <v>0</v>
      </c>
      <c r="R55" s="22">
        <v>0</v>
      </c>
      <c r="S55" s="22">
        <v>0</v>
      </c>
      <c r="T55" s="22">
        <v>0</v>
      </c>
      <c r="U55" s="22">
        <v>0</v>
      </c>
      <c r="V55" s="22">
        <f t="shared" ref="V55" si="276">T55+U55</f>
        <v>0</v>
      </c>
      <c r="W55" s="22">
        <v>0</v>
      </c>
      <c r="X55" s="22">
        <v>0</v>
      </c>
      <c r="Y55" s="22">
        <v>0</v>
      </c>
      <c r="Z55" s="22">
        <v>0</v>
      </c>
      <c r="AA55" s="22">
        <f t="shared" ref="AA55" si="277">Y55+Z55</f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f t="shared" ref="AF55" si="278">AD55+AE55</f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f t="shared" ref="AK55" si="279">AI55+AJ55</f>
        <v>0</v>
      </c>
      <c r="AL55" s="22">
        <v>0</v>
      </c>
      <c r="AM55" s="22">
        <v>5</v>
      </c>
      <c r="AN55" s="22">
        <v>3</v>
      </c>
      <c r="AO55" s="22">
        <v>0</v>
      </c>
      <c r="AP55" s="22">
        <f>SUM(AN55:AO55)</f>
        <v>3</v>
      </c>
      <c r="AQ55" s="22">
        <v>0</v>
      </c>
      <c r="AR55" s="22">
        <v>0</v>
      </c>
      <c r="AS55" s="22">
        <v>0</v>
      </c>
      <c r="AT55" s="22">
        <v>0</v>
      </c>
      <c r="AU55" s="22">
        <f t="shared" ref="AU55" si="280">AS55+AT55</f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f t="shared" ref="AZ55" si="281">AX55+AY55</f>
        <v>0</v>
      </c>
      <c r="BA55" s="22">
        <f t="shared" ref="BA55" si="282">C55+H55+M55+R55+W55+AB55+AG55+AL55+AQ55+AV55</f>
        <v>35</v>
      </c>
      <c r="BB55" s="31">
        <f t="shared" ref="BB55" si="283">D55+I55+N55+S55+X55+AC55+AH55+AM55+AR55+AW55</f>
        <v>12</v>
      </c>
      <c r="BC55" s="22">
        <f t="shared" ref="BC55" si="284">E55+J55+O55+T55+Y55+AD55+AI55+AN55+AS55+AX55</f>
        <v>4</v>
      </c>
      <c r="BD55" s="22">
        <f t="shared" ref="BD55" si="285">F55+K55+P55+U55+Z55+AE55+AJ55+AO55+AT55+AY55</f>
        <v>0</v>
      </c>
      <c r="BE55" s="22">
        <f t="shared" ref="BE55" si="286">G55+L55+Q55+V55+AA55+AF55+AK55+AP55+AU55+AZ55</f>
        <v>4</v>
      </c>
      <c r="BF55" s="26">
        <v>2</v>
      </c>
      <c r="BG55" s="22" t="str">
        <f t="shared" ref="BG55" si="287">IF(BF55=1,BC55,"0")</f>
        <v>0</v>
      </c>
      <c r="BH55" s="22" t="str">
        <f t="shared" ref="BH55" si="288">IF(BF55=1,BD55,"0")</f>
        <v>0</v>
      </c>
      <c r="BI55" s="22">
        <f t="shared" ref="BI55" si="289">BG55+BH55</f>
        <v>0</v>
      </c>
      <c r="BJ55" s="22">
        <f t="shared" ref="BJ55" si="290">IF(BF55=2,BC55,"0")</f>
        <v>4</v>
      </c>
      <c r="BK55" s="22">
        <f t="shared" ref="BK55" si="291">IF(BF55=2,BD55,"0")</f>
        <v>0</v>
      </c>
      <c r="BL55" s="22">
        <f t="shared" ref="BL55" si="292">BJ55+BK55</f>
        <v>4</v>
      </c>
    </row>
    <row r="56" spans="1:64" s="2" customFormat="1" ht="24.95" customHeight="1">
      <c r="A56" s="4"/>
      <c r="B56" s="23" t="s">
        <v>52</v>
      </c>
      <c r="C56" s="38">
        <f>SUM(C55)</f>
        <v>20</v>
      </c>
      <c r="D56" s="38">
        <f>SUM(D55)</f>
        <v>0</v>
      </c>
      <c r="E56" s="38">
        <f t="shared" ref="E56:BL56" si="293">SUM(E55)</f>
        <v>0</v>
      </c>
      <c r="F56" s="38">
        <f t="shared" si="293"/>
        <v>0</v>
      </c>
      <c r="G56" s="38">
        <f t="shared" si="293"/>
        <v>0</v>
      </c>
      <c r="H56" s="38">
        <f t="shared" si="293"/>
        <v>15</v>
      </c>
      <c r="I56" s="38">
        <f t="shared" si="293"/>
        <v>7</v>
      </c>
      <c r="J56" s="38">
        <f t="shared" si="293"/>
        <v>1</v>
      </c>
      <c r="K56" s="38">
        <f t="shared" si="293"/>
        <v>0</v>
      </c>
      <c r="L56" s="38">
        <f t="shared" si="293"/>
        <v>1</v>
      </c>
      <c r="M56" s="38">
        <f t="shared" si="293"/>
        <v>0</v>
      </c>
      <c r="N56" s="38">
        <f t="shared" ref="N56" si="294">SUM(N55)</f>
        <v>0</v>
      </c>
      <c r="O56" s="38">
        <f t="shared" si="293"/>
        <v>0</v>
      </c>
      <c r="P56" s="38">
        <f t="shared" si="293"/>
        <v>0</v>
      </c>
      <c r="Q56" s="38">
        <f t="shared" si="293"/>
        <v>0</v>
      </c>
      <c r="R56" s="38">
        <f t="shared" ref="R56:AF56" si="295">SUM(R55)</f>
        <v>0</v>
      </c>
      <c r="S56" s="38">
        <f t="shared" ref="S56" si="296">SUM(S55)</f>
        <v>0</v>
      </c>
      <c r="T56" s="38">
        <f t="shared" si="295"/>
        <v>0</v>
      </c>
      <c r="U56" s="38">
        <f t="shared" si="295"/>
        <v>0</v>
      </c>
      <c r="V56" s="38">
        <f t="shared" si="295"/>
        <v>0</v>
      </c>
      <c r="W56" s="38">
        <f t="shared" si="295"/>
        <v>0</v>
      </c>
      <c r="X56" s="38">
        <f t="shared" ref="X56" si="297">SUM(X55)</f>
        <v>0</v>
      </c>
      <c r="Y56" s="38">
        <f t="shared" si="295"/>
        <v>0</v>
      </c>
      <c r="Z56" s="38">
        <f t="shared" si="295"/>
        <v>0</v>
      </c>
      <c r="AA56" s="38">
        <f t="shared" si="295"/>
        <v>0</v>
      </c>
      <c r="AB56" s="38">
        <f t="shared" si="295"/>
        <v>0</v>
      </c>
      <c r="AC56" s="38">
        <f t="shared" si="295"/>
        <v>0</v>
      </c>
      <c r="AD56" s="38">
        <f t="shared" si="295"/>
        <v>0</v>
      </c>
      <c r="AE56" s="38">
        <f t="shared" si="295"/>
        <v>0</v>
      </c>
      <c r="AF56" s="38">
        <f t="shared" si="295"/>
        <v>0</v>
      </c>
      <c r="AG56" s="38">
        <f t="shared" si="293"/>
        <v>0</v>
      </c>
      <c r="AH56" s="38">
        <f t="shared" ref="AH56" si="298">SUM(AH55)</f>
        <v>0</v>
      </c>
      <c r="AI56" s="38">
        <f t="shared" si="293"/>
        <v>0</v>
      </c>
      <c r="AJ56" s="38">
        <f t="shared" si="293"/>
        <v>0</v>
      </c>
      <c r="AK56" s="38">
        <f t="shared" si="293"/>
        <v>0</v>
      </c>
      <c r="AL56" s="38">
        <f t="shared" si="293"/>
        <v>0</v>
      </c>
      <c r="AM56" s="38">
        <f t="shared" si="293"/>
        <v>5</v>
      </c>
      <c r="AN56" s="38">
        <f t="shared" si="293"/>
        <v>3</v>
      </c>
      <c r="AO56" s="38">
        <f t="shared" si="293"/>
        <v>0</v>
      </c>
      <c r="AP56" s="38">
        <f t="shared" si="293"/>
        <v>3</v>
      </c>
      <c r="AQ56" s="38">
        <f t="shared" si="293"/>
        <v>0</v>
      </c>
      <c r="AR56" s="38">
        <f t="shared" si="293"/>
        <v>0</v>
      </c>
      <c r="AS56" s="38">
        <f t="shared" si="293"/>
        <v>0</v>
      </c>
      <c r="AT56" s="38">
        <f t="shared" si="293"/>
        <v>0</v>
      </c>
      <c r="AU56" s="38">
        <f t="shared" si="293"/>
        <v>0</v>
      </c>
      <c r="AV56" s="38">
        <f t="shared" ref="AV56:AZ56" si="299">SUM(AV55)</f>
        <v>0</v>
      </c>
      <c r="AW56" s="38">
        <f t="shared" si="299"/>
        <v>0</v>
      </c>
      <c r="AX56" s="38">
        <f t="shared" si="299"/>
        <v>0</v>
      </c>
      <c r="AY56" s="38">
        <f t="shared" si="299"/>
        <v>0</v>
      </c>
      <c r="AZ56" s="38">
        <f t="shared" si="299"/>
        <v>0</v>
      </c>
      <c r="BA56" s="38">
        <f t="shared" si="293"/>
        <v>35</v>
      </c>
      <c r="BB56" s="31">
        <f>BB55</f>
        <v>12</v>
      </c>
      <c r="BC56" s="38">
        <f t="shared" si="293"/>
        <v>4</v>
      </c>
      <c r="BD56" s="38">
        <f t="shared" si="293"/>
        <v>0</v>
      </c>
      <c r="BE56" s="38">
        <f t="shared" si="293"/>
        <v>4</v>
      </c>
      <c r="BF56" s="38">
        <f t="shared" si="293"/>
        <v>2</v>
      </c>
      <c r="BG56" s="38">
        <f t="shared" si="293"/>
        <v>0</v>
      </c>
      <c r="BH56" s="38">
        <f t="shared" si="293"/>
        <v>0</v>
      </c>
      <c r="BI56" s="38">
        <f t="shared" si="293"/>
        <v>0</v>
      </c>
      <c r="BJ56" s="38">
        <f t="shared" si="293"/>
        <v>4</v>
      </c>
      <c r="BK56" s="38">
        <f t="shared" si="293"/>
        <v>0</v>
      </c>
      <c r="BL56" s="24">
        <f t="shared" si="293"/>
        <v>4</v>
      </c>
    </row>
    <row r="57" spans="1:64" s="2" customFormat="1" ht="24.95" customHeight="1">
      <c r="A57" s="4"/>
      <c r="B57" s="23" t="s">
        <v>70</v>
      </c>
      <c r="C57" s="24">
        <f>C56</f>
        <v>20</v>
      </c>
      <c r="D57" s="24">
        <f t="shared" ref="D57:BE57" si="300">D56</f>
        <v>0</v>
      </c>
      <c r="E57" s="24">
        <f t="shared" si="300"/>
        <v>0</v>
      </c>
      <c r="F57" s="24">
        <f t="shared" si="300"/>
        <v>0</v>
      </c>
      <c r="G57" s="24">
        <f t="shared" si="300"/>
        <v>0</v>
      </c>
      <c r="H57" s="24">
        <f t="shared" si="300"/>
        <v>15</v>
      </c>
      <c r="I57" s="24">
        <f t="shared" si="300"/>
        <v>7</v>
      </c>
      <c r="J57" s="24">
        <f t="shared" si="300"/>
        <v>1</v>
      </c>
      <c r="K57" s="24">
        <f t="shared" si="300"/>
        <v>0</v>
      </c>
      <c r="L57" s="24">
        <f t="shared" si="300"/>
        <v>1</v>
      </c>
      <c r="M57" s="24">
        <f t="shared" si="300"/>
        <v>0</v>
      </c>
      <c r="N57" s="24">
        <f t="shared" si="300"/>
        <v>0</v>
      </c>
      <c r="O57" s="24">
        <f t="shared" si="300"/>
        <v>0</v>
      </c>
      <c r="P57" s="24">
        <f t="shared" si="300"/>
        <v>0</v>
      </c>
      <c r="Q57" s="24">
        <f t="shared" si="300"/>
        <v>0</v>
      </c>
      <c r="R57" s="24">
        <f t="shared" si="300"/>
        <v>0</v>
      </c>
      <c r="S57" s="24">
        <f t="shared" si="300"/>
        <v>0</v>
      </c>
      <c r="T57" s="24">
        <f t="shared" si="300"/>
        <v>0</v>
      </c>
      <c r="U57" s="24">
        <f t="shared" si="300"/>
        <v>0</v>
      </c>
      <c r="V57" s="24">
        <f t="shared" si="300"/>
        <v>0</v>
      </c>
      <c r="W57" s="24">
        <f t="shared" si="300"/>
        <v>0</v>
      </c>
      <c r="X57" s="24">
        <f t="shared" si="300"/>
        <v>0</v>
      </c>
      <c r="Y57" s="24">
        <f t="shared" si="300"/>
        <v>0</v>
      </c>
      <c r="Z57" s="24">
        <f t="shared" si="300"/>
        <v>0</v>
      </c>
      <c r="AA57" s="24">
        <f t="shared" si="300"/>
        <v>0</v>
      </c>
      <c r="AB57" s="24">
        <f t="shared" si="300"/>
        <v>0</v>
      </c>
      <c r="AC57" s="24">
        <f t="shared" si="300"/>
        <v>0</v>
      </c>
      <c r="AD57" s="24">
        <f t="shared" si="300"/>
        <v>0</v>
      </c>
      <c r="AE57" s="24">
        <f t="shared" si="300"/>
        <v>0</v>
      </c>
      <c r="AF57" s="24">
        <f t="shared" si="300"/>
        <v>0</v>
      </c>
      <c r="AG57" s="24">
        <f t="shared" si="300"/>
        <v>0</v>
      </c>
      <c r="AH57" s="24">
        <f t="shared" si="300"/>
        <v>0</v>
      </c>
      <c r="AI57" s="24">
        <f t="shared" si="300"/>
        <v>0</v>
      </c>
      <c r="AJ57" s="24">
        <f t="shared" si="300"/>
        <v>0</v>
      </c>
      <c r="AK57" s="24">
        <f t="shared" si="300"/>
        <v>0</v>
      </c>
      <c r="AL57" s="24">
        <f t="shared" si="300"/>
        <v>0</v>
      </c>
      <c r="AM57" s="24">
        <f t="shared" si="300"/>
        <v>5</v>
      </c>
      <c r="AN57" s="24">
        <f t="shared" si="300"/>
        <v>3</v>
      </c>
      <c r="AO57" s="24">
        <f t="shared" si="300"/>
        <v>0</v>
      </c>
      <c r="AP57" s="24">
        <f t="shared" si="300"/>
        <v>3</v>
      </c>
      <c r="AQ57" s="24">
        <f t="shared" si="300"/>
        <v>0</v>
      </c>
      <c r="AR57" s="24">
        <f t="shared" si="300"/>
        <v>0</v>
      </c>
      <c r="AS57" s="24">
        <f t="shared" si="300"/>
        <v>0</v>
      </c>
      <c r="AT57" s="24">
        <f t="shared" si="300"/>
        <v>0</v>
      </c>
      <c r="AU57" s="24">
        <f t="shared" si="300"/>
        <v>0</v>
      </c>
      <c r="AV57" s="24">
        <f t="shared" si="300"/>
        <v>0</v>
      </c>
      <c r="AW57" s="24">
        <f t="shared" si="300"/>
        <v>0</v>
      </c>
      <c r="AX57" s="24">
        <f t="shared" si="300"/>
        <v>0</v>
      </c>
      <c r="AY57" s="24">
        <f t="shared" si="300"/>
        <v>0</v>
      </c>
      <c r="AZ57" s="24">
        <f t="shared" si="300"/>
        <v>0</v>
      </c>
      <c r="BA57" s="24">
        <f t="shared" si="300"/>
        <v>35</v>
      </c>
      <c r="BB57" s="24">
        <f t="shared" si="300"/>
        <v>12</v>
      </c>
      <c r="BC57" s="24">
        <f t="shared" si="300"/>
        <v>4</v>
      </c>
      <c r="BD57" s="24">
        <f t="shared" si="300"/>
        <v>0</v>
      </c>
      <c r="BE57" s="24">
        <f t="shared" si="300"/>
        <v>4</v>
      </c>
      <c r="BF57" s="24">
        <f t="shared" ref="BF57" si="301">BF56</f>
        <v>2</v>
      </c>
      <c r="BG57" s="24">
        <f t="shared" ref="BG57" si="302">BG56</f>
        <v>0</v>
      </c>
      <c r="BH57" s="24">
        <f t="shared" ref="BH57" si="303">BH56</f>
        <v>0</v>
      </c>
      <c r="BI57" s="24">
        <f t="shared" ref="BI57" si="304">BI56</f>
        <v>0</v>
      </c>
      <c r="BJ57" s="24">
        <f t="shared" ref="BJ57" si="305">BJ56</f>
        <v>4</v>
      </c>
      <c r="BK57" s="24">
        <f t="shared" ref="BK57" si="306">BK56</f>
        <v>0</v>
      </c>
      <c r="BL57" s="24">
        <f t="shared" ref="BL57" si="307">BL56</f>
        <v>4</v>
      </c>
    </row>
    <row r="58" spans="1:64" s="2" customFormat="1" ht="24.95" customHeight="1">
      <c r="A58" s="27"/>
      <c r="B58" s="28" t="s">
        <v>38</v>
      </c>
      <c r="C58" s="29">
        <f t="shared" ref="C58:AH58" si="308">C52+C57</f>
        <v>215</v>
      </c>
      <c r="D58" s="29">
        <f t="shared" si="308"/>
        <v>101</v>
      </c>
      <c r="E58" s="29">
        <f t="shared" si="308"/>
        <v>57</v>
      </c>
      <c r="F58" s="29">
        <f t="shared" si="308"/>
        <v>19</v>
      </c>
      <c r="G58" s="29">
        <f t="shared" si="308"/>
        <v>76</v>
      </c>
      <c r="H58" s="29">
        <f t="shared" si="308"/>
        <v>149</v>
      </c>
      <c r="I58" s="29">
        <f t="shared" si="308"/>
        <v>185</v>
      </c>
      <c r="J58" s="29">
        <f t="shared" si="308"/>
        <v>87</v>
      </c>
      <c r="K58" s="29">
        <f t="shared" si="308"/>
        <v>19</v>
      </c>
      <c r="L58" s="29">
        <f t="shared" si="308"/>
        <v>106</v>
      </c>
      <c r="M58" s="29">
        <f t="shared" si="308"/>
        <v>65</v>
      </c>
      <c r="N58" s="29">
        <f t="shared" si="308"/>
        <v>92</v>
      </c>
      <c r="O58" s="29">
        <f t="shared" si="308"/>
        <v>16</v>
      </c>
      <c r="P58" s="29">
        <f t="shared" si="308"/>
        <v>29</v>
      </c>
      <c r="Q58" s="29">
        <f t="shared" si="308"/>
        <v>45</v>
      </c>
      <c r="R58" s="29">
        <f t="shared" si="308"/>
        <v>65</v>
      </c>
      <c r="S58" s="29">
        <f t="shared" si="308"/>
        <v>55</v>
      </c>
      <c r="T58" s="29">
        <f t="shared" si="308"/>
        <v>23</v>
      </c>
      <c r="U58" s="29">
        <f t="shared" si="308"/>
        <v>8</v>
      </c>
      <c r="V58" s="29">
        <f t="shared" si="308"/>
        <v>31</v>
      </c>
      <c r="W58" s="29">
        <f t="shared" si="308"/>
        <v>16</v>
      </c>
      <c r="X58" s="29">
        <f t="shared" si="308"/>
        <v>58</v>
      </c>
      <c r="Y58" s="29">
        <f t="shared" si="308"/>
        <v>19</v>
      </c>
      <c r="Z58" s="29">
        <f t="shared" si="308"/>
        <v>10</v>
      </c>
      <c r="AA58" s="29">
        <f t="shared" si="308"/>
        <v>29</v>
      </c>
      <c r="AB58" s="29">
        <f t="shared" si="308"/>
        <v>10</v>
      </c>
      <c r="AC58" s="29">
        <f t="shared" si="308"/>
        <v>26</v>
      </c>
      <c r="AD58" s="29">
        <f t="shared" si="308"/>
        <v>5</v>
      </c>
      <c r="AE58" s="29">
        <f t="shared" si="308"/>
        <v>5</v>
      </c>
      <c r="AF58" s="29">
        <f t="shared" si="308"/>
        <v>10</v>
      </c>
      <c r="AG58" s="29">
        <f t="shared" si="308"/>
        <v>10</v>
      </c>
      <c r="AH58" s="29">
        <f t="shared" si="308"/>
        <v>42</v>
      </c>
      <c r="AI58" s="29">
        <f t="shared" ref="AI58:BE58" si="309">AI52+AI57</f>
        <v>17</v>
      </c>
      <c r="AJ58" s="29">
        <f t="shared" si="309"/>
        <v>8</v>
      </c>
      <c r="AK58" s="29">
        <f t="shared" si="309"/>
        <v>25</v>
      </c>
      <c r="AL58" s="29">
        <f t="shared" si="309"/>
        <v>0</v>
      </c>
      <c r="AM58" s="29">
        <f t="shared" si="309"/>
        <v>22</v>
      </c>
      <c r="AN58" s="29">
        <f t="shared" si="309"/>
        <v>11</v>
      </c>
      <c r="AO58" s="29">
        <f t="shared" si="309"/>
        <v>3</v>
      </c>
      <c r="AP58" s="29">
        <f t="shared" si="309"/>
        <v>14</v>
      </c>
      <c r="AQ58" s="29">
        <f t="shared" si="309"/>
        <v>0</v>
      </c>
      <c r="AR58" s="29">
        <f t="shared" si="309"/>
        <v>0</v>
      </c>
      <c r="AS58" s="29">
        <f t="shared" si="309"/>
        <v>1</v>
      </c>
      <c r="AT58" s="29">
        <f t="shared" si="309"/>
        <v>0</v>
      </c>
      <c r="AU58" s="29">
        <f t="shared" si="309"/>
        <v>1</v>
      </c>
      <c r="AV58" s="29">
        <f t="shared" si="309"/>
        <v>0</v>
      </c>
      <c r="AW58" s="29">
        <f t="shared" si="309"/>
        <v>0</v>
      </c>
      <c r="AX58" s="29">
        <f t="shared" si="309"/>
        <v>0</v>
      </c>
      <c r="AY58" s="29">
        <f t="shared" si="309"/>
        <v>0</v>
      </c>
      <c r="AZ58" s="29">
        <f t="shared" si="309"/>
        <v>0</v>
      </c>
      <c r="BA58" s="29">
        <f t="shared" si="309"/>
        <v>530</v>
      </c>
      <c r="BB58" s="29">
        <f t="shared" si="309"/>
        <v>581</v>
      </c>
      <c r="BC58" s="29">
        <f t="shared" si="309"/>
        <v>236</v>
      </c>
      <c r="BD58" s="29">
        <f t="shared" si="309"/>
        <v>101</v>
      </c>
      <c r="BE58" s="29">
        <f t="shared" si="309"/>
        <v>337</v>
      </c>
      <c r="BF58" s="30"/>
      <c r="BG58" s="29">
        <f t="shared" ref="BG58:BL58" si="310">BG52+BG57</f>
        <v>0</v>
      </c>
      <c r="BH58" s="29">
        <f t="shared" si="310"/>
        <v>0</v>
      </c>
      <c r="BI58" s="29">
        <f t="shared" si="310"/>
        <v>0</v>
      </c>
      <c r="BJ58" s="29">
        <f t="shared" si="310"/>
        <v>236</v>
      </c>
      <c r="BK58" s="29">
        <f t="shared" si="310"/>
        <v>101</v>
      </c>
      <c r="BL58" s="29">
        <f t="shared" si="310"/>
        <v>337</v>
      </c>
    </row>
    <row r="59" spans="1:64" ht="24.95" customHeight="1">
      <c r="A59" s="4" t="s">
        <v>37</v>
      </c>
      <c r="B59" s="5"/>
      <c r="C59" s="3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62"/>
      <c r="BG59" s="32"/>
      <c r="BH59" s="32"/>
      <c r="BI59" s="32"/>
      <c r="BJ59" s="32"/>
      <c r="BK59" s="32"/>
      <c r="BL59" s="52"/>
    </row>
    <row r="60" spans="1:64" ht="24.95" customHeight="1">
      <c r="A60" s="4"/>
      <c r="B60" s="11" t="s">
        <v>53</v>
      </c>
      <c r="C60" s="3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62"/>
      <c r="BG60" s="32"/>
      <c r="BH60" s="32"/>
      <c r="BI60" s="32"/>
      <c r="BJ60" s="32"/>
      <c r="BK60" s="32"/>
      <c r="BL60" s="52"/>
    </row>
    <row r="61" spans="1:64" ht="24.95" customHeight="1">
      <c r="A61" s="20"/>
      <c r="B61" s="5" t="s">
        <v>76</v>
      </c>
      <c r="C61" s="33"/>
      <c r="D61" s="96"/>
      <c r="E61" s="96"/>
      <c r="F61" s="96"/>
      <c r="G61" s="32"/>
      <c r="H61" s="32"/>
      <c r="I61" s="32"/>
      <c r="J61" s="32"/>
      <c r="K61" s="32"/>
      <c r="L61" s="32"/>
      <c r="M61" s="96"/>
      <c r="N61" s="96"/>
      <c r="O61" s="97"/>
      <c r="P61" s="97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96"/>
      <c r="AH61" s="96"/>
      <c r="AI61" s="96"/>
      <c r="AJ61" s="96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62"/>
      <c r="BG61" s="32"/>
      <c r="BH61" s="32"/>
      <c r="BI61" s="32"/>
      <c r="BJ61" s="32"/>
      <c r="BK61" s="32"/>
      <c r="BL61" s="52"/>
    </row>
    <row r="62" spans="1:64" ht="24.95" customHeight="1">
      <c r="A62" s="20"/>
      <c r="B62" s="21" t="s">
        <v>16</v>
      </c>
      <c r="C62" s="22">
        <v>5</v>
      </c>
      <c r="D62" s="22">
        <v>0</v>
      </c>
      <c r="E62" s="22">
        <v>0</v>
      </c>
      <c r="F62" s="22">
        <v>0</v>
      </c>
      <c r="G62" s="22">
        <f t="shared" ref="G62:G66" si="311">E62+F62</f>
        <v>0</v>
      </c>
      <c r="H62" s="22">
        <v>5</v>
      </c>
      <c r="I62" s="22">
        <v>0</v>
      </c>
      <c r="J62" s="22">
        <v>0</v>
      </c>
      <c r="K62" s="22">
        <v>0</v>
      </c>
      <c r="L62" s="22">
        <f t="shared" ref="L62:L66" si="312">J62+K62</f>
        <v>0</v>
      </c>
      <c r="M62" s="22">
        <v>25</v>
      </c>
      <c r="N62" s="22">
        <v>45</v>
      </c>
      <c r="O62" s="22">
        <f>10+2</f>
        <v>12</v>
      </c>
      <c r="P62" s="22">
        <f>9+2</f>
        <v>11</v>
      </c>
      <c r="Q62" s="22">
        <f t="shared" ref="Q62:Q66" si="313">O62+P62</f>
        <v>23</v>
      </c>
      <c r="R62" s="22">
        <v>10</v>
      </c>
      <c r="S62" s="22">
        <v>22</v>
      </c>
      <c r="T62" s="22">
        <v>12</v>
      </c>
      <c r="U62" s="22">
        <v>4</v>
      </c>
      <c r="V62" s="22">
        <f t="shared" ref="V62:V66" si="314">T62+U62</f>
        <v>16</v>
      </c>
      <c r="W62" s="22">
        <v>10</v>
      </c>
      <c r="X62" s="22">
        <v>14</v>
      </c>
      <c r="Y62" s="22">
        <v>4</v>
      </c>
      <c r="Z62" s="22">
        <v>4</v>
      </c>
      <c r="AA62" s="22">
        <f t="shared" ref="AA62:AA66" si="315">Y62+Z62</f>
        <v>8</v>
      </c>
      <c r="AB62" s="22">
        <v>5</v>
      </c>
      <c r="AC62" s="22">
        <v>7</v>
      </c>
      <c r="AD62" s="22">
        <v>6</v>
      </c>
      <c r="AE62" s="22">
        <v>1</v>
      </c>
      <c r="AF62" s="22">
        <f t="shared" ref="AF62:AF66" si="316">AD62+AE62</f>
        <v>7</v>
      </c>
      <c r="AG62" s="22">
        <v>5</v>
      </c>
      <c r="AH62" s="22">
        <v>16</v>
      </c>
      <c r="AI62" s="22">
        <v>4</v>
      </c>
      <c r="AJ62" s="22">
        <v>2</v>
      </c>
      <c r="AK62" s="22">
        <f t="shared" ref="AK62:AK66" si="317">AI62+AJ62</f>
        <v>6</v>
      </c>
      <c r="AL62" s="22">
        <v>0</v>
      </c>
      <c r="AM62" s="22">
        <v>2</v>
      </c>
      <c r="AN62" s="22">
        <v>1</v>
      </c>
      <c r="AO62" s="22">
        <v>1</v>
      </c>
      <c r="AP62" s="22">
        <f t="shared" ref="AP62:AP66" si="318">AN62+AO62</f>
        <v>2</v>
      </c>
      <c r="AQ62" s="22">
        <v>0</v>
      </c>
      <c r="AR62" s="22">
        <v>0</v>
      </c>
      <c r="AS62" s="22">
        <v>0</v>
      </c>
      <c r="AT62" s="22">
        <v>0</v>
      </c>
      <c r="AU62" s="22">
        <f t="shared" ref="AU62:AU66" si="319">AS62+AT62</f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f t="shared" ref="AZ62:AZ66" si="320">AX62+AY62</f>
        <v>0</v>
      </c>
      <c r="BA62" s="22">
        <f t="shared" ref="BA62:BA66" si="321">C62+H62+M62+R62+W62+AB62+AG62+AL62+AQ62+AV62</f>
        <v>65</v>
      </c>
      <c r="BB62" s="31">
        <f t="shared" ref="BB62:BB66" si="322">D62+I62+N62+S62+X62+AC62+AH62+AM62+AR62+AW62</f>
        <v>106</v>
      </c>
      <c r="BC62" s="22">
        <f>E62+J62+O62+T62+Y62+AD62+AI62+AN62+AS62+AX62</f>
        <v>39</v>
      </c>
      <c r="BD62" s="22">
        <f t="shared" ref="BD62:BD66" si="323">F62+K62+P62+U62+Z62+AE62+AJ62+AO62+AT62+AY62</f>
        <v>23</v>
      </c>
      <c r="BE62" s="22">
        <f t="shared" ref="BE62:BE66" si="324">G62+L62+Q62+V62+AA62+AF62+AK62+AP62+AU62+AZ62</f>
        <v>62</v>
      </c>
      <c r="BF62" s="26">
        <v>2</v>
      </c>
      <c r="BG62" s="22" t="str">
        <f t="shared" si="15"/>
        <v>0</v>
      </c>
      <c r="BH62" s="22" t="str">
        <f t="shared" si="16"/>
        <v>0</v>
      </c>
      <c r="BI62" s="22">
        <f t="shared" si="17"/>
        <v>0</v>
      </c>
      <c r="BJ62" s="22">
        <f t="shared" si="18"/>
        <v>39</v>
      </c>
      <c r="BK62" s="22">
        <f t="shared" si="19"/>
        <v>23</v>
      </c>
      <c r="BL62" s="22">
        <f t="shared" si="20"/>
        <v>62</v>
      </c>
    </row>
    <row r="63" spans="1:64" ht="24.95" customHeight="1">
      <c r="A63" s="20"/>
      <c r="B63" s="40" t="s">
        <v>20</v>
      </c>
      <c r="C63" s="22">
        <v>10</v>
      </c>
      <c r="D63" s="22">
        <v>0</v>
      </c>
      <c r="E63" s="22">
        <v>0</v>
      </c>
      <c r="F63" s="22">
        <v>0</v>
      </c>
      <c r="G63" s="22">
        <f t="shared" si="311"/>
        <v>0</v>
      </c>
      <c r="H63" s="22">
        <v>5</v>
      </c>
      <c r="I63" s="22">
        <v>2</v>
      </c>
      <c r="J63" s="22">
        <v>1</v>
      </c>
      <c r="K63" s="22">
        <v>0</v>
      </c>
      <c r="L63" s="22">
        <f t="shared" si="312"/>
        <v>1</v>
      </c>
      <c r="M63" s="22">
        <v>25</v>
      </c>
      <c r="N63" s="22">
        <v>19</v>
      </c>
      <c r="O63" s="22">
        <v>11</v>
      </c>
      <c r="P63" s="22">
        <f>1+2</f>
        <v>3</v>
      </c>
      <c r="Q63" s="22">
        <f t="shared" si="313"/>
        <v>14</v>
      </c>
      <c r="R63" s="22">
        <v>10</v>
      </c>
      <c r="S63" s="22">
        <v>8</v>
      </c>
      <c r="T63" s="22">
        <v>3</v>
      </c>
      <c r="U63" s="22">
        <v>2</v>
      </c>
      <c r="V63" s="22">
        <f t="shared" si="314"/>
        <v>5</v>
      </c>
      <c r="W63" s="22">
        <v>5</v>
      </c>
      <c r="X63" s="22">
        <v>5</v>
      </c>
      <c r="Y63" s="22">
        <v>2</v>
      </c>
      <c r="Z63" s="22">
        <v>3</v>
      </c>
      <c r="AA63" s="22">
        <f t="shared" si="315"/>
        <v>5</v>
      </c>
      <c r="AB63" s="22">
        <v>5</v>
      </c>
      <c r="AC63" s="22">
        <v>3</v>
      </c>
      <c r="AD63" s="22">
        <v>2</v>
      </c>
      <c r="AE63" s="22">
        <v>1</v>
      </c>
      <c r="AF63" s="22">
        <f t="shared" si="316"/>
        <v>3</v>
      </c>
      <c r="AG63" s="22">
        <v>5</v>
      </c>
      <c r="AH63" s="22">
        <v>13</v>
      </c>
      <c r="AI63" s="22">
        <v>4</v>
      </c>
      <c r="AJ63" s="22">
        <v>0</v>
      </c>
      <c r="AK63" s="22">
        <f t="shared" si="317"/>
        <v>4</v>
      </c>
      <c r="AL63" s="22">
        <v>0</v>
      </c>
      <c r="AM63" s="22">
        <v>7</v>
      </c>
      <c r="AN63" s="22">
        <v>6</v>
      </c>
      <c r="AO63" s="22">
        <v>0</v>
      </c>
      <c r="AP63" s="22">
        <f t="shared" si="318"/>
        <v>6</v>
      </c>
      <c r="AQ63" s="22">
        <v>0</v>
      </c>
      <c r="AR63" s="22">
        <v>0</v>
      </c>
      <c r="AS63" s="22">
        <v>0</v>
      </c>
      <c r="AT63" s="22">
        <v>0</v>
      </c>
      <c r="AU63" s="22">
        <f t="shared" si="319"/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f t="shared" si="320"/>
        <v>0</v>
      </c>
      <c r="BA63" s="22">
        <f t="shared" si="321"/>
        <v>65</v>
      </c>
      <c r="BB63" s="31">
        <f t="shared" si="322"/>
        <v>57</v>
      </c>
      <c r="BC63" s="22">
        <f t="shared" ref="BC63:BC66" si="325">E63+J63+O63+T63+Y63+AD63+AI63+AN63+AS63+AX63</f>
        <v>29</v>
      </c>
      <c r="BD63" s="22">
        <f t="shared" si="323"/>
        <v>9</v>
      </c>
      <c r="BE63" s="22">
        <f t="shared" si="324"/>
        <v>38</v>
      </c>
      <c r="BF63" s="26">
        <v>2</v>
      </c>
      <c r="BG63" s="22" t="str">
        <f t="shared" si="15"/>
        <v>0</v>
      </c>
      <c r="BH63" s="22" t="str">
        <f t="shared" si="16"/>
        <v>0</v>
      </c>
      <c r="BI63" s="22">
        <f t="shared" si="17"/>
        <v>0</v>
      </c>
      <c r="BJ63" s="22">
        <f t="shared" si="18"/>
        <v>29</v>
      </c>
      <c r="BK63" s="22">
        <f t="shared" si="19"/>
        <v>9</v>
      </c>
      <c r="BL63" s="22">
        <f t="shared" si="20"/>
        <v>38</v>
      </c>
    </row>
    <row r="64" spans="1:64" ht="24.95" customHeight="1">
      <c r="A64" s="20"/>
      <c r="B64" s="21" t="s">
        <v>19</v>
      </c>
      <c r="C64" s="22">
        <v>3</v>
      </c>
      <c r="D64" s="22">
        <v>0</v>
      </c>
      <c r="E64" s="22">
        <v>0</v>
      </c>
      <c r="F64" s="22">
        <v>0</v>
      </c>
      <c r="G64" s="22">
        <f t="shared" si="311"/>
        <v>0</v>
      </c>
      <c r="H64" s="22">
        <v>2</v>
      </c>
      <c r="I64" s="22">
        <v>1</v>
      </c>
      <c r="J64" s="22">
        <v>0</v>
      </c>
      <c r="K64" s="22">
        <v>0</v>
      </c>
      <c r="L64" s="22">
        <f t="shared" si="312"/>
        <v>0</v>
      </c>
      <c r="M64" s="22">
        <v>10</v>
      </c>
      <c r="N64" s="22">
        <v>29</v>
      </c>
      <c r="O64" s="22">
        <v>4</v>
      </c>
      <c r="P64" s="22">
        <f>6+1</f>
        <v>7</v>
      </c>
      <c r="Q64" s="22">
        <f t="shared" si="313"/>
        <v>11</v>
      </c>
      <c r="R64" s="22">
        <v>5</v>
      </c>
      <c r="S64" s="22">
        <v>13</v>
      </c>
      <c r="T64" s="22">
        <v>1</v>
      </c>
      <c r="U64" s="22">
        <v>1</v>
      </c>
      <c r="V64" s="22">
        <f t="shared" si="314"/>
        <v>2</v>
      </c>
      <c r="W64" s="22">
        <v>5</v>
      </c>
      <c r="X64" s="22">
        <v>10</v>
      </c>
      <c r="Y64" s="22">
        <v>4</v>
      </c>
      <c r="Z64" s="22">
        <v>2</v>
      </c>
      <c r="AA64" s="22">
        <f t="shared" si="315"/>
        <v>6</v>
      </c>
      <c r="AB64" s="22">
        <v>5</v>
      </c>
      <c r="AC64" s="22">
        <v>6</v>
      </c>
      <c r="AD64" s="22">
        <v>3</v>
      </c>
      <c r="AE64" s="22">
        <v>0</v>
      </c>
      <c r="AF64" s="22">
        <f t="shared" si="316"/>
        <v>3</v>
      </c>
      <c r="AG64" s="22">
        <v>5</v>
      </c>
      <c r="AH64" s="22">
        <v>11</v>
      </c>
      <c r="AI64" s="22">
        <v>3</v>
      </c>
      <c r="AJ64" s="22">
        <v>2</v>
      </c>
      <c r="AK64" s="22">
        <f t="shared" si="317"/>
        <v>5</v>
      </c>
      <c r="AL64" s="22">
        <v>0</v>
      </c>
      <c r="AM64" s="22">
        <v>0</v>
      </c>
      <c r="AN64" s="22">
        <v>0</v>
      </c>
      <c r="AO64" s="22">
        <v>0</v>
      </c>
      <c r="AP64" s="22">
        <f t="shared" si="318"/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f t="shared" si="319"/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f t="shared" si="320"/>
        <v>0</v>
      </c>
      <c r="BA64" s="22">
        <f t="shared" si="321"/>
        <v>35</v>
      </c>
      <c r="BB64" s="31">
        <f t="shared" si="322"/>
        <v>70</v>
      </c>
      <c r="BC64" s="22">
        <f t="shared" si="325"/>
        <v>15</v>
      </c>
      <c r="BD64" s="22">
        <f t="shared" si="323"/>
        <v>12</v>
      </c>
      <c r="BE64" s="22">
        <f t="shared" si="324"/>
        <v>27</v>
      </c>
      <c r="BF64" s="26">
        <v>2</v>
      </c>
      <c r="BG64" s="22" t="str">
        <f t="shared" si="15"/>
        <v>0</v>
      </c>
      <c r="BH64" s="22" t="str">
        <f t="shared" si="16"/>
        <v>0</v>
      </c>
      <c r="BI64" s="22">
        <f t="shared" si="17"/>
        <v>0</v>
      </c>
      <c r="BJ64" s="22">
        <f t="shared" si="18"/>
        <v>15</v>
      </c>
      <c r="BK64" s="22">
        <f t="shared" si="19"/>
        <v>12</v>
      </c>
      <c r="BL64" s="22">
        <f t="shared" si="20"/>
        <v>27</v>
      </c>
    </row>
    <row r="65" spans="1:64" ht="24.95" customHeight="1">
      <c r="A65" s="20"/>
      <c r="B65" s="21" t="s">
        <v>18</v>
      </c>
      <c r="C65" s="22">
        <v>20</v>
      </c>
      <c r="D65" s="22">
        <v>15</v>
      </c>
      <c r="E65" s="22">
        <v>1</v>
      </c>
      <c r="F65" s="22">
        <f>8+2</f>
        <v>10</v>
      </c>
      <c r="G65" s="22">
        <f t="shared" si="311"/>
        <v>11</v>
      </c>
      <c r="H65" s="22">
        <v>5</v>
      </c>
      <c r="I65" s="22">
        <v>5</v>
      </c>
      <c r="J65" s="22">
        <v>0</v>
      </c>
      <c r="K65" s="22">
        <v>0</v>
      </c>
      <c r="L65" s="22">
        <f t="shared" si="312"/>
        <v>0</v>
      </c>
      <c r="M65" s="22">
        <v>50</v>
      </c>
      <c r="N65" s="22">
        <v>54</v>
      </c>
      <c r="O65" s="22">
        <f>2+2</f>
        <v>4</v>
      </c>
      <c r="P65" s="22">
        <f>21+4</f>
        <v>25</v>
      </c>
      <c r="Q65" s="22">
        <f t="shared" si="313"/>
        <v>29</v>
      </c>
      <c r="R65" s="22">
        <v>20</v>
      </c>
      <c r="S65" s="22">
        <v>24</v>
      </c>
      <c r="T65" s="22">
        <v>4</v>
      </c>
      <c r="U65" s="22">
        <v>16</v>
      </c>
      <c r="V65" s="22">
        <f t="shared" si="314"/>
        <v>20</v>
      </c>
      <c r="W65" s="22">
        <v>15</v>
      </c>
      <c r="X65" s="22">
        <v>49</v>
      </c>
      <c r="Y65" s="22">
        <v>4</v>
      </c>
      <c r="Z65" s="22">
        <v>33</v>
      </c>
      <c r="AA65" s="22">
        <f t="shared" si="315"/>
        <v>37</v>
      </c>
      <c r="AB65" s="22">
        <v>10</v>
      </c>
      <c r="AC65" s="22">
        <v>18</v>
      </c>
      <c r="AD65" s="22">
        <v>1</v>
      </c>
      <c r="AE65" s="22">
        <v>10</v>
      </c>
      <c r="AF65" s="22">
        <f t="shared" si="316"/>
        <v>11</v>
      </c>
      <c r="AG65" s="22">
        <v>10</v>
      </c>
      <c r="AH65" s="22">
        <v>19</v>
      </c>
      <c r="AI65" s="22">
        <v>3</v>
      </c>
      <c r="AJ65" s="22">
        <v>6</v>
      </c>
      <c r="AK65" s="22">
        <f t="shared" si="317"/>
        <v>9</v>
      </c>
      <c r="AL65" s="22">
        <v>0</v>
      </c>
      <c r="AM65" s="22">
        <v>3</v>
      </c>
      <c r="AN65" s="22">
        <v>0</v>
      </c>
      <c r="AO65" s="22">
        <v>1</v>
      </c>
      <c r="AP65" s="22">
        <f t="shared" si="318"/>
        <v>1</v>
      </c>
      <c r="AQ65" s="22">
        <v>0</v>
      </c>
      <c r="AR65" s="22">
        <v>0</v>
      </c>
      <c r="AS65" s="22">
        <v>0</v>
      </c>
      <c r="AT65" s="22">
        <v>0</v>
      </c>
      <c r="AU65" s="22">
        <f t="shared" si="319"/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f t="shared" si="320"/>
        <v>0</v>
      </c>
      <c r="BA65" s="22">
        <f t="shared" si="321"/>
        <v>130</v>
      </c>
      <c r="BB65" s="31">
        <f t="shared" si="322"/>
        <v>187</v>
      </c>
      <c r="BC65" s="22">
        <f t="shared" si="325"/>
        <v>17</v>
      </c>
      <c r="BD65" s="22">
        <f t="shared" si="323"/>
        <v>101</v>
      </c>
      <c r="BE65" s="22">
        <f t="shared" si="324"/>
        <v>118</v>
      </c>
      <c r="BF65" s="26">
        <v>2</v>
      </c>
      <c r="BG65" s="22" t="str">
        <f t="shared" si="15"/>
        <v>0</v>
      </c>
      <c r="BH65" s="22" t="str">
        <f t="shared" si="16"/>
        <v>0</v>
      </c>
      <c r="BI65" s="22">
        <f t="shared" si="17"/>
        <v>0</v>
      </c>
      <c r="BJ65" s="22">
        <f t="shared" si="18"/>
        <v>17</v>
      </c>
      <c r="BK65" s="22">
        <f t="shared" si="19"/>
        <v>101</v>
      </c>
      <c r="BL65" s="22">
        <f t="shared" si="20"/>
        <v>118</v>
      </c>
    </row>
    <row r="66" spans="1:64" s="2" customFormat="1" ht="24.95" customHeight="1">
      <c r="A66" s="4"/>
      <c r="B66" s="21" t="s">
        <v>17</v>
      </c>
      <c r="C66" s="22">
        <v>5</v>
      </c>
      <c r="D66" s="22">
        <v>0</v>
      </c>
      <c r="E66" s="22">
        <v>0</v>
      </c>
      <c r="F66" s="22">
        <v>0</v>
      </c>
      <c r="G66" s="22">
        <f t="shared" si="311"/>
        <v>0</v>
      </c>
      <c r="H66" s="22">
        <v>5</v>
      </c>
      <c r="I66" s="22">
        <v>1</v>
      </c>
      <c r="J66" s="22">
        <v>0</v>
      </c>
      <c r="K66" s="22">
        <v>0</v>
      </c>
      <c r="L66" s="22">
        <f t="shared" si="312"/>
        <v>0</v>
      </c>
      <c r="M66" s="22">
        <v>25</v>
      </c>
      <c r="N66" s="22">
        <v>39</v>
      </c>
      <c r="O66" s="22">
        <f>5+2</f>
        <v>7</v>
      </c>
      <c r="P66" s="22">
        <f>15+3</f>
        <v>18</v>
      </c>
      <c r="Q66" s="22">
        <f t="shared" si="313"/>
        <v>25</v>
      </c>
      <c r="R66" s="22">
        <v>10</v>
      </c>
      <c r="S66" s="22">
        <v>17</v>
      </c>
      <c r="T66" s="22">
        <v>3</v>
      </c>
      <c r="U66" s="22">
        <v>7</v>
      </c>
      <c r="V66" s="22">
        <f t="shared" si="314"/>
        <v>10</v>
      </c>
      <c r="W66" s="22">
        <v>10</v>
      </c>
      <c r="X66" s="22">
        <v>20</v>
      </c>
      <c r="Y66" s="22">
        <v>7</v>
      </c>
      <c r="Z66" s="22">
        <v>6</v>
      </c>
      <c r="AA66" s="22">
        <f t="shared" si="315"/>
        <v>13</v>
      </c>
      <c r="AB66" s="22">
        <v>5</v>
      </c>
      <c r="AC66" s="22">
        <v>3</v>
      </c>
      <c r="AD66" s="22">
        <v>0</v>
      </c>
      <c r="AE66" s="22">
        <v>2</v>
      </c>
      <c r="AF66" s="22">
        <f t="shared" si="316"/>
        <v>2</v>
      </c>
      <c r="AG66" s="22">
        <v>5</v>
      </c>
      <c r="AH66" s="22">
        <v>21</v>
      </c>
      <c r="AI66" s="22">
        <v>2</v>
      </c>
      <c r="AJ66" s="22">
        <v>4</v>
      </c>
      <c r="AK66" s="22">
        <f t="shared" si="317"/>
        <v>6</v>
      </c>
      <c r="AL66" s="22">
        <v>0</v>
      </c>
      <c r="AM66" s="22">
        <v>0</v>
      </c>
      <c r="AN66" s="22">
        <v>0</v>
      </c>
      <c r="AO66" s="22">
        <v>0</v>
      </c>
      <c r="AP66" s="22">
        <f t="shared" si="318"/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f t="shared" si="319"/>
        <v>0</v>
      </c>
      <c r="AV66" s="22">
        <v>0</v>
      </c>
      <c r="AW66" s="22">
        <v>0</v>
      </c>
      <c r="AX66" s="22">
        <v>1</v>
      </c>
      <c r="AY66" s="22">
        <v>0</v>
      </c>
      <c r="AZ66" s="22">
        <f t="shared" si="320"/>
        <v>1</v>
      </c>
      <c r="BA66" s="22">
        <f t="shared" si="321"/>
        <v>65</v>
      </c>
      <c r="BB66" s="31">
        <f t="shared" si="322"/>
        <v>101</v>
      </c>
      <c r="BC66" s="22">
        <f t="shared" si="325"/>
        <v>20</v>
      </c>
      <c r="BD66" s="22">
        <f t="shared" si="323"/>
        <v>37</v>
      </c>
      <c r="BE66" s="22">
        <f t="shared" si="324"/>
        <v>57</v>
      </c>
      <c r="BF66" s="26">
        <v>2</v>
      </c>
      <c r="BG66" s="22" t="str">
        <f t="shared" si="15"/>
        <v>0</v>
      </c>
      <c r="BH66" s="22" t="str">
        <f t="shared" si="16"/>
        <v>0</v>
      </c>
      <c r="BI66" s="22">
        <f t="shared" si="17"/>
        <v>0</v>
      </c>
      <c r="BJ66" s="22">
        <f t="shared" si="18"/>
        <v>20</v>
      </c>
      <c r="BK66" s="22">
        <f t="shared" si="19"/>
        <v>37</v>
      </c>
      <c r="BL66" s="22">
        <f t="shared" si="20"/>
        <v>57</v>
      </c>
    </row>
    <row r="67" spans="1:64" s="2" customFormat="1" ht="24.95" customHeight="1">
      <c r="A67" s="4"/>
      <c r="B67" s="23" t="s">
        <v>52</v>
      </c>
      <c r="C67" s="38">
        <f t="shared" ref="C67:BE67" si="326">SUM(C62:C66)</f>
        <v>43</v>
      </c>
      <c r="D67" s="38">
        <f t="shared" si="326"/>
        <v>15</v>
      </c>
      <c r="E67" s="38">
        <f t="shared" si="326"/>
        <v>1</v>
      </c>
      <c r="F67" s="38">
        <f t="shared" si="326"/>
        <v>10</v>
      </c>
      <c r="G67" s="38">
        <f t="shared" si="326"/>
        <v>11</v>
      </c>
      <c r="H67" s="38">
        <f t="shared" ref="H67:L67" si="327">SUM(H62:H66)</f>
        <v>22</v>
      </c>
      <c r="I67" s="38">
        <f t="shared" si="327"/>
        <v>9</v>
      </c>
      <c r="J67" s="38">
        <f t="shared" si="327"/>
        <v>1</v>
      </c>
      <c r="K67" s="38">
        <f t="shared" si="327"/>
        <v>0</v>
      </c>
      <c r="L67" s="38">
        <f t="shared" si="327"/>
        <v>1</v>
      </c>
      <c r="M67" s="38">
        <f t="shared" si="326"/>
        <v>135</v>
      </c>
      <c r="N67" s="38">
        <f t="shared" si="326"/>
        <v>186</v>
      </c>
      <c r="O67" s="38">
        <f t="shared" si="326"/>
        <v>38</v>
      </c>
      <c r="P67" s="38">
        <f t="shared" si="326"/>
        <v>64</v>
      </c>
      <c r="Q67" s="38">
        <f t="shared" si="326"/>
        <v>102</v>
      </c>
      <c r="R67" s="38">
        <f t="shared" si="326"/>
        <v>55</v>
      </c>
      <c r="S67" s="38">
        <f t="shared" si="326"/>
        <v>84</v>
      </c>
      <c r="T67" s="38">
        <f t="shared" si="326"/>
        <v>23</v>
      </c>
      <c r="U67" s="38">
        <f t="shared" si="326"/>
        <v>30</v>
      </c>
      <c r="V67" s="38">
        <f t="shared" si="326"/>
        <v>53</v>
      </c>
      <c r="W67" s="38">
        <f t="shared" si="326"/>
        <v>45</v>
      </c>
      <c r="X67" s="38">
        <f t="shared" si="326"/>
        <v>98</v>
      </c>
      <c r="Y67" s="38">
        <f t="shared" si="326"/>
        <v>21</v>
      </c>
      <c r="Z67" s="38">
        <f t="shared" si="326"/>
        <v>48</v>
      </c>
      <c r="AA67" s="38">
        <f t="shared" si="326"/>
        <v>69</v>
      </c>
      <c r="AB67" s="38">
        <f t="shared" ref="AB67:AF67" si="328">SUM(AB62:AB66)</f>
        <v>30</v>
      </c>
      <c r="AC67" s="38">
        <f t="shared" si="328"/>
        <v>37</v>
      </c>
      <c r="AD67" s="38">
        <f t="shared" si="328"/>
        <v>12</v>
      </c>
      <c r="AE67" s="38">
        <f t="shared" si="328"/>
        <v>14</v>
      </c>
      <c r="AF67" s="38">
        <f t="shared" si="328"/>
        <v>26</v>
      </c>
      <c r="AG67" s="38">
        <f t="shared" si="326"/>
        <v>30</v>
      </c>
      <c r="AH67" s="38">
        <f t="shared" si="326"/>
        <v>80</v>
      </c>
      <c r="AI67" s="38">
        <f t="shared" si="326"/>
        <v>16</v>
      </c>
      <c r="AJ67" s="38">
        <f t="shared" si="326"/>
        <v>14</v>
      </c>
      <c r="AK67" s="38">
        <f t="shared" si="326"/>
        <v>30</v>
      </c>
      <c r="AL67" s="38">
        <f t="shared" ref="AL67:AP67" si="329">SUM(AL62:AL66)</f>
        <v>0</v>
      </c>
      <c r="AM67" s="38">
        <f t="shared" si="329"/>
        <v>12</v>
      </c>
      <c r="AN67" s="38">
        <f t="shared" si="329"/>
        <v>7</v>
      </c>
      <c r="AO67" s="38">
        <f t="shared" si="329"/>
        <v>2</v>
      </c>
      <c r="AP67" s="38">
        <f t="shared" si="329"/>
        <v>9</v>
      </c>
      <c r="AQ67" s="38">
        <f t="shared" ref="AQ67:AU67" si="330">SUM(AQ62:AQ66)</f>
        <v>0</v>
      </c>
      <c r="AR67" s="38">
        <f t="shared" si="330"/>
        <v>0</v>
      </c>
      <c r="AS67" s="38">
        <f t="shared" si="330"/>
        <v>0</v>
      </c>
      <c r="AT67" s="38">
        <f t="shared" si="330"/>
        <v>0</v>
      </c>
      <c r="AU67" s="38">
        <f t="shared" si="330"/>
        <v>0</v>
      </c>
      <c r="AV67" s="38">
        <f t="shared" si="326"/>
        <v>0</v>
      </c>
      <c r="AW67" s="38">
        <f t="shared" si="326"/>
        <v>0</v>
      </c>
      <c r="AX67" s="38">
        <f t="shared" si="326"/>
        <v>1</v>
      </c>
      <c r="AY67" s="38">
        <f t="shared" si="326"/>
        <v>0</v>
      </c>
      <c r="AZ67" s="38">
        <f t="shared" si="326"/>
        <v>1</v>
      </c>
      <c r="BA67" s="38">
        <f t="shared" si="326"/>
        <v>360</v>
      </c>
      <c r="BB67" s="38">
        <f t="shared" si="326"/>
        <v>521</v>
      </c>
      <c r="BC67" s="38">
        <f t="shared" si="326"/>
        <v>120</v>
      </c>
      <c r="BD67" s="38">
        <f t="shared" si="326"/>
        <v>182</v>
      </c>
      <c r="BE67" s="38">
        <f t="shared" si="326"/>
        <v>302</v>
      </c>
      <c r="BF67" s="39"/>
      <c r="BG67" s="38">
        <f t="shared" ref="BG67:BL67" si="331">SUM(BG62:BG66)</f>
        <v>0</v>
      </c>
      <c r="BH67" s="38">
        <f t="shared" si="331"/>
        <v>0</v>
      </c>
      <c r="BI67" s="38">
        <f t="shared" si="331"/>
        <v>0</v>
      </c>
      <c r="BJ67" s="38">
        <f t="shared" si="331"/>
        <v>120</v>
      </c>
      <c r="BK67" s="38">
        <f t="shared" si="331"/>
        <v>182</v>
      </c>
      <c r="BL67" s="24">
        <f t="shared" si="331"/>
        <v>302</v>
      </c>
    </row>
    <row r="68" spans="1:64" s="2" customFormat="1" ht="24.95" customHeight="1">
      <c r="A68" s="55"/>
      <c r="B68" s="56" t="s">
        <v>54</v>
      </c>
      <c r="C68" s="38">
        <f>C67</f>
        <v>43</v>
      </c>
      <c r="D68" s="38">
        <f>D67</f>
        <v>15</v>
      </c>
      <c r="E68" s="38">
        <f t="shared" ref="E68:BL69" si="332">E67</f>
        <v>1</v>
      </c>
      <c r="F68" s="38">
        <f t="shared" si="332"/>
        <v>10</v>
      </c>
      <c r="G68" s="38">
        <f t="shared" si="332"/>
        <v>11</v>
      </c>
      <c r="H68" s="38">
        <f t="shared" si="332"/>
        <v>22</v>
      </c>
      <c r="I68" s="38">
        <f t="shared" si="332"/>
        <v>9</v>
      </c>
      <c r="J68" s="38">
        <f t="shared" si="332"/>
        <v>1</v>
      </c>
      <c r="K68" s="38">
        <f t="shared" si="332"/>
        <v>0</v>
      </c>
      <c r="L68" s="38">
        <f t="shared" si="332"/>
        <v>1</v>
      </c>
      <c r="M68" s="38">
        <f t="shared" si="332"/>
        <v>135</v>
      </c>
      <c r="N68" s="38">
        <f t="shared" ref="N68" si="333">N67</f>
        <v>186</v>
      </c>
      <c r="O68" s="38">
        <f t="shared" si="332"/>
        <v>38</v>
      </c>
      <c r="P68" s="38">
        <f t="shared" si="332"/>
        <v>64</v>
      </c>
      <c r="Q68" s="38">
        <f t="shared" si="332"/>
        <v>102</v>
      </c>
      <c r="R68" s="38">
        <f t="shared" ref="R68:AF69" si="334">R67</f>
        <v>55</v>
      </c>
      <c r="S68" s="38">
        <f t="shared" ref="S68" si="335">S67</f>
        <v>84</v>
      </c>
      <c r="T68" s="38">
        <f t="shared" si="334"/>
        <v>23</v>
      </c>
      <c r="U68" s="38">
        <f t="shared" si="334"/>
        <v>30</v>
      </c>
      <c r="V68" s="38">
        <f t="shared" si="334"/>
        <v>53</v>
      </c>
      <c r="W68" s="38">
        <f t="shared" si="334"/>
        <v>45</v>
      </c>
      <c r="X68" s="38">
        <f t="shared" ref="X68" si="336">X67</f>
        <v>98</v>
      </c>
      <c r="Y68" s="38">
        <f t="shared" si="334"/>
        <v>21</v>
      </c>
      <c r="Z68" s="38">
        <f t="shared" si="334"/>
        <v>48</v>
      </c>
      <c r="AA68" s="38">
        <f t="shared" si="334"/>
        <v>69</v>
      </c>
      <c r="AB68" s="38">
        <f t="shared" si="334"/>
        <v>30</v>
      </c>
      <c r="AC68" s="38">
        <f t="shared" si="334"/>
        <v>37</v>
      </c>
      <c r="AD68" s="38">
        <f t="shared" si="334"/>
        <v>12</v>
      </c>
      <c r="AE68" s="38">
        <f t="shared" si="334"/>
        <v>14</v>
      </c>
      <c r="AF68" s="38">
        <f t="shared" si="334"/>
        <v>26</v>
      </c>
      <c r="AG68" s="38">
        <f t="shared" si="332"/>
        <v>30</v>
      </c>
      <c r="AH68" s="38">
        <f t="shared" ref="AH68" si="337">AH67</f>
        <v>80</v>
      </c>
      <c r="AI68" s="38">
        <f t="shared" si="332"/>
        <v>16</v>
      </c>
      <c r="AJ68" s="38">
        <f t="shared" si="332"/>
        <v>14</v>
      </c>
      <c r="AK68" s="38">
        <f t="shared" si="332"/>
        <v>30</v>
      </c>
      <c r="AL68" s="38">
        <f t="shared" si="332"/>
        <v>0</v>
      </c>
      <c r="AM68" s="38">
        <f t="shared" si="332"/>
        <v>12</v>
      </c>
      <c r="AN68" s="38">
        <f t="shared" si="332"/>
        <v>7</v>
      </c>
      <c r="AO68" s="38">
        <f t="shared" si="332"/>
        <v>2</v>
      </c>
      <c r="AP68" s="38">
        <f t="shared" si="332"/>
        <v>9</v>
      </c>
      <c r="AQ68" s="38">
        <f t="shared" si="332"/>
        <v>0</v>
      </c>
      <c r="AR68" s="38">
        <f t="shared" si="332"/>
        <v>0</v>
      </c>
      <c r="AS68" s="38">
        <f t="shared" si="332"/>
        <v>0</v>
      </c>
      <c r="AT68" s="38">
        <f t="shared" si="332"/>
        <v>0</v>
      </c>
      <c r="AU68" s="38">
        <f t="shared" si="332"/>
        <v>0</v>
      </c>
      <c r="AV68" s="38">
        <f t="shared" ref="AV68:AZ69" si="338">AV67</f>
        <v>0</v>
      </c>
      <c r="AW68" s="38">
        <f t="shared" si="338"/>
        <v>0</v>
      </c>
      <c r="AX68" s="38">
        <f t="shared" si="338"/>
        <v>1</v>
      </c>
      <c r="AY68" s="38">
        <f t="shared" si="338"/>
        <v>0</v>
      </c>
      <c r="AZ68" s="38">
        <f t="shared" si="338"/>
        <v>1</v>
      </c>
      <c r="BA68" s="38">
        <f t="shared" si="332"/>
        <v>360</v>
      </c>
      <c r="BB68" s="38">
        <f>BB67</f>
        <v>521</v>
      </c>
      <c r="BC68" s="38">
        <f t="shared" si="332"/>
        <v>120</v>
      </c>
      <c r="BD68" s="38">
        <f t="shared" si="332"/>
        <v>182</v>
      </c>
      <c r="BE68" s="38">
        <f t="shared" si="332"/>
        <v>302</v>
      </c>
      <c r="BF68" s="39"/>
      <c r="BG68" s="38">
        <f t="shared" si="332"/>
        <v>0</v>
      </c>
      <c r="BH68" s="38">
        <f t="shared" si="332"/>
        <v>0</v>
      </c>
      <c r="BI68" s="38">
        <f t="shared" si="332"/>
        <v>0</v>
      </c>
      <c r="BJ68" s="38">
        <f t="shared" si="332"/>
        <v>120</v>
      </c>
      <c r="BK68" s="38">
        <f t="shared" si="332"/>
        <v>182</v>
      </c>
      <c r="BL68" s="24">
        <f t="shared" si="332"/>
        <v>302</v>
      </c>
    </row>
    <row r="69" spans="1:64" s="2" customFormat="1" ht="24.95" customHeight="1">
      <c r="A69" s="27"/>
      <c r="B69" s="74" t="s">
        <v>38</v>
      </c>
      <c r="C69" s="140">
        <f>C68</f>
        <v>43</v>
      </c>
      <c r="D69" s="29">
        <f>D68</f>
        <v>15</v>
      </c>
      <c r="E69" s="29">
        <f t="shared" si="332"/>
        <v>1</v>
      </c>
      <c r="F69" s="29">
        <f t="shared" si="332"/>
        <v>10</v>
      </c>
      <c r="G69" s="29">
        <f t="shared" si="332"/>
        <v>11</v>
      </c>
      <c r="H69" s="29">
        <f t="shared" si="332"/>
        <v>22</v>
      </c>
      <c r="I69" s="29">
        <f t="shared" si="332"/>
        <v>9</v>
      </c>
      <c r="J69" s="29">
        <f t="shared" si="332"/>
        <v>1</v>
      </c>
      <c r="K69" s="29">
        <f t="shared" si="332"/>
        <v>0</v>
      </c>
      <c r="L69" s="29">
        <f t="shared" si="332"/>
        <v>1</v>
      </c>
      <c r="M69" s="29">
        <f t="shared" si="332"/>
        <v>135</v>
      </c>
      <c r="N69" s="29">
        <f t="shared" ref="N69" si="339">N68</f>
        <v>186</v>
      </c>
      <c r="O69" s="29">
        <f>O68</f>
        <v>38</v>
      </c>
      <c r="P69" s="29">
        <f t="shared" si="332"/>
        <v>64</v>
      </c>
      <c r="Q69" s="29">
        <f t="shared" si="332"/>
        <v>102</v>
      </c>
      <c r="R69" s="29">
        <f t="shared" ref="R69:AB69" si="340">R68</f>
        <v>55</v>
      </c>
      <c r="S69" s="29">
        <f t="shared" ref="S69" si="341">S68</f>
        <v>84</v>
      </c>
      <c r="T69" s="29">
        <f t="shared" si="340"/>
        <v>23</v>
      </c>
      <c r="U69" s="29">
        <f t="shared" si="340"/>
        <v>30</v>
      </c>
      <c r="V69" s="29">
        <f t="shared" si="340"/>
        <v>53</v>
      </c>
      <c r="W69" s="29">
        <f t="shared" si="340"/>
        <v>45</v>
      </c>
      <c r="X69" s="29">
        <f t="shared" ref="X69" si="342">X68</f>
        <v>98</v>
      </c>
      <c r="Y69" s="29">
        <f t="shared" si="340"/>
        <v>21</v>
      </c>
      <c r="Z69" s="29">
        <f t="shared" si="340"/>
        <v>48</v>
      </c>
      <c r="AA69" s="29">
        <f t="shared" si="340"/>
        <v>69</v>
      </c>
      <c r="AB69" s="29">
        <f t="shared" si="340"/>
        <v>30</v>
      </c>
      <c r="AC69" s="29">
        <f t="shared" si="334"/>
        <v>37</v>
      </c>
      <c r="AD69" s="29">
        <f t="shared" si="334"/>
        <v>12</v>
      </c>
      <c r="AE69" s="29">
        <f t="shared" si="334"/>
        <v>14</v>
      </c>
      <c r="AF69" s="29">
        <f t="shared" si="334"/>
        <v>26</v>
      </c>
      <c r="AG69" s="29">
        <f t="shared" si="332"/>
        <v>30</v>
      </c>
      <c r="AH69" s="29">
        <f t="shared" ref="AH69" si="343">AH68</f>
        <v>80</v>
      </c>
      <c r="AI69" s="29">
        <f t="shared" si="332"/>
        <v>16</v>
      </c>
      <c r="AJ69" s="29">
        <f t="shared" si="332"/>
        <v>14</v>
      </c>
      <c r="AK69" s="29">
        <f t="shared" si="332"/>
        <v>30</v>
      </c>
      <c r="AL69" s="29">
        <f t="shared" si="332"/>
        <v>0</v>
      </c>
      <c r="AM69" s="29">
        <f t="shared" si="332"/>
        <v>12</v>
      </c>
      <c r="AN69" s="29">
        <f t="shared" si="332"/>
        <v>7</v>
      </c>
      <c r="AO69" s="29">
        <f t="shared" si="332"/>
        <v>2</v>
      </c>
      <c r="AP69" s="29">
        <f t="shared" si="332"/>
        <v>9</v>
      </c>
      <c r="AQ69" s="29">
        <f t="shared" si="332"/>
        <v>0</v>
      </c>
      <c r="AR69" s="29">
        <f t="shared" si="332"/>
        <v>0</v>
      </c>
      <c r="AS69" s="29">
        <f t="shared" si="332"/>
        <v>0</v>
      </c>
      <c r="AT69" s="29">
        <f t="shared" si="332"/>
        <v>0</v>
      </c>
      <c r="AU69" s="29">
        <f t="shared" si="332"/>
        <v>0</v>
      </c>
      <c r="AV69" s="29">
        <f t="shared" ref="AV69" si="344">AV68</f>
        <v>0</v>
      </c>
      <c r="AW69" s="29">
        <f t="shared" si="338"/>
        <v>0</v>
      </c>
      <c r="AX69" s="29">
        <f t="shared" si="338"/>
        <v>1</v>
      </c>
      <c r="AY69" s="29">
        <f t="shared" si="338"/>
        <v>0</v>
      </c>
      <c r="AZ69" s="29">
        <f t="shared" si="338"/>
        <v>1</v>
      </c>
      <c r="BA69" s="29">
        <f t="shared" si="332"/>
        <v>360</v>
      </c>
      <c r="BB69" s="29">
        <f t="shared" si="332"/>
        <v>521</v>
      </c>
      <c r="BC69" s="47">
        <f t="shared" si="332"/>
        <v>120</v>
      </c>
      <c r="BD69" s="47">
        <f t="shared" si="332"/>
        <v>182</v>
      </c>
      <c r="BE69" s="47">
        <f t="shared" si="332"/>
        <v>302</v>
      </c>
      <c r="BF69" s="48"/>
      <c r="BG69" s="47">
        <f t="shared" si="332"/>
        <v>0</v>
      </c>
      <c r="BH69" s="47">
        <f t="shared" si="332"/>
        <v>0</v>
      </c>
      <c r="BI69" s="47">
        <f t="shared" si="332"/>
        <v>0</v>
      </c>
      <c r="BJ69" s="47">
        <f t="shared" si="332"/>
        <v>120</v>
      </c>
      <c r="BK69" s="47">
        <f t="shared" si="332"/>
        <v>182</v>
      </c>
      <c r="BL69" s="29">
        <f t="shared" si="332"/>
        <v>302</v>
      </c>
    </row>
    <row r="70" spans="1:64" ht="24.95" customHeight="1">
      <c r="A70" s="136" t="s">
        <v>39</v>
      </c>
      <c r="B70" s="137"/>
      <c r="C70" s="138"/>
      <c r="D70" s="139"/>
      <c r="E70" s="139"/>
      <c r="F70" s="139"/>
      <c r="G70" s="131"/>
      <c r="H70" s="131"/>
      <c r="I70" s="131"/>
      <c r="J70" s="131"/>
      <c r="K70" s="131"/>
      <c r="L70" s="131"/>
      <c r="M70" s="139"/>
      <c r="N70" s="139"/>
      <c r="O70" s="139"/>
      <c r="P70" s="139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9"/>
      <c r="AH70" s="139"/>
      <c r="AI70" s="139"/>
      <c r="AJ70" s="139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32"/>
      <c r="BD70" s="32"/>
      <c r="BE70" s="32"/>
      <c r="BF70" s="62"/>
      <c r="BG70" s="32"/>
      <c r="BH70" s="32"/>
      <c r="BI70" s="32"/>
      <c r="BJ70" s="32"/>
      <c r="BK70" s="32"/>
      <c r="BL70" s="52"/>
    </row>
    <row r="71" spans="1:64" ht="24.95" customHeight="1">
      <c r="A71" s="49"/>
      <c r="B71" s="11" t="s">
        <v>53</v>
      </c>
      <c r="C71" s="50"/>
      <c r="D71" s="51"/>
      <c r="E71" s="51"/>
      <c r="F71" s="51"/>
      <c r="G71" s="32"/>
      <c r="H71" s="32"/>
      <c r="I71" s="32"/>
      <c r="J71" s="32"/>
      <c r="K71" s="32"/>
      <c r="L71" s="32"/>
      <c r="M71" s="51"/>
      <c r="N71" s="51"/>
      <c r="O71" s="51"/>
      <c r="P71" s="5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51"/>
      <c r="AH71" s="51"/>
      <c r="AI71" s="51"/>
      <c r="AJ71" s="51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62"/>
      <c r="BG71" s="32"/>
      <c r="BH71" s="32"/>
      <c r="BI71" s="32"/>
      <c r="BJ71" s="32"/>
      <c r="BK71" s="32"/>
      <c r="BL71" s="52"/>
    </row>
    <row r="72" spans="1:64" ht="24.95" customHeight="1">
      <c r="A72" s="20"/>
      <c r="B72" s="5" t="s">
        <v>72</v>
      </c>
      <c r="C72" s="33"/>
      <c r="D72" s="96"/>
      <c r="E72" s="96"/>
      <c r="F72" s="96"/>
      <c r="G72" s="32"/>
      <c r="H72" s="32"/>
      <c r="I72" s="32"/>
      <c r="J72" s="32"/>
      <c r="K72" s="32"/>
      <c r="L72" s="32"/>
      <c r="M72" s="96"/>
      <c r="N72" s="96"/>
      <c r="O72" s="97"/>
      <c r="P72" s="97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96"/>
      <c r="AH72" s="96"/>
      <c r="AI72" s="96"/>
      <c r="AJ72" s="96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62"/>
      <c r="BG72" s="32"/>
      <c r="BH72" s="32"/>
      <c r="BI72" s="32"/>
      <c r="BJ72" s="32"/>
      <c r="BK72" s="32"/>
      <c r="BL72" s="52"/>
    </row>
    <row r="73" spans="1:64" ht="24.95" customHeight="1">
      <c r="A73" s="20"/>
      <c r="B73" s="21" t="s">
        <v>82</v>
      </c>
      <c r="C73" s="22">
        <v>0</v>
      </c>
      <c r="D73" s="22">
        <v>0</v>
      </c>
      <c r="E73" s="22">
        <v>0</v>
      </c>
      <c r="F73" s="22">
        <v>0</v>
      </c>
      <c r="G73" s="22">
        <f t="shared" ref="G73:G88" si="345">E73+F73</f>
        <v>0</v>
      </c>
      <c r="H73" s="22">
        <v>0</v>
      </c>
      <c r="I73" s="22">
        <v>0</v>
      </c>
      <c r="J73" s="22">
        <v>0</v>
      </c>
      <c r="K73" s="22">
        <v>0</v>
      </c>
      <c r="L73" s="22">
        <f t="shared" ref="L73:L89" si="346">J73+K73</f>
        <v>0</v>
      </c>
      <c r="M73" s="22">
        <v>135</v>
      </c>
      <c r="N73" s="22">
        <v>267</v>
      </c>
      <c r="O73" s="22">
        <v>66</v>
      </c>
      <c r="P73" s="22">
        <v>53</v>
      </c>
      <c r="Q73" s="22">
        <f t="shared" ref="Q73:Q88" si="347">O73+P73</f>
        <v>119</v>
      </c>
      <c r="R73" s="22">
        <v>50</v>
      </c>
      <c r="S73" s="22">
        <v>200</v>
      </c>
      <c r="T73" s="22">
        <v>87</v>
      </c>
      <c r="U73" s="22">
        <v>36</v>
      </c>
      <c r="V73" s="22">
        <f t="shared" ref="V73:V88" si="348">T73+U73</f>
        <v>123</v>
      </c>
      <c r="W73" s="22">
        <v>50</v>
      </c>
      <c r="X73" s="22">
        <v>60</v>
      </c>
      <c r="Y73" s="22">
        <v>36</v>
      </c>
      <c r="Z73" s="22">
        <v>19</v>
      </c>
      <c r="AA73" s="22">
        <f t="shared" ref="AA73:AA88" si="349">Y73+Z73</f>
        <v>55</v>
      </c>
      <c r="AB73" s="22">
        <v>0</v>
      </c>
      <c r="AC73" s="22">
        <v>0</v>
      </c>
      <c r="AD73" s="22">
        <v>0</v>
      </c>
      <c r="AE73" s="22">
        <v>0</v>
      </c>
      <c r="AF73" s="22">
        <f t="shared" ref="AF73:AF89" si="350">AD73+AE73</f>
        <v>0</v>
      </c>
      <c r="AG73" s="22">
        <v>0</v>
      </c>
      <c r="AH73" s="22">
        <v>54</v>
      </c>
      <c r="AI73" s="22">
        <v>13</v>
      </c>
      <c r="AJ73" s="22">
        <v>15</v>
      </c>
      <c r="AK73" s="22">
        <f t="shared" ref="AK73:AK88" si="351">AI73+AJ73</f>
        <v>28</v>
      </c>
      <c r="AL73" s="22">
        <v>0</v>
      </c>
      <c r="AM73" s="22">
        <v>1</v>
      </c>
      <c r="AN73" s="22">
        <v>4</v>
      </c>
      <c r="AO73" s="22">
        <v>1</v>
      </c>
      <c r="AP73" s="22">
        <f t="shared" ref="AP73:AP89" si="352">AN73+AO73</f>
        <v>5</v>
      </c>
      <c r="AQ73" s="22">
        <v>0</v>
      </c>
      <c r="AR73" s="22">
        <v>0</v>
      </c>
      <c r="AS73" s="22">
        <v>0</v>
      </c>
      <c r="AT73" s="22">
        <v>0</v>
      </c>
      <c r="AU73" s="22">
        <f t="shared" ref="AU73:AU89" si="353">AS73+AT73</f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f t="shared" ref="AZ73:AZ89" si="354">AX73+AY73</f>
        <v>0</v>
      </c>
      <c r="BA73" s="22">
        <f t="shared" ref="BA73:BA90" si="355">C73+H73+M73+R73+W73+AB73+AG73+AL73+AQ73+AV73</f>
        <v>235</v>
      </c>
      <c r="BB73" s="31">
        <f t="shared" ref="BB73:BB90" si="356">D73+I73+N73+S73+X73+AC73+AH73+AM73+AR73+AW73</f>
        <v>582</v>
      </c>
      <c r="BC73" s="22">
        <f t="shared" ref="BC73:BC90" si="357">E73+J73+O73+T73+Y73+AD73+AI73+AN73+AS73+AX73</f>
        <v>206</v>
      </c>
      <c r="BD73" s="22">
        <f t="shared" ref="BD73:BD90" si="358">F73+K73+P73+U73+Z73+AE73+AJ73+AO73+AT73+AY73</f>
        <v>124</v>
      </c>
      <c r="BE73" s="22">
        <f t="shared" ref="BE73:BE90" si="359">G73+L73+Q73+V73+AA73+AF73+AK73+AP73+AU73+AZ73</f>
        <v>330</v>
      </c>
      <c r="BF73" s="26">
        <v>2</v>
      </c>
      <c r="BG73" s="22" t="str">
        <f t="shared" si="15"/>
        <v>0</v>
      </c>
      <c r="BH73" s="22" t="str">
        <f t="shared" si="16"/>
        <v>0</v>
      </c>
      <c r="BI73" s="22">
        <f t="shared" si="17"/>
        <v>0</v>
      </c>
      <c r="BJ73" s="22">
        <f t="shared" si="18"/>
        <v>206</v>
      </c>
      <c r="BK73" s="22">
        <f t="shared" si="19"/>
        <v>124</v>
      </c>
      <c r="BL73" s="22">
        <f t="shared" si="20"/>
        <v>330</v>
      </c>
    </row>
    <row r="74" spans="1:64" ht="24.95" customHeight="1">
      <c r="A74" s="20"/>
      <c r="B74" s="14" t="s">
        <v>15</v>
      </c>
      <c r="C74" s="31">
        <v>10</v>
      </c>
      <c r="D74" s="31">
        <v>16</v>
      </c>
      <c r="E74" s="31">
        <v>6</v>
      </c>
      <c r="F74" s="31">
        <v>1</v>
      </c>
      <c r="G74" s="31">
        <f t="shared" si="345"/>
        <v>7</v>
      </c>
      <c r="H74" s="31">
        <v>10</v>
      </c>
      <c r="I74" s="31">
        <v>32</v>
      </c>
      <c r="J74" s="31">
        <v>20</v>
      </c>
      <c r="K74" s="31">
        <v>1</v>
      </c>
      <c r="L74" s="31">
        <f t="shared" si="346"/>
        <v>21</v>
      </c>
      <c r="M74" s="31">
        <v>0</v>
      </c>
      <c r="N74" s="31">
        <v>0</v>
      </c>
      <c r="O74" s="31">
        <v>0</v>
      </c>
      <c r="P74" s="31">
        <v>0</v>
      </c>
      <c r="Q74" s="31">
        <f t="shared" si="347"/>
        <v>0</v>
      </c>
      <c r="R74" s="31">
        <v>0</v>
      </c>
      <c r="S74" s="31">
        <v>0</v>
      </c>
      <c r="T74" s="31">
        <v>0</v>
      </c>
      <c r="U74" s="31">
        <v>0</v>
      </c>
      <c r="V74" s="31">
        <f t="shared" si="348"/>
        <v>0</v>
      </c>
      <c r="W74" s="31">
        <v>0</v>
      </c>
      <c r="X74" s="31">
        <v>0</v>
      </c>
      <c r="Y74" s="31">
        <v>0</v>
      </c>
      <c r="Z74" s="31">
        <v>0</v>
      </c>
      <c r="AA74" s="31">
        <f t="shared" si="349"/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f t="shared" si="350"/>
        <v>0</v>
      </c>
      <c r="AG74" s="31">
        <v>0</v>
      </c>
      <c r="AH74" s="31">
        <v>0</v>
      </c>
      <c r="AI74" s="31">
        <v>0</v>
      </c>
      <c r="AJ74" s="31">
        <v>0</v>
      </c>
      <c r="AK74" s="31">
        <f t="shared" si="351"/>
        <v>0</v>
      </c>
      <c r="AL74" s="31">
        <v>0</v>
      </c>
      <c r="AM74" s="31">
        <v>6</v>
      </c>
      <c r="AN74" s="31">
        <v>1</v>
      </c>
      <c r="AO74" s="31">
        <v>0</v>
      </c>
      <c r="AP74" s="31">
        <f t="shared" si="352"/>
        <v>1</v>
      </c>
      <c r="AQ74" s="31">
        <v>0</v>
      </c>
      <c r="AR74" s="31">
        <v>0</v>
      </c>
      <c r="AS74" s="31">
        <v>0</v>
      </c>
      <c r="AT74" s="31">
        <v>0</v>
      </c>
      <c r="AU74" s="31">
        <f t="shared" si="353"/>
        <v>0</v>
      </c>
      <c r="AV74" s="31">
        <v>0</v>
      </c>
      <c r="AW74" s="31">
        <v>0</v>
      </c>
      <c r="AX74" s="31">
        <v>0</v>
      </c>
      <c r="AY74" s="31">
        <v>0</v>
      </c>
      <c r="AZ74" s="31">
        <f t="shared" si="354"/>
        <v>0</v>
      </c>
      <c r="BA74" s="31">
        <f t="shared" si="355"/>
        <v>20</v>
      </c>
      <c r="BB74" s="31">
        <f t="shared" si="356"/>
        <v>54</v>
      </c>
      <c r="BC74" s="22">
        <f t="shared" si="357"/>
        <v>27</v>
      </c>
      <c r="BD74" s="22">
        <f t="shared" si="358"/>
        <v>2</v>
      </c>
      <c r="BE74" s="22">
        <f t="shared" si="359"/>
        <v>29</v>
      </c>
      <c r="BF74" s="119">
        <v>2</v>
      </c>
      <c r="BG74" s="31" t="str">
        <f t="shared" ref="BG74:BG88" si="360">IF(BF74=1,BC74,"0")</f>
        <v>0</v>
      </c>
      <c r="BH74" s="31" t="str">
        <f t="shared" ref="BH74:BH88" si="361">IF(BF74=1,BD74,"0")</f>
        <v>0</v>
      </c>
      <c r="BI74" s="31">
        <f t="shared" ref="BI74:BI88" si="362">BG74+BH74</f>
        <v>0</v>
      </c>
      <c r="BJ74" s="31">
        <f t="shared" ref="BJ74:BJ88" si="363">IF(BF74=2,BC74,"0")</f>
        <v>27</v>
      </c>
      <c r="BK74" s="31">
        <f t="shared" ref="BK74:BK88" si="364">IF(BF74=2,BD74,"0")</f>
        <v>2</v>
      </c>
      <c r="BL74" s="22">
        <f t="shared" ref="BL74:BL88" si="365">BJ74+BK74</f>
        <v>29</v>
      </c>
    </row>
    <row r="75" spans="1:64" ht="24.95" customHeight="1">
      <c r="A75" s="20"/>
      <c r="B75" s="113" t="s">
        <v>92</v>
      </c>
      <c r="C75" s="31">
        <v>0</v>
      </c>
      <c r="D75" s="31">
        <v>0</v>
      </c>
      <c r="E75" s="31">
        <v>0</v>
      </c>
      <c r="F75" s="31">
        <v>0</v>
      </c>
      <c r="G75" s="31">
        <f t="shared" si="345"/>
        <v>0</v>
      </c>
      <c r="H75" s="31">
        <v>0</v>
      </c>
      <c r="I75" s="31">
        <v>0</v>
      </c>
      <c r="J75" s="31">
        <v>0</v>
      </c>
      <c r="K75" s="31">
        <v>0</v>
      </c>
      <c r="L75" s="31">
        <f t="shared" si="346"/>
        <v>0</v>
      </c>
      <c r="M75" s="31">
        <v>40</v>
      </c>
      <c r="N75" s="31">
        <v>40</v>
      </c>
      <c r="O75" s="31">
        <v>4</v>
      </c>
      <c r="P75" s="31">
        <v>19</v>
      </c>
      <c r="Q75" s="31">
        <f t="shared" si="347"/>
        <v>23</v>
      </c>
      <c r="R75" s="31">
        <v>20</v>
      </c>
      <c r="S75" s="31">
        <v>12</v>
      </c>
      <c r="T75" s="31">
        <v>2</v>
      </c>
      <c r="U75" s="31">
        <v>4</v>
      </c>
      <c r="V75" s="31">
        <f t="shared" si="348"/>
        <v>6</v>
      </c>
      <c r="W75" s="31">
        <v>10</v>
      </c>
      <c r="X75" s="31">
        <v>30</v>
      </c>
      <c r="Y75" s="31">
        <v>9</v>
      </c>
      <c r="Z75" s="31">
        <v>10</v>
      </c>
      <c r="AA75" s="31">
        <f t="shared" si="349"/>
        <v>19</v>
      </c>
      <c r="AB75" s="31">
        <v>0</v>
      </c>
      <c r="AC75" s="31">
        <v>9</v>
      </c>
      <c r="AD75" s="31">
        <v>6</v>
      </c>
      <c r="AE75" s="31">
        <v>2</v>
      </c>
      <c r="AF75" s="31">
        <f t="shared" si="350"/>
        <v>8</v>
      </c>
      <c r="AG75" s="31">
        <v>0</v>
      </c>
      <c r="AH75" s="31">
        <v>6</v>
      </c>
      <c r="AI75" s="31">
        <v>0</v>
      </c>
      <c r="AJ75" s="31">
        <v>0</v>
      </c>
      <c r="AK75" s="31">
        <f t="shared" si="351"/>
        <v>0</v>
      </c>
      <c r="AL75" s="31">
        <v>0</v>
      </c>
      <c r="AM75" s="31">
        <v>1</v>
      </c>
      <c r="AN75" s="31">
        <v>1</v>
      </c>
      <c r="AO75" s="31">
        <v>0</v>
      </c>
      <c r="AP75" s="31">
        <f t="shared" si="352"/>
        <v>1</v>
      </c>
      <c r="AQ75" s="31">
        <v>0</v>
      </c>
      <c r="AR75" s="31">
        <v>0</v>
      </c>
      <c r="AS75" s="31">
        <v>0</v>
      </c>
      <c r="AT75" s="31">
        <v>0</v>
      </c>
      <c r="AU75" s="31">
        <f t="shared" si="353"/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f t="shared" si="354"/>
        <v>0</v>
      </c>
      <c r="BA75" s="31">
        <f t="shared" si="355"/>
        <v>70</v>
      </c>
      <c r="BB75" s="31">
        <f t="shared" si="356"/>
        <v>98</v>
      </c>
      <c r="BC75" s="22">
        <f t="shared" si="357"/>
        <v>22</v>
      </c>
      <c r="BD75" s="22">
        <f t="shared" si="358"/>
        <v>35</v>
      </c>
      <c r="BE75" s="22">
        <f t="shared" si="359"/>
        <v>57</v>
      </c>
      <c r="BF75" s="119">
        <v>2</v>
      </c>
      <c r="BG75" s="31" t="str">
        <f t="shared" si="360"/>
        <v>0</v>
      </c>
      <c r="BH75" s="31" t="str">
        <f t="shared" si="361"/>
        <v>0</v>
      </c>
      <c r="BI75" s="31">
        <f t="shared" si="362"/>
        <v>0</v>
      </c>
      <c r="BJ75" s="31">
        <f t="shared" si="363"/>
        <v>22</v>
      </c>
      <c r="BK75" s="31">
        <f t="shared" si="364"/>
        <v>35</v>
      </c>
      <c r="BL75" s="22">
        <f t="shared" si="365"/>
        <v>57</v>
      </c>
    </row>
    <row r="76" spans="1:64" ht="24.95" customHeight="1">
      <c r="A76" s="20"/>
      <c r="B76" s="14" t="s">
        <v>13</v>
      </c>
      <c r="C76" s="31">
        <v>5</v>
      </c>
      <c r="D76" s="31">
        <v>32</v>
      </c>
      <c r="E76" s="31">
        <v>8</v>
      </c>
      <c r="F76" s="31">
        <v>0</v>
      </c>
      <c r="G76" s="31">
        <f t="shared" si="345"/>
        <v>8</v>
      </c>
      <c r="H76" s="31">
        <v>5</v>
      </c>
      <c r="I76" s="31">
        <v>53</v>
      </c>
      <c r="J76" s="31">
        <v>8</v>
      </c>
      <c r="K76" s="31">
        <v>0</v>
      </c>
      <c r="L76" s="31">
        <f t="shared" si="346"/>
        <v>8</v>
      </c>
      <c r="M76" s="31">
        <v>0</v>
      </c>
      <c r="N76" s="31">
        <v>0</v>
      </c>
      <c r="O76" s="31">
        <v>0</v>
      </c>
      <c r="P76" s="31">
        <v>0</v>
      </c>
      <c r="Q76" s="31">
        <f t="shared" si="347"/>
        <v>0</v>
      </c>
      <c r="R76" s="31">
        <v>0</v>
      </c>
      <c r="S76" s="31">
        <v>0</v>
      </c>
      <c r="T76" s="31">
        <v>0</v>
      </c>
      <c r="U76" s="31">
        <v>0</v>
      </c>
      <c r="V76" s="31">
        <f t="shared" si="348"/>
        <v>0</v>
      </c>
      <c r="W76" s="31">
        <v>0</v>
      </c>
      <c r="X76" s="31">
        <v>0</v>
      </c>
      <c r="Y76" s="31">
        <v>0</v>
      </c>
      <c r="Z76" s="31">
        <v>0</v>
      </c>
      <c r="AA76" s="31">
        <f t="shared" si="349"/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f t="shared" si="350"/>
        <v>0</v>
      </c>
      <c r="AG76" s="31">
        <v>0</v>
      </c>
      <c r="AH76" s="31">
        <v>0</v>
      </c>
      <c r="AI76" s="31">
        <v>0</v>
      </c>
      <c r="AJ76" s="31">
        <v>0</v>
      </c>
      <c r="AK76" s="31">
        <f t="shared" si="351"/>
        <v>0</v>
      </c>
      <c r="AL76" s="31">
        <v>0</v>
      </c>
      <c r="AM76" s="31">
        <v>1</v>
      </c>
      <c r="AN76" s="31">
        <v>1</v>
      </c>
      <c r="AO76" s="31">
        <v>0</v>
      </c>
      <c r="AP76" s="31">
        <f t="shared" si="352"/>
        <v>1</v>
      </c>
      <c r="AQ76" s="31">
        <v>0</v>
      </c>
      <c r="AR76" s="31">
        <v>0</v>
      </c>
      <c r="AS76" s="31">
        <v>0</v>
      </c>
      <c r="AT76" s="31">
        <v>0</v>
      </c>
      <c r="AU76" s="31">
        <f t="shared" si="353"/>
        <v>0</v>
      </c>
      <c r="AV76" s="31">
        <v>0</v>
      </c>
      <c r="AW76" s="31">
        <v>0</v>
      </c>
      <c r="AX76" s="31">
        <v>0</v>
      </c>
      <c r="AY76" s="31">
        <v>0</v>
      </c>
      <c r="AZ76" s="31">
        <f t="shared" si="354"/>
        <v>0</v>
      </c>
      <c r="BA76" s="31">
        <f t="shared" si="355"/>
        <v>10</v>
      </c>
      <c r="BB76" s="31">
        <f t="shared" si="356"/>
        <v>86</v>
      </c>
      <c r="BC76" s="22">
        <f t="shared" si="357"/>
        <v>17</v>
      </c>
      <c r="BD76" s="22">
        <f t="shared" si="358"/>
        <v>0</v>
      </c>
      <c r="BE76" s="22">
        <f t="shared" si="359"/>
        <v>17</v>
      </c>
      <c r="BF76" s="119">
        <v>2</v>
      </c>
      <c r="BG76" s="31" t="str">
        <f t="shared" si="360"/>
        <v>0</v>
      </c>
      <c r="BH76" s="31" t="str">
        <f t="shared" si="361"/>
        <v>0</v>
      </c>
      <c r="BI76" s="31">
        <f t="shared" si="362"/>
        <v>0</v>
      </c>
      <c r="BJ76" s="31">
        <f t="shared" si="363"/>
        <v>17</v>
      </c>
      <c r="BK76" s="31">
        <f t="shared" si="364"/>
        <v>0</v>
      </c>
      <c r="BL76" s="22">
        <f t="shared" si="365"/>
        <v>17</v>
      </c>
    </row>
    <row r="77" spans="1:64" ht="24.95" customHeight="1">
      <c r="A77" s="20"/>
      <c r="B77" s="14" t="s">
        <v>93</v>
      </c>
      <c r="C77" s="31">
        <v>5</v>
      </c>
      <c r="D77" s="31">
        <v>0</v>
      </c>
      <c r="E77" s="31">
        <v>0</v>
      </c>
      <c r="F77" s="31">
        <v>0</v>
      </c>
      <c r="G77" s="31">
        <f t="shared" si="345"/>
        <v>0</v>
      </c>
      <c r="H77" s="31">
        <v>5</v>
      </c>
      <c r="I77" s="31">
        <v>8</v>
      </c>
      <c r="J77" s="31">
        <f>3+2</f>
        <v>5</v>
      </c>
      <c r="K77" s="31">
        <v>0</v>
      </c>
      <c r="L77" s="31">
        <f t="shared" si="346"/>
        <v>5</v>
      </c>
      <c r="M77" s="31">
        <v>15</v>
      </c>
      <c r="N77" s="31">
        <v>6</v>
      </c>
      <c r="O77" s="31">
        <v>1</v>
      </c>
      <c r="P77" s="31">
        <v>1</v>
      </c>
      <c r="Q77" s="31">
        <f t="shared" si="347"/>
        <v>2</v>
      </c>
      <c r="R77" s="31">
        <v>5</v>
      </c>
      <c r="S77" s="31">
        <v>5</v>
      </c>
      <c r="T77" s="31">
        <v>3</v>
      </c>
      <c r="U77" s="31">
        <v>0</v>
      </c>
      <c r="V77" s="31">
        <f t="shared" si="348"/>
        <v>3</v>
      </c>
      <c r="W77" s="31">
        <v>5</v>
      </c>
      <c r="X77" s="31">
        <v>11</v>
      </c>
      <c r="Y77" s="31">
        <v>8</v>
      </c>
      <c r="Z77" s="31">
        <v>1</v>
      </c>
      <c r="AA77" s="31">
        <f t="shared" si="349"/>
        <v>9</v>
      </c>
      <c r="AB77" s="31">
        <v>0</v>
      </c>
      <c r="AC77" s="31">
        <v>1</v>
      </c>
      <c r="AD77" s="31">
        <v>0</v>
      </c>
      <c r="AE77" s="31">
        <v>0</v>
      </c>
      <c r="AF77" s="31">
        <f t="shared" si="350"/>
        <v>0</v>
      </c>
      <c r="AG77" s="31">
        <v>0</v>
      </c>
      <c r="AH77" s="31">
        <v>0</v>
      </c>
      <c r="AI77" s="31">
        <v>1</v>
      </c>
      <c r="AJ77" s="31">
        <v>0</v>
      </c>
      <c r="AK77" s="31">
        <f t="shared" si="351"/>
        <v>1</v>
      </c>
      <c r="AL77" s="31">
        <v>0</v>
      </c>
      <c r="AM77" s="31">
        <v>4</v>
      </c>
      <c r="AN77" s="31">
        <v>0</v>
      </c>
      <c r="AO77" s="31">
        <v>0</v>
      </c>
      <c r="AP77" s="31">
        <f t="shared" si="352"/>
        <v>0</v>
      </c>
      <c r="AQ77" s="31">
        <v>0</v>
      </c>
      <c r="AR77" s="31">
        <v>0</v>
      </c>
      <c r="AS77" s="31">
        <v>0</v>
      </c>
      <c r="AT77" s="31">
        <v>0</v>
      </c>
      <c r="AU77" s="31">
        <f t="shared" si="353"/>
        <v>0</v>
      </c>
      <c r="AV77" s="31">
        <v>0</v>
      </c>
      <c r="AW77" s="31">
        <v>0</v>
      </c>
      <c r="AX77" s="31">
        <v>0</v>
      </c>
      <c r="AY77" s="31">
        <v>0</v>
      </c>
      <c r="AZ77" s="31">
        <f t="shared" si="354"/>
        <v>0</v>
      </c>
      <c r="BA77" s="31">
        <f t="shared" si="355"/>
        <v>35</v>
      </c>
      <c r="BB77" s="31">
        <f t="shared" si="356"/>
        <v>35</v>
      </c>
      <c r="BC77" s="22">
        <f t="shared" si="357"/>
        <v>18</v>
      </c>
      <c r="BD77" s="22">
        <f t="shared" si="358"/>
        <v>2</v>
      </c>
      <c r="BE77" s="22">
        <f t="shared" si="359"/>
        <v>20</v>
      </c>
      <c r="BF77" s="119">
        <v>2</v>
      </c>
      <c r="BG77" s="31" t="str">
        <f t="shared" si="360"/>
        <v>0</v>
      </c>
      <c r="BH77" s="31" t="str">
        <f t="shared" si="361"/>
        <v>0</v>
      </c>
      <c r="BI77" s="31">
        <f t="shared" si="362"/>
        <v>0</v>
      </c>
      <c r="BJ77" s="31">
        <f t="shared" si="363"/>
        <v>18</v>
      </c>
      <c r="BK77" s="31">
        <f t="shared" si="364"/>
        <v>2</v>
      </c>
      <c r="BL77" s="22">
        <f t="shared" si="365"/>
        <v>20</v>
      </c>
    </row>
    <row r="78" spans="1:64" ht="24.95" customHeight="1">
      <c r="A78" s="20"/>
      <c r="B78" s="113" t="s">
        <v>94</v>
      </c>
      <c r="C78" s="31">
        <v>5</v>
      </c>
      <c r="D78" s="31">
        <v>3</v>
      </c>
      <c r="E78" s="31">
        <v>0</v>
      </c>
      <c r="F78" s="31">
        <v>0</v>
      </c>
      <c r="G78" s="31">
        <f t="shared" si="345"/>
        <v>0</v>
      </c>
      <c r="H78" s="31">
        <v>5</v>
      </c>
      <c r="I78" s="31">
        <v>11</v>
      </c>
      <c r="J78" s="31">
        <f>6+1</f>
        <v>7</v>
      </c>
      <c r="K78" s="31">
        <v>1</v>
      </c>
      <c r="L78" s="31">
        <f t="shared" si="346"/>
        <v>8</v>
      </c>
      <c r="M78" s="31">
        <v>15</v>
      </c>
      <c r="N78" s="31">
        <v>15</v>
      </c>
      <c r="O78" s="31">
        <v>3</v>
      </c>
      <c r="P78" s="31">
        <v>3</v>
      </c>
      <c r="Q78" s="31">
        <f t="shared" si="347"/>
        <v>6</v>
      </c>
      <c r="R78" s="31">
        <v>5</v>
      </c>
      <c r="S78" s="31">
        <v>6</v>
      </c>
      <c r="T78" s="31">
        <v>3</v>
      </c>
      <c r="U78" s="31">
        <v>1</v>
      </c>
      <c r="V78" s="31">
        <f t="shared" si="348"/>
        <v>4</v>
      </c>
      <c r="W78" s="31">
        <v>5</v>
      </c>
      <c r="X78" s="31">
        <v>20</v>
      </c>
      <c r="Y78" s="31">
        <v>7</v>
      </c>
      <c r="Z78" s="31">
        <v>5</v>
      </c>
      <c r="AA78" s="31">
        <f t="shared" si="349"/>
        <v>12</v>
      </c>
      <c r="AB78" s="31">
        <v>0</v>
      </c>
      <c r="AC78" s="31">
        <v>5</v>
      </c>
      <c r="AD78" s="31">
        <v>2</v>
      </c>
      <c r="AE78" s="31">
        <v>1</v>
      </c>
      <c r="AF78" s="31">
        <f t="shared" si="350"/>
        <v>3</v>
      </c>
      <c r="AG78" s="31">
        <v>0</v>
      </c>
      <c r="AH78" s="31">
        <v>2</v>
      </c>
      <c r="AI78" s="31">
        <v>1</v>
      </c>
      <c r="AJ78" s="31">
        <v>0</v>
      </c>
      <c r="AK78" s="31">
        <f t="shared" si="351"/>
        <v>1</v>
      </c>
      <c r="AL78" s="31">
        <v>0</v>
      </c>
      <c r="AM78" s="31">
        <v>0</v>
      </c>
      <c r="AN78" s="31">
        <v>0</v>
      </c>
      <c r="AO78" s="31">
        <v>0</v>
      </c>
      <c r="AP78" s="31">
        <f t="shared" si="352"/>
        <v>0</v>
      </c>
      <c r="AQ78" s="31">
        <v>0</v>
      </c>
      <c r="AR78" s="31">
        <v>0</v>
      </c>
      <c r="AS78" s="31">
        <v>0</v>
      </c>
      <c r="AT78" s="31">
        <v>0</v>
      </c>
      <c r="AU78" s="31">
        <f t="shared" si="353"/>
        <v>0</v>
      </c>
      <c r="AV78" s="31">
        <v>0</v>
      </c>
      <c r="AW78" s="31">
        <v>0</v>
      </c>
      <c r="AX78" s="31">
        <v>0</v>
      </c>
      <c r="AY78" s="31">
        <v>1</v>
      </c>
      <c r="AZ78" s="31">
        <f t="shared" si="354"/>
        <v>1</v>
      </c>
      <c r="BA78" s="31">
        <f t="shared" si="355"/>
        <v>35</v>
      </c>
      <c r="BB78" s="31">
        <f t="shared" si="356"/>
        <v>62</v>
      </c>
      <c r="BC78" s="22">
        <f t="shared" si="357"/>
        <v>23</v>
      </c>
      <c r="BD78" s="22">
        <f t="shared" si="358"/>
        <v>12</v>
      </c>
      <c r="BE78" s="22">
        <f t="shared" si="359"/>
        <v>35</v>
      </c>
      <c r="BF78" s="119">
        <v>2</v>
      </c>
      <c r="BG78" s="31" t="str">
        <f t="shared" si="360"/>
        <v>0</v>
      </c>
      <c r="BH78" s="31" t="str">
        <f t="shared" si="361"/>
        <v>0</v>
      </c>
      <c r="BI78" s="31">
        <f t="shared" si="362"/>
        <v>0</v>
      </c>
      <c r="BJ78" s="31">
        <f t="shared" si="363"/>
        <v>23</v>
      </c>
      <c r="BK78" s="31">
        <f t="shared" si="364"/>
        <v>12</v>
      </c>
      <c r="BL78" s="22">
        <f t="shared" si="365"/>
        <v>35</v>
      </c>
    </row>
    <row r="79" spans="1:64" ht="24.95" customHeight="1">
      <c r="A79" s="20"/>
      <c r="B79" s="14" t="s">
        <v>63</v>
      </c>
      <c r="C79" s="31">
        <v>5</v>
      </c>
      <c r="D79" s="31">
        <v>54</v>
      </c>
      <c r="E79" s="31">
        <v>7</v>
      </c>
      <c r="F79" s="31">
        <v>0</v>
      </c>
      <c r="G79" s="31">
        <f t="shared" si="345"/>
        <v>7</v>
      </c>
      <c r="H79" s="31">
        <v>5</v>
      </c>
      <c r="I79" s="31">
        <v>78</v>
      </c>
      <c r="J79" s="31">
        <v>6</v>
      </c>
      <c r="K79" s="31">
        <v>1</v>
      </c>
      <c r="L79" s="31">
        <f t="shared" si="346"/>
        <v>7</v>
      </c>
      <c r="M79" s="31">
        <v>0</v>
      </c>
      <c r="N79" s="31">
        <v>0</v>
      </c>
      <c r="O79" s="31">
        <v>0</v>
      </c>
      <c r="P79" s="31">
        <v>0</v>
      </c>
      <c r="Q79" s="31">
        <f t="shared" si="347"/>
        <v>0</v>
      </c>
      <c r="R79" s="31">
        <v>0</v>
      </c>
      <c r="S79" s="31">
        <v>0</v>
      </c>
      <c r="T79" s="31">
        <v>0</v>
      </c>
      <c r="U79" s="31">
        <v>0</v>
      </c>
      <c r="V79" s="31">
        <f t="shared" si="348"/>
        <v>0</v>
      </c>
      <c r="W79" s="31">
        <v>0</v>
      </c>
      <c r="X79" s="31">
        <v>0</v>
      </c>
      <c r="Y79" s="31">
        <v>0</v>
      </c>
      <c r="Z79" s="31">
        <v>0</v>
      </c>
      <c r="AA79" s="31">
        <f t="shared" si="349"/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f t="shared" si="350"/>
        <v>0</v>
      </c>
      <c r="AG79" s="31">
        <v>0</v>
      </c>
      <c r="AH79" s="31">
        <v>0</v>
      </c>
      <c r="AI79" s="31">
        <v>0</v>
      </c>
      <c r="AJ79" s="31">
        <v>0</v>
      </c>
      <c r="AK79" s="31">
        <f t="shared" si="351"/>
        <v>0</v>
      </c>
      <c r="AL79" s="31">
        <v>0</v>
      </c>
      <c r="AM79" s="31">
        <v>2</v>
      </c>
      <c r="AN79" s="31">
        <v>1</v>
      </c>
      <c r="AO79" s="31">
        <v>0</v>
      </c>
      <c r="AP79" s="31">
        <f t="shared" si="352"/>
        <v>1</v>
      </c>
      <c r="AQ79" s="31">
        <v>0</v>
      </c>
      <c r="AR79" s="31">
        <v>0</v>
      </c>
      <c r="AS79" s="31">
        <v>0</v>
      </c>
      <c r="AT79" s="31">
        <v>0</v>
      </c>
      <c r="AU79" s="31">
        <f t="shared" si="353"/>
        <v>0</v>
      </c>
      <c r="AV79" s="31">
        <v>0</v>
      </c>
      <c r="AW79" s="31">
        <v>0</v>
      </c>
      <c r="AX79" s="31">
        <v>0</v>
      </c>
      <c r="AY79" s="31">
        <v>0</v>
      </c>
      <c r="AZ79" s="31">
        <f t="shared" si="354"/>
        <v>0</v>
      </c>
      <c r="BA79" s="31">
        <f t="shared" si="355"/>
        <v>10</v>
      </c>
      <c r="BB79" s="31">
        <f t="shared" si="356"/>
        <v>134</v>
      </c>
      <c r="BC79" s="22">
        <f t="shared" si="357"/>
        <v>14</v>
      </c>
      <c r="BD79" s="22">
        <f t="shared" si="358"/>
        <v>1</v>
      </c>
      <c r="BE79" s="22">
        <f t="shared" si="359"/>
        <v>15</v>
      </c>
      <c r="BF79" s="119">
        <v>2</v>
      </c>
      <c r="BG79" s="31" t="str">
        <f t="shared" si="360"/>
        <v>0</v>
      </c>
      <c r="BH79" s="31" t="str">
        <f t="shared" si="361"/>
        <v>0</v>
      </c>
      <c r="BI79" s="31">
        <f t="shared" si="362"/>
        <v>0</v>
      </c>
      <c r="BJ79" s="31">
        <f t="shared" si="363"/>
        <v>14</v>
      </c>
      <c r="BK79" s="31">
        <f t="shared" si="364"/>
        <v>1</v>
      </c>
      <c r="BL79" s="22">
        <f t="shared" si="365"/>
        <v>15</v>
      </c>
    </row>
    <row r="80" spans="1:64" ht="24.95" customHeight="1">
      <c r="A80" s="20"/>
      <c r="B80" s="14" t="s">
        <v>12</v>
      </c>
      <c r="C80" s="31">
        <v>10</v>
      </c>
      <c r="D80" s="31">
        <v>41</v>
      </c>
      <c r="E80" s="31">
        <v>6</v>
      </c>
      <c r="F80" s="31">
        <v>5</v>
      </c>
      <c r="G80" s="31">
        <f t="shared" si="345"/>
        <v>11</v>
      </c>
      <c r="H80" s="31">
        <v>10</v>
      </c>
      <c r="I80" s="31">
        <v>66</v>
      </c>
      <c r="J80" s="31">
        <v>10</v>
      </c>
      <c r="K80" s="31">
        <v>0</v>
      </c>
      <c r="L80" s="31">
        <f t="shared" si="346"/>
        <v>10</v>
      </c>
      <c r="M80" s="31">
        <v>0</v>
      </c>
      <c r="N80" s="31">
        <v>0</v>
      </c>
      <c r="O80" s="31">
        <v>0</v>
      </c>
      <c r="P80" s="31">
        <v>0</v>
      </c>
      <c r="Q80" s="31">
        <f t="shared" si="347"/>
        <v>0</v>
      </c>
      <c r="R80" s="31">
        <v>0</v>
      </c>
      <c r="S80" s="31">
        <v>0</v>
      </c>
      <c r="T80" s="31">
        <v>0</v>
      </c>
      <c r="U80" s="31">
        <v>0</v>
      </c>
      <c r="V80" s="31">
        <f t="shared" si="348"/>
        <v>0</v>
      </c>
      <c r="W80" s="31">
        <v>0</v>
      </c>
      <c r="X80" s="31">
        <v>0</v>
      </c>
      <c r="Y80" s="31">
        <v>0</v>
      </c>
      <c r="Z80" s="31">
        <v>0</v>
      </c>
      <c r="AA80" s="31">
        <f t="shared" si="349"/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f t="shared" si="350"/>
        <v>0</v>
      </c>
      <c r="AG80" s="31">
        <v>0</v>
      </c>
      <c r="AH80" s="31">
        <v>0</v>
      </c>
      <c r="AI80" s="31">
        <v>0</v>
      </c>
      <c r="AJ80" s="31">
        <v>0</v>
      </c>
      <c r="AK80" s="31">
        <f t="shared" si="351"/>
        <v>0</v>
      </c>
      <c r="AL80" s="31">
        <v>0</v>
      </c>
      <c r="AM80" s="31">
        <v>3</v>
      </c>
      <c r="AN80" s="31">
        <v>1</v>
      </c>
      <c r="AO80" s="31">
        <v>0</v>
      </c>
      <c r="AP80" s="31">
        <f t="shared" si="352"/>
        <v>1</v>
      </c>
      <c r="AQ80" s="31">
        <v>0</v>
      </c>
      <c r="AR80" s="31">
        <v>0</v>
      </c>
      <c r="AS80" s="31">
        <v>0</v>
      </c>
      <c r="AT80" s="31">
        <v>0</v>
      </c>
      <c r="AU80" s="31">
        <f t="shared" si="353"/>
        <v>0</v>
      </c>
      <c r="AV80" s="31">
        <v>0</v>
      </c>
      <c r="AW80" s="31">
        <v>0</v>
      </c>
      <c r="AX80" s="31">
        <v>0</v>
      </c>
      <c r="AY80" s="31">
        <v>0</v>
      </c>
      <c r="AZ80" s="31">
        <f t="shared" si="354"/>
        <v>0</v>
      </c>
      <c r="BA80" s="31">
        <f t="shared" si="355"/>
        <v>20</v>
      </c>
      <c r="BB80" s="31">
        <f t="shared" si="356"/>
        <v>110</v>
      </c>
      <c r="BC80" s="22">
        <f t="shared" si="357"/>
        <v>17</v>
      </c>
      <c r="BD80" s="22">
        <f t="shared" si="358"/>
        <v>5</v>
      </c>
      <c r="BE80" s="22">
        <f t="shared" si="359"/>
        <v>22</v>
      </c>
      <c r="BF80" s="119">
        <v>2</v>
      </c>
      <c r="BG80" s="31" t="str">
        <f t="shared" si="360"/>
        <v>0</v>
      </c>
      <c r="BH80" s="31" t="str">
        <f t="shared" si="361"/>
        <v>0</v>
      </c>
      <c r="BI80" s="31">
        <f t="shared" si="362"/>
        <v>0</v>
      </c>
      <c r="BJ80" s="31">
        <f t="shared" si="363"/>
        <v>17</v>
      </c>
      <c r="BK80" s="31">
        <f t="shared" si="364"/>
        <v>5</v>
      </c>
      <c r="BL80" s="22">
        <f t="shared" si="365"/>
        <v>22</v>
      </c>
    </row>
    <row r="81" spans="1:67" ht="24.95" customHeight="1">
      <c r="A81" s="20"/>
      <c r="B81" s="14" t="s">
        <v>98</v>
      </c>
      <c r="C81" s="31">
        <v>10</v>
      </c>
      <c r="D81" s="31">
        <v>3</v>
      </c>
      <c r="E81" s="31">
        <v>3</v>
      </c>
      <c r="F81" s="31">
        <v>0</v>
      </c>
      <c r="G81" s="31">
        <f t="shared" si="345"/>
        <v>3</v>
      </c>
      <c r="H81" s="31">
        <v>10</v>
      </c>
      <c r="I81" s="31">
        <v>10</v>
      </c>
      <c r="J81" s="31">
        <f>1+1</f>
        <v>2</v>
      </c>
      <c r="K81" s="31">
        <v>1</v>
      </c>
      <c r="L81" s="31">
        <f t="shared" si="346"/>
        <v>3</v>
      </c>
      <c r="M81" s="31">
        <v>30</v>
      </c>
      <c r="N81" s="31">
        <v>36</v>
      </c>
      <c r="O81" s="31">
        <v>7</v>
      </c>
      <c r="P81" s="31">
        <v>15</v>
      </c>
      <c r="Q81" s="31">
        <f t="shared" si="347"/>
        <v>22</v>
      </c>
      <c r="R81" s="31">
        <v>10</v>
      </c>
      <c r="S81" s="31">
        <v>6</v>
      </c>
      <c r="T81" s="31">
        <v>2</v>
      </c>
      <c r="U81" s="31">
        <v>0</v>
      </c>
      <c r="V81" s="31">
        <f t="shared" si="348"/>
        <v>2</v>
      </c>
      <c r="W81" s="31">
        <v>10</v>
      </c>
      <c r="X81" s="31">
        <v>6</v>
      </c>
      <c r="Y81" s="31">
        <v>3</v>
      </c>
      <c r="Z81" s="31">
        <v>1</v>
      </c>
      <c r="AA81" s="31">
        <f t="shared" si="349"/>
        <v>4</v>
      </c>
      <c r="AB81" s="31">
        <v>0</v>
      </c>
      <c r="AC81" s="31">
        <v>7</v>
      </c>
      <c r="AD81" s="31">
        <v>6</v>
      </c>
      <c r="AE81" s="31">
        <v>0</v>
      </c>
      <c r="AF81" s="31">
        <f t="shared" si="350"/>
        <v>6</v>
      </c>
      <c r="AG81" s="31">
        <v>0</v>
      </c>
      <c r="AH81" s="31">
        <v>8</v>
      </c>
      <c r="AI81" s="31">
        <v>3</v>
      </c>
      <c r="AJ81" s="31">
        <v>0</v>
      </c>
      <c r="AK81" s="31">
        <f t="shared" si="351"/>
        <v>3</v>
      </c>
      <c r="AL81" s="31">
        <v>0</v>
      </c>
      <c r="AM81" s="31">
        <v>3</v>
      </c>
      <c r="AN81" s="31">
        <v>2</v>
      </c>
      <c r="AO81" s="31">
        <v>0</v>
      </c>
      <c r="AP81" s="31">
        <f t="shared" si="352"/>
        <v>2</v>
      </c>
      <c r="AQ81" s="31">
        <v>0</v>
      </c>
      <c r="AR81" s="31">
        <v>0</v>
      </c>
      <c r="AS81" s="31">
        <v>0</v>
      </c>
      <c r="AT81" s="31">
        <v>0</v>
      </c>
      <c r="AU81" s="31">
        <f t="shared" si="353"/>
        <v>0</v>
      </c>
      <c r="AV81" s="31">
        <v>0</v>
      </c>
      <c r="AW81" s="31">
        <v>0</v>
      </c>
      <c r="AX81" s="31">
        <v>1</v>
      </c>
      <c r="AY81" s="31">
        <v>0</v>
      </c>
      <c r="AZ81" s="31">
        <f t="shared" si="354"/>
        <v>1</v>
      </c>
      <c r="BA81" s="31">
        <f t="shared" si="355"/>
        <v>70</v>
      </c>
      <c r="BB81" s="31">
        <f t="shared" si="356"/>
        <v>79</v>
      </c>
      <c r="BC81" s="22">
        <f t="shared" si="357"/>
        <v>29</v>
      </c>
      <c r="BD81" s="22">
        <f t="shared" si="358"/>
        <v>17</v>
      </c>
      <c r="BE81" s="22">
        <f t="shared" si="359"/>
        <v>46</v>
      </c>
      <c r="BF81" s="119">
        <v>2</v>
      </c>
      <c r="BG81" s="31" t="str">
        <f t="shared" si="360"/>
        <v>0</v>
      </c>
      <c r="BH81" s="31" t="str">
        <f t="shared" si="361"/>
        <v>0</v>
      </c>
      <c r="BI81" s="31">
        <f t="shared" si="362"/>
        <v>0</v>
      </c>
      <c r="BJ81" s="31">
        <f t="shared" si="363"/>
        <v>29</v>
      </c>
      <c r="BK81" s="31">
        <f t="shared" si="364"/>
        <v>17</v>
      </c>
      <c r="BL81" s="22">
        <f t="shared" si="365"/>
        <v>46</v>
      </c>
    </row>
    <row r="82" spans="1:67" ht="24.95" customHeight="1">
      <c r="A82" s="20"/>
      <c r="B82" s="113" t="s">
        <v>139</v>
      </c>
      <c r="C82" s="31">
        <v>20</v>
      </c>
      <c r="D82" s="31">
        <v>0</v>
      </c>
      <c r="E82" s="31">
        <v>0</v>
      </c>
      <c r="F82" s="31">
        <v>0</v>
      </c>
      <c r="G82" s="31">
        <f t="shared" ref="G82" si="366">E82+F82</f>
        <v>0</v>
      </c>
      <c r="H82" s="31">
        <v>20</v>
      </c>
      <c r="I82" s="31">
        <v>4</v>
      </c>
      <c r="J82" s="31">
        <f>2+1</f>
        <v>3</v>
      </c>
      <c r="K82" s="31">
        <v>1</v>
      </c>
      <c r="L82" s="31">
        <f t="shared" si="346"/>
        <v>4</v>
      </c>
      <c r="M82" s="31">
        <v>60</v>
      </c>
      <c r="N82" s="31">
        <v>12</v>
      </c>
      <c r="O82" s="31">
        <f>2+2</f>
        <v>4</v>
      </c>
      <c r="P82" s="31">
        <f>1+3</f>
        <v>4</v>
      </c>
      <c r="Q82" s="31">
        <f t="shared" ref="Q82" si="367">O82+P82</f>
        <v>8</v>
      </c>
      <c r="R82" s="31">
        <v>20</v>
      </c>
      <c r="S82" s="31">
        <v>13</v>
      </c>
      <c r="T82" s="31">
        <v>3</v>
      </c>
      <c r="U82" s="31">
        <v>4</v>
      </c>
      <c r="V82" s="31">
        <f t="shared" ref="V82" si="368">T82+U82</f>
        <v>7</v>
      </c>
      <c r="W82" s="31">
        <v>20</v>
      </c>
      <c r="X82" s="31">
        <v>5</v>
      </c>
      <c r="Y82" s="31">
        <v>1</v>
      </c>
      <c r="Z82" s="31">
        <v>3</v>
      </c>
      <c r="AA82" s="31">
        <f t="shared" ref="AA82" si="369">Y82+Z82</f>
        <v>4</v>
      </c>
      <c r="AB82" s="31"/>
      <c r="AC82" s="31">
        <v>1</v>
      </c>
      <c r="AD82" s="31">
        <v>1</v>
      </c>
      <c r="AE82" s="31">
        <v>0</v>
      </c>
      <c r="AF82" s="31">
        <f t="shared" si="350"/>
        <v>1</v>
      </c>
      <c r="AG82" s="31">
        <v>0</v>
      </c>
      <c r="AH82" s="31">
        <v>1</v>
      </c>
      <c r="AI82" s="31">
        <v>0</v>
      </c>
      <c r="AJ82" s="31">
        <v>0</v>
      </c>
      <c r="AK82" s="31">
        <f t="shared" ref="AK82" si="370">AI82+AJ82</f>
        <v>0</v>
      </c>
      <c r="AL82" s="31">
        <v>0</v>
      </c>
      <c r="AM82" s="31">
        <v>3</v>
      </c>
      <c r="AN82" s="31">
        <v>1</v>
      </c>
      <c r="AO82" s="31">
        <v>3</v>
      </c>
      <c r="AP82" s="31">
        <f t="shared" si="352"/>
        <v>4</v>
      </c>
      <c r="AQ82" s="31">
        <v>0</v>
      </c>
      <c r="AR82" s="31">
        <v>0</v>
      </c>
      <c r="AS82" s="31">
        <v>0</v>
      </c>
      <c r="AT82" s="31">
        <v>0</v>
      </c>
      <c r="AU82" s="31">
        <f t="shared" si="353"/>
        <v>0</v>
      </c>
      <c r="AV82" s="31">
        <v>0</v>
      </c>
      <c r="AW82" s="31">
        <v>0</v>
      </c>
      <c r="AX82" s="31">
        <v>0</v>
      </c>
      <c r="AY82" s="31">
        <v>0</v>
      </c>
      <c r="AZ82" s="31">
        <f t="shared" si="354"/>
        <v>0</v>
      </c>
      <c r="BA82" s="31">
        <f t="shared" si="355"/>
        <v>140</v>
      </c>
      <c r="BB82" s="31">
        <f t="shared" si="356"/>
        <v>39</v>
      </c>
      <c r="BC82" s="22">
        <f t="shared" si="357"/>
        <v>13</v>
      </c>
      <c r="BD82" s="22">
        <f t="shared" si="358"/>
        <v>15</v>
      </c>
      <c r="BE82" s="22">
        <f t="shared" si="359"/>
        <v>28</v>
      </c>
      <c r="BF82" s="119">
        <v>2</v>
      </c>
      <c r="BG82" s="31" t="str">
        <f t="shared" ref="BG82" si="371">IF(BF82=1,BC82,"0")</f>
        <v>0</v>
      </c>
      <c r="BH82" s="31" t="str">
        <f t="shared" ref="BH82" si="372">IF(BF82=1,BD82,"0")</f>
        <v>0</v>
      </c>
      <c r="BI82" s="31">
        <f t="shared" ref="BI82" si="373">BG82+BH82</f>
        <v>0</v>
      </c>
      <c r="BJ82" s="31">
        <f t="shared" ref="BJ82" si="374">IF(BF82=2,BC82,"0")</f>
        <v>13</v>
      </c>
      <c r="BK82" s="31">
        <f t="shared" ref="BK82" si="375">IF(BF82=2,BD82,"0")</f>
        <v>15</v>
      </c>
      <c r="BL82" s="22">
        <f t="shared" ref="BL82" si="376">BJ82+BK82</f>
        <v>28</v>
      </c>
    </row>
    <row r="83" spans="1:67" ht="24.95" customHeight="1">
      <c r="A83" s="20"/>
      <c r="B83" s="14" t="s">
        <v>95</v>
      </c>
      <c r="C83" s="31">
        <v>5</v>
      </c>
      <c r="D83" s="31">
        <v>3</v>
      </c>
      <c r="E83" s="31">
        <v>1</v>
      </c>
      <c r="F83" s="31">
        <v>0</v>
      </c>
      <c r="G83" s="31">
        <f t="shared" si="345"/>
        <v>1</v>
      </c>
      <c r="H83" s="31">
        <v>5</v>
      </c>
      <c r="I83" s="31">
        <v>5</v>
      </c>
      <c r="J83" s="31">
        <f>3+1</f>
        <v>4</v>
      </c>
      <c r="K83" s="31">
        <v>0</v>
      </c>
      <c r="L83" s="31">
        <f t="shared" si="346"/>
        <v>4</v>
      </c>
      <c r="M83" s="31">
        <v>15</v>
      </c>
      <c r="N83" s="31">
        <v>10</v>
      </c>
      <c r="O83" s="31">
        <v>1</v>
      </c>
      <c r="P83" s="31">
        <v>6</v>
      </c>
      <c r="Q83" s="31">
        <f t="shared" si="347"/>
        <v>7</v>
      </c>
      <c r="R83" s="31">
        <v>5</v>
      </c>
      <c r="S83" s="31">
        <v>6</v>
      </c>
      <c r="T83" s="31">
        <v>2</v>
      </c>
      <c r="U83" s="31">
        <v>0</v>
      </c>
      <c r="V83" s="31">
        <f t="shared" si="348"/>
        <v>2</v>
      </c>
      <c r="W83" s="31">
        <v>5</v>
      </c>
      <c r="X83" s="31">
        <v>12</v>
      </c>
      <c r="Y83" s="31">
        <v>2</v>
      </c>
      <c r="Z83" s="31">
        <v>3</v>
      </c>
      <c r="AA83" s="31">
        <f t="shared" si="349"/>
        <v>5</v>
      </c>
      <c r="AB83" s="31">
        <v>0</v>
      </c>
      <c r="AC83" s="31">
        <v>4</v>
      </c>
      <c r="AD83" s="31">
        <v>1</v>
      </c>
      <c r="AE83" s="31">
        <v>0</v>
      </c>
      <c r="AF83" s="31">
        <f t="shared" si="350"/>
        <v>1</v>
      </c>
      <c r="AG83" s="31">
        <v>0</v>
      </c>
      <c r="AH83" s="31">
        <v>4</v>
      </c>
      <c r="AI83" s="31">
        <v>0</v>
      </c>
      <c r="AJ83" s="31">
        <v>2</v>
      </c>
      <c r="AK83" s="31">
        <f t="shared" si="351"/>
        <v>2</v>
      </c>
      <c r="AL83" s="31">
        <v>0</v>
      </c>
      <c r="AM83" s="31">
        <v>2</v>
      </c>
      <c r="AN83" s="31">
        <v>3</v>
      </c>
      <c r="AO83" s="31">
        <v>0</v>
      </c>
      <c r="AP83" s="31">
        <f t="shared" si="352"/>
        <v>3</v>
      </c>
      <c r="AQ83" s="31">
        <v>0</v>
      </c>
      <c r="AR83" s="31">
        <v>0</v>
      </c>
      <c r="AS83" s="31">
        <v>0</v>
      </c>
      <c r="AT83" s="31">
        <v>0</v>
      </c>
      <c r="AU83" s="31">
        <f t="shared" si="353"/>
        <v>0</v>
      </c>
      <c r="AV83" s="31">
        <v>0</v>
      </c>
      <c r="AW83" s="31">
        <v>0</v>
      </c>
      <c r="AX83" s="31">
        <v>0</v>
      </c>
      <c r="AY83" s="31">
        <v>0</v>
      </c>
      <c r="AZ83" s="31">
        <f t="shared" si="354"/>
        <v>0</v>
      </c>
      <c r="BA83" s="31">
        <f t="shared" si="355"/>
        <v>35</v>
      </c>
      <c r="BB83" s="31">
        <f t="shared" si="356"/>
        <v>46</v>
      </c>
      <c r="BC83" s="22">
        <f t="shared" si="357"/>
        <v>14</v>
      </c>
      <c r="BD83" s="22">
        <f t="shared" si="358"/>
        <v>11</v>
      </c>
      <c r="BE83" s="22">
        <f t="shared" si="359"/>
        <v>25</v>
      </c>
      <c r="BF83" s="119">
        <v>2</v>
      </c>
      <c r="BG83" s="31" t="str">
        <f t="shared" si="360"/>
        <v>0</v>
      </c>
      <c r="BH83" s="31" t="str">
        <f t="shared" si="361"/>
        <v>0</v>
      </c>
      <c r="BI83" s="31">
        <f t="shared" si="362"/>
        <v>0</v>
      </c>
      <c r="BJ83" s="31">
        <f t="shared" si="363"/>
        <v>14</v>
      </c>
      <c r="BK83" s="31">
        <f t="shared" si="364"/>
        <v>11</v>
      </c>
      <c r="BL83" s="22">
        <f t="shared" si="365"/>
        <v>25</v>
      </c>
    </row>
    <row r="84" spans="1:67" ht="24.95" customHeight="1">
      <c r="A84" s="20"/>
      <c r="B84" s="14" t="s">
        <v>88</v>
      </c>
      <c r="C84" s="31">
        <v>5</v>
      </c>
      <c r="D84" s="31">
        <v>19</v>
      </c>
      <c r="E84" s="31">
        <v>3</v>
      </c>
      <c r="F84" s="31">
        <v>1</v>
      </c>
      <c r="G84" s="31">
        <f t="shared" si="345"/>
        <v>4</v>
      </c>
      <c r="H84" s="31">
        <v>10</v>
      </c>
      <c r="I84" s="31">
        <v>20</v>
      </c>
      <c r="J84" s="31">
        <v>13</v>
      </c>
      <c r="K84" s="31">
        <v>2</v>
      </c>
      <c r="L84" s="31">
        <f t="shared" si="346"/>
        <v>15</v>
      </c>
      <c r="M84" s="31">
        <v>5</v>
      </c>
      <c r="N84" s="31">
        <v>2</v>
      </c>
      <c r="O84" s="31">
        <v>0</v>
      </c>
      <c r="P84" s="31">
        <v>0</v>
      </c>
      <c r="Q84" s="31">
        <f t="shared" si="347"/>
        <v>0</v>
      </c>
      <c r="R84" s="31">
        <v>3</v>
      </c>
      <c r="S84" s="31">
        <v>3</v>
      </c>
      <c r="T84" s="31">
        <v>1</v>
      </c>
      <c r="U84" s="31">
        <v>0</v>
      </c>
      <c r="V84" s="31">
        <f t="shared" si="348"/>
        <v>1</v>
      </c>
      <c r="W84" s="31">
        <v>2</v>
      </c>
      <c r="X84" s="31">
        <v>12</v>
      </c>
      <c r="Y84" s="31">
        <v>5</v>
      </c>
      <c r="Z84" s="31">
        <v>4</v>
      </c>
      <c r="AA84" s="31">
        <f t="shared" si="349"/>
        <v>9</v>
      </c>
      <c r="AB84" s="31">
        <v>0</v>
      </c>
      <c r="AC84" s="31">
        <v>5</v>
      </c>
      <c r="AD84" s="31">
        <v>5</v>
      </c>
      <c r="AE84" s="31">
        <v>0</v>
      </c>
      <c r="AF84" s="31">
        <f t="shared" si="350"/>
        <v>5</v>
      </c>
      <c r="AG84" s="31">
        <v>0</v>
      </c>
      <c r="AH84" s="31">
        <v>3</v>
      </c>
      <c r="AI84" s="31">
        <v>0</v>
      </c>
      <c r="AJ84" s="31">
        <v>0</v>
      </c>
      <c r="AK84" s="31">
        <f t="shared" si="351"/>
        <v>0</v>
      </c>
      <c r="AL84" s="31">
        <v>0</v>
      </c>
      <c r="AM84" s="31">
        <v>0</v>
      </c>
      <c r="AN84" s="31">
        <v>1</v>
      </c>
      <c r="AO84" s="31">
        <v>0</v>
      </c>
      <c r="AP84" s="31">
        <f t="shared" si="352"/>
        <v>1</v>
      </c>
      <c r="AQ84" s="31">
        <v>0</v>
      </c>
      <c r="AR84" s="31">
        <v>0</v>
      </c>
      <c r="AS84" s="31">
        <v>0</v>
      </c>
      <c r="AT84" s="31">
        <v>0</v>
      </c>
      <c r="AU84" s="31">
        <f t="shared" si="353"/>
        <v>0</v>
      </c>
      <c r="AV84" s="31">
        <v>0</v>
      </c>
      <c r="AW84" s="31">
        <v>0</v>
      </c>
      <c r="AX84" s="31">
        <v>0</v>
      </c>
      <c r="AY84" s="31">
        <v>0</v>
      </c>
      <c r="AZ84" s="31">
        <f t="shared" si="354"/>
        <v>0</v>
      </c>
      <c r="BA84" s="31">
        <f t="shared" si="355"/>
        <v>25</v>
      </c>
      <c r="BB84" s="31">
        <f t="shared" si="356"/>
        <v>64</v>
      </c>
      <c r="BC84" s="22">
        <f t="shared" si="357"/>
        <v>28</v>
      </c>
      <c r="BD84" s="22">
        <f t="shared" si="358"/>
        <v>7</v>
      </c>
      <c r="BE84" s="22">
        <f t="shared" si="359"/>
        <v>35</v>
      </c>
      <c r="BF84" s="119">
        <v>2</v>
      </c>
      <c r="BG84" s="31" t="str">
        <f t="shared" si="360"/>
        <v>0</v>
      </c>
      <c r="BH84" s="31" t="str">
        <f t="shared" si="361"/>
        <v>0</v>
      </c>
      <c r="BI84" s="31">
        <f t="shared" si="362"/>
        <v>0</v>
      </c>
      <c r="BJ84" s="31">
        <f t="shared" si="363"/>
        <v>28</v>
      </c>
      <c r="BK84" s="31">
        <f t="shared" si="364"/>
        <v>7</v>
      </c>
      <c r="BL84" s="22">
        <f t="shared" si="365"/>
        <v>35</v>
      </c>
    </row>
    <row r="85" spans="1:67" ht="24.95" customHeight="1">
      <c r="A85" s="20"/>
      <c r="B85" s="14" t="s">
        <v>140</v>
      </c>
      <c r="C85" s="31">
        <v>5</v>
      </c>
      <c r="D85" s="31">
        <v>0</v>
      </c>
      <c r="E85" s="31">
        <f>4+1</f>
        <v>5</v>
      </c>
      <c r="F85" s="31">
        <v>0</v>
      </c>
      <c r="G85" s="31">
        <f t="shared" si="345"/>
        <v>5</v>
      </c>
      <c r="H85" s="31">
        <v>5</v>
      </c>
      <c r="I85" s="31">
        <v>12</v>
      </c>
      <c r="J85" s="31">
        <f>4+4</f>
        <v>8</v>
      </c>
      <c r="K85" s="31">
        <v>1</v>
      </c>
      <c r="L85" s="31">
        <f t="shared" si="346"/>
        <v>9</v>
      </c>
      <c r="M85" s="31">
        <v>5</v>
      </c>
      <c r="N85" s="31">
        <v>5</v>
      </c>
      <c r="O85" s="31">
        <v>3</v>
      </c>
      <c r="P85" s="31">
        <v>2</v>
      </c>
      <c r="Q85" s="31">
        <f t="shared" si="347"/>
        <v>5</v>
      </c>
      <c r="R85" s="31">
        <v>3</v>
      </c>
      <c r="S85" s="31">
        <v>7</v>
      </c>
      <c r="T85" s="31">
        <v>1</v>
      </c>
      <c r="U85" s="31">
        <v>0</v>
      </c>
      <c r="V85" s="31">
        <f t="shared" si="348"/>
        <v>1</v>
      </c>
      <c r="W85" s="31">
        <v>2</v>
      </c>
      <c r="X85" s="31">
        <v>7</v>
      </c>
      <c r="Y85" s="31">
        <v>6</v>
      </c>
      <c r="Z85" s="31">
        <v>1</v>
      </c>
      <c r="AA85" s="31">
        <f t="shared" si="349"/>
        <v>7</v>
      </c>
      <c r="AB85" s="31">
        <v>0</v>
      </c>
      <c r="AC85" s="31">
        <v>1</v>
      </c>
      <c r="AD85" s="31">
        <v>0</v>
      </c>
      <c r="AE85" s="31">
        <v>0</v>
      </c>
      <c r="AF85" s="31">
        <f t="shared" si="350"/>
        <v>0</v>
      </c>
      <c r="AG85" s="31">
        <v>0</v>
      </c>
      <c r="AH85" s="31">
        <v>1</v>
      </c>
      <c r="AI85" s="31">
        <v>0</v>
      </c>
      <c r="AJ85" s="31">
        <v>0</v>
      </c>
      <c r="AK85" s="31">
        <f t="shared" si="351"/>
        <v>0</v>
      </c>
      <c r="AL85" s="31">
        <v>0</v>
      </c>
      <c r="AM85" s="31">
        <v>0</v>
      </c>
      <c r="AN85" s="31">
        <v>0</v>
      </c>
      <c r="AO85" s="31">
        <v>0</v>
      </c>
      <c r="AP85" s="31">
        <f t="shared" si="352"/>
        <v>0</v>
      </c>
      <c r="AQ85" s="31">
        <v>0</v>
      </c>
      <c r="AR85" s="31">
        <v>0</v>
      </c>
      <c r="AS85" s="31">
        <v>0</v>
      </c>
      <c r="AT85" s="31">
        <v>0</v>
      </c>
      <c r="AU85" s="31">
        <f t="shared" si="353"/>
        <v>0</v>
      </c>
      <c r="AV85" s="31">
        <v>0</v>
      </c>
      <c r="AW85" s="31">
        <v>0</v>
      </c>
      <c r="AX85" s="31">
        <v>0</v>
      </c>
      <c r="AY85" s="31">
        <v>0</v>
      </c>
      <c r="AZ85" s="31">
        <f t="shared" si="354"/>
        <v>0</v>
      </c>
      <c r="BA85" s="31">
        <f t="shared" si="355"/>
        <v>20</v>
      </c>
      <c r="BB85" s="31">
        <f t="shared" si="356"/>
        <v>33</v>
      </c>
      <c r="BC85" s="22">
        <f t="shared" si="357"/>
        <v>23</v>
      </c>
      <c r="BD85" s="22">
        <f t="shared" si="358"/>
        <v>4</v>
      </c>
      <c r="BE85" s="22">
        <f t="shared" si="359"/>
        <v>27</v>
      </c>
      <c r="BF85" s="119">
        <v>2</v>
      </c>
      <c r="BG85" s="31" t="str">
        <f t="shared" si="360"/>
        <v>0</v>
      </c>
      <c r="BH85" s="31" t="str">
        <f t="shared" si="361"/>
        <v>0</v>
      </c>
      <c r="BI85" s="31">
        <f t="shared" si="362"/>
        <v>0</v>
      </c>
      <c r="BJ85" s="31">
        <f t="shared" si="363"/>
        <v>23</v>
      </c>
      <c r="BK85" s="31">
        <f t="shared" si="364"/>
        <v>4</v>
      </c>
      <c r="BL85" s="22">
        <f t="shared" si="365"/>
        <v>27</v>
      </c>
    </row>
    <row r="86" spans="1:67" ht="24.95" customHeight="1">
      <c r="A86" s="20"/>
      <c r="B86" s="14" t="s">
        <v>141</v>
      </c>
      <c r="C86" s="31">
        <v>5</v>
      </c>
      <c r="D86" s="31">
        <v>0</v>
      </c>
      <c r="E86" s="31">
        <v>4</v>
      </c>
      <c r="F86" s="31">
        <v>0</v>
      </c>
      <c r="G86" s="31">
        <f t="shared" si="345"/>
        <v>4</v>
      </c>
      <c r="H86" s="31">
        <v>10</v>
      </c>
      <c r="I86" s="31">
        <v>15</v>
      </c>
      <c r="J86" s="31">
        <v>12</v>
      </c>
      <c r="K86" s="31">
        <v>0</v>
      </c>
      <c r="L86" s="31">
        <f t="shared" si="346"/>
        <v>12</v>
      </c>
      <c r="M86" s="31">
        <v>10</v>
      </c>
      <c r="N86" s="31">
        <v>12</v>
      </c>
      <c r="O86" s="31">
        <v>4</v>
      </c>
      <c r="P86" s="31">
        <v>2</v>
      </c>
      <c r="Q86" s="31">
        <f t="shared" si="347"/>
        <v>6</v>
      </c>
      <c r="R86" s="31">
        <v>4</v>
      </c>
      <c r="S86" s="31">
        <v>13</v>
      </c>
      <c r="T86" s="31">
        <v>4</v>
      </c>
      <c r="U86" s="31">
        <v>2</v>
      </c>
      <c r="V86" s="31">
        <f t="shared" si="348"/>
        <v>6</v>
      </c>
      <c r="W86" s="31">
        <v>1</v>
      </c>
      <c r="X86" s="31">
        <v>12</v>
      </c>
      <c r="Y86" s="31">
        <v>6</v>
      </c>
      <c r="Z86" s="31">
        <v>2</v>
      </c>
      <c r="AA86" s="31">
        <f t="shared" si="349"/>
        <v>8</v>
      </c>
      <c r="AB86" s="31">
        <v>0</v>
      </c>
      <c r="AC86" s="31">
        <v>5</v>
      </c>
      <c r="AD86" s="31">
        <v>3</v>
      </c>
      <c r="AE86" s="31">
        <v>1</v>
      </c>
      <c r="AF86" s="31">
        <f t="shared" si="350"/>
        <v>4</v>
      </c>
      <c r="AG86" s="31">
        <v>0</v>
      </c>
      <c r="AH86" s="31">
        <v>3</v>
      </c>
      <c r="AI86" s="31">
        <v>0</v>
      </c>
      <c r="AJ86" s="31">
        <v>0</v>
      </c>
      <c r="AK86" s="31">
        <f t="shared" si="351"/>
        <v>0</v>
      </c>
      <c r="AL86" s="31">
        <v>0</v>
      </c>
      <c r="AM86" s="31">
        <v>0</v>
      </c>
      <c r="AN86" s="31">
        <v>1</v>
      </c>
      <c r="AO86" s="31">
        <v>0</v>
      </c>
      <c r="AP86" s="31">
        <f t="shared" si="352"/>
        <v>1</v>
      </c>
      <c r="AQ86" s="31">
        <v>0</v>
      </c>
      <c r="AR86" s="31">
        <v>0</v>
      </c>
      <c r="AS86" s="31">
        <v>0</v>
      </c>
      <c r="AT86" s="31">
        <v>0</v>
      </c>
      <c r="AU86" s="31">
        <f t="shared" si="353"/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f t="shared" si="354"/>
        <v>0</v>
      </c>
      <c r="BA86" s="31">
        <f t="shared" si="355"/>
        <v>30</v>
      </c>
      <c r="BB86" s="31">
        <f t="shared" si="356"/>
        <v>60</v>
      </c>
      <c r="BC86" s="22">
        <f t="shared" si="357"/>
        <v>34</v>
      </c>
      <c r="BD86" s="22">
        <f t="shared" si="358"/>
        <v>7</v>
      </c>
      <c r="BE86" s="22">
        <f t="shared" si="359"/>
        <v>41</v>
      </c>
      <c r="BF86" s="119">
        <v>2</v>
      </c>
      <c r="BG86" s="31" t="str">
        <f t="shared" si="360"/>
        <v>0</v>
      </c>
      <c r="BH86" s="31" t="str">
        <f t="shared" si="361"/>
        <v>0</v>
      </c>
      <c r="BI86" s="31">
        <f t="shared" si="362"/>
        <v>0</v>
      </c>
      <c r="BJ86" s="31">
        <f t="shared" si="363"/>
        <v>34</v>
      </c>
      <c r="BK86" s="31">
        <f t="shared" si="364"/>
        <v>7</v>
      </c>
      <c r="BL86" s="22">
        <f t="shared" si="365"/>
        <v>41</v>
      </c>
    </row>
    <row r="87" spans="1:67" ht="24.95" customHeight="1">
      <c r="A87" s="20"/>
      <c r="B87" s="14" t="s">
        <v>142</v>
      </c>
      <c r="C87" s="31">
        <v>5</v>
      </c>
      <c r="D87" s="31">
        <v>5</v>
      </c>
      <c r="E87" s="31">
        <v>5</v>
      </c>
      <c r="F87" s="31">
        <v>0</v>
      </c>
      <c r="G87" s="31">
        <f t="shared" si="345"/>
        <v>5</v>
      </c>
      <c r="H87" s="31">
        <v>5</v>
      </c>
      <c r="I87" s="31">
        <v>23</v>
      </c>
      <c r="J87" s="31">
        <f>2+3</f>
        <v>5</v>
      </c>
      <c r="K87" s="31">
        <v>0</v>
      </c>
      <c r="L87" s="31">
        <f t="shared" si="346"/>
        <v>5</v>
      </c>
      <c r="M87" s="31">
        <v>15</v>
      </c>
      <c r="N87" s="31">
        <v>24</v>
      </c>
      <c r="O87" s="31">
        <v>9</v>
      </c>
      <c r="P87" s="31">
        <v>6</v>
      </c>
      <c r="Q87" s="31">
        <f t="shared" si="347"/>
        <v>15</v>
      </c>
      <c r="R87" s="31">
        <v>5</v>
      </c>
      <c r="S87" s="31">
        <v>19</v>
      </c>
      <c r="T87" s="31">
        <v>4</v>
      </c>
      <c r="U87" s="31">
        <v>3</v>
      </c>
      <c r="V87" s="31">
        <f t="shared" si="348"/>
        <v>7</v>
      </c>
      <c r="W87" s="31">
        <v>5</v>
      </c>
      <c r="X87" s="31">
        <v>5</v>
      </c>
      <c r="Y87" s="31">
        <v>2</v>
      </c>
      <c r="Z87" s="31">
        <v>0</v>
      </c>
      <c r="AA87" s="31">
        <f t="shared" si="349"/>
        <v>2</v>
      </c>
      <c r="AB87" s="31">
        <v>0</v>
      </c>
      <c r="AC87" s="31">
        <v>0</v>
      </c>
      <c r="AD87" s="31">
        <v>0</v>
      </c>
      <c r="AE87" s="31">
        <v>0</v>
      </c>
      <c r="AF87" s="31">
        <f t="shared" si="350"/>
        <v>0</v>
      </c>
      <c r="AG87" s="31">
        <v>0</v>
      </c>
      <c r="AH87" s="31">
        <v>4</v>
      </c>
      <c r="AI87" s="31">
        <v>1</v>
      </c>
      <c r="AJ87" s="31">
        <v>0</v>
      </c>
      <c r="AK87" s="31">
        <f t="shared" si="351"/>
        <v>1</v>
      </c>
      <c r="AL87" s="31">
        <v>0</v>
      </c>
      <c r="AM87" s="31">
        <v>0</v>
      </c>
      <c r="AN87" s="31">
        <v>0</v>
      </c>
      <c r="AO87" s="31">
        <v>0</v>
      </c>
      <c r="AP87" s="31">
        <f t="shared" si="352"/>
        <v>0</v>
      </c>
      <c r="AQ87" s="31">
        <v>0</v>
      </c>
      <c r="AR87" s="31">
        <v>0</v>
      </c>
      <c r="AS87" s="31">
        <v>0</v>
      </c>
      <c r="AT87" s="31">
        <v>0</v>
      </c>
      <c r="AU87" s="31">
        <f t="shared" si="353"/>
        <v>0</v>
      </c>
      <c r="AV87" s="31">
        <v>0</v>
      </c>
      <c r="AW87" s="31">
        <v>0</v>
      </c>
      <c r="AX87" s="31">
        <v>0</v>
      </c>
      <c r="AY87" s="31">
        <v>0</v>
      </c>
      <c r="AZ87" s="31">
        <f t="shared" si="354"/>
        <v>0</v>
      </c>
      <c r="BA87" s="31">
        <f t="shared" si="355"/>
        <v>35</v>
      </c>
      <c r="BB87" s="31">
        <f t="shared" si="356"/>
        <v>80</v>
      </c>
      <c r="BC87" s="22">
        <f t="shared" si="357"/>
        <v>26</v>
      </c>
      <c r="BD87" s="22">
        <f t="shared" si="358"/>
        <v>9</v>
      </c>
      <c r="BE87" s="22">
        <f t="shared" si="359"/>
        <v>35</v>
      </c>
      <c r="BF87" s="119">
        <v>2</v>
      </c>
      <c r="BG87" s="31" t="str">
        <f t="shared" si="360"/>
        <v>0</v>
      </c>
      <c r="BH87" s="31" t="str">
        <f t="shared" si="361"/>
        <v>0</v>
      </c>
      <c r="BI87" s="31">
        <f t="shared" si="362"/>
        <v>0</v>
      </c>
      <c r="BJ87" s="31">
        <f t="shared" si="363"/>
        <v>26</v>
      </c>
      <c r="BK87" s="31">
        <f t="shared" si="364"/>
        <v>9</v>
      </c>
      <c r="BL87" s="22">
        <f t="shared" si="365"/>
        <v>35</v>
      </c>
    </row>
    <row r="88" spans="1:67" ht="24.95" customHeight="1">
      <c r="A88" s="20"/>
      <c r="B88" s="14" t="s">
        <v>101</v>
      </c>
      <c r="C88" s="31">
        <v>5</v>
      </c>
      <c r="D88" s="31">
        <v>7</v>
      </c>
      <c r="E88" s="31">
        <v>4</v>
      </c>
      <c r="F88" s="31">
        <v>0</v>
      </c>
      <c r="G88" s="31">
        <f t="shared" si="345"/>
        <v>4</v>
      </c>
      <c r="H88" s="31">
        <v>5</v>
      </c>
      <c r="I88" s="31">
        <v>22</v>
      </c>
      <c r="J88" s="31">
        <v>5</v>
      </c>
      <c r="K88" s="31">
        <v>0</v>
      </c>
      <c r="L88" s="31">
        <f t="shared" si="346"/>
        <v>5</v>
      </c>
      <c r="M88" s="31">
        <v>0</v>
      </c>
      <c r="N88" s="31">
        <v>0</v>
      </c>
      <c r="O88" s="31">
        <v>0</v>
      </c>
      <c r="P88" s="31">
        <v>0</v>
      </c>
      <c r="Q88" s="31">
        <f t="shared" si="347"/>
        <v>0</v>
      </c>
      <c r="R88" s="31">
        <v>0</v>
      </c>
      <c r="S88" s="31">
        <v>0</v>
      </c>
      <c r="T88" s="31">
        <v>0</v>
      </c>
      <c r="U88" s="31">
        <v>0</v>
      </c>
      <c r="V88" s="31">
        <f t="shared" si="348"/>
        <v>0</v>
      </c>
      <c r="W88" s="31">
        <v>0</v>
      </c>
      <c r="X88" s="31">
        <v>0</v>
      </c>
      <c r="Y88" s="31">
        <v>0</v>
      </c>
      <c r="Z88" s="31">
        <v>0</v>
      </c>
      <c r="AA88" s="31">
        <f t="shared" si="349"/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f t="shared" si="350"/>
        <v>0</v>
      </c>
      <c r="AG88" s="31">
        <v>0</v>
      </c>
      <c r="AH88" s="31">
        <v>0</v>
      </c>
      <c r="AI88" s="31">
        <v>0</v>
      </c>
      <c r="AJ88" s="31">
        <v>0</v>
      </c>
      <c r="AK88" s="31">
        <f t="shared" si="351"/>
        <v>0</v>
      </c>
      <c r="AL88" s="31">
        <v>0</v>
      </c>
      <c r="AM88" s="31">
        <v>1</v>
      </c>
      <c r="AN88" s="31">
        <v>2</v>
      </c>
      <c r="AO88" s="31">
        <v>0</v>
      </c>
      <c r="AP88" s="31">
        <f t="shared" si="352"/>
        <v>2</v>
      </c>
      <c r="AQ88" s="31">
        <v>0</v>
      </c>
      <c r="AR88" s="31">
        <v>0</v>
      </c>
      <c r="AS88" s="31">
        <v>0</v>
      </c>
      <c r="AT88" s="31">
        <v>0</v>
      </c>
      <c r="AU88" s="31">
        <f t="shared" si="353"/>
        <v>0</v>
      </c>
      <c r="AV88" s="31">
        <v>0</v>
      </c>
      <c r="AW88" s="31">
        <v>0</v>
      </c>
      <c r="AX88" s="31">
        <v>0</v>
      </c>
      <c r="AY88" s="31">
        <v>0</v>
      </c>
      <c r="AZ88" s="31">
        <f t="shared" si="354"/>
        <v>0</v>
      </c>
      <c r="BA88" s="31">
        <f t="shared" si="355"/>
        <v>10</v>
      </c>
      <c r="BB88" s="31">
        <f t="shared" si="356"/>
        <v>30</v>
      </c>
      <c r="BC88" s="22">
        <f t="shared" si="357"/>
        <v>11</v>
      </c>
      <c r="BD88" s="22">
        <f t="shared" si="358"/>
        <v>0</v>
      </c>
      <c r="BE88" s="22">
        <f t="shared" si="359"/>
        <v>11</v>
      </c>
      <c r="BF88" s="119">
        <v>2</v>
      </c>
      <c r="BG88" s="31" t="str">
        <f t="shared" si="360"/>
        <v>0</v>
      </c>
      <c r="BH88" s="31" t="str">
        <f t="shared" si="361"/>
        <v>0</v>
      </c>
      <c r="BI88" s="31">
        <f t="shared" si="362"/>
        <v>0</v>
      </c>
      <c r="BJ88" s="31">
        <f t="shared" si="363"/>
        <v>11</v>
      </c>
      <c r="BK88" s="31">
        <f t="shared" si="364"/>
        <v>0</v>
      </c>
      <c r="BL88" s="22">
        <f t="shared" si="365"/>
        <v>11</v>
      </c>
    </row>
    <row r="89" spans="1:67" ht="24.95" customHeight="1">
      <c r="A89" s="20"/>
      <c r="B89" s="14" t="s">
        <v>102</v>
      </c>
      <c r="C89" s="31">
        <v>5</v>
      </c>
      <c r="D89" s="31">
        <v>8</v>
      </c>
      <c r="E89" s="31">
        <v>7</v>
      </c>
      <c r="F89" s="31">
        <v>1</v>
      </c>
      <c r="G89" s="31">
        <f t="shared" ref="G89" si="377">E89+F89</f>
        <v>8</v>
      </c>
      <c r="H89" s="31">
        <v>5</v>
      </c>
      <c r="I89" s="31">
        <v>24</v>
      </c>
      <c r="J89" s="31">
        <v>8</v>
      </c>
      <c r="K89" s="31">
        <v>0</v>
      </c>
      <c r="L89" s="31">
        <f t="shared" si="346"/>
        <v>8</v>
      </c>
      <c r="M89" s="31">
        <v>0</v>
      </c>
      <c r="N89" s="31">
        <v>0</v>
      </c>
      <c r="O89" s="31">
        <v>0</v>
      </c>
      <c r="P89" s="31">
        <v>0</v>
      </c>
      <c r="Q89" s="31">
        <f t="shared" ref="Q89" si="378">O89+P89</f>
        <v>0</v>
      </c>
      <c r="R89" s="31">
        <v>0</v>
      </c>
      <c r="S89" s="31">
        <v>0</v>
      </c>
      <c r="T89" s="31">
        <v>0</v>
      </c>
      <c r="U89" s="31">
        <v>0</v>
      </c>
      <c r="V89" s="31">
        <f t="shared" ref="V89" si="379">T89+U89</f>
        <v>0</v>
      </c>
      <c r="W89" s="31">
        <v>0</v>
      </c>
      <c r="X89" s="31">
        <v>0</v>
      </c>
      <c r="Y89" s="31">
        <v>0</v>
      </c>
      <c r="Z89" s="31">
        <v>0</v>
      </c>
      <c r="AA89" s="31">
        <f t="shared" ref="AA89" si="380">Y89+Z89</f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f t="shared" si="350"/>
        <v>0</v>
      </c>
      <c r="AG89" s="31">
        <v>0</v>
      </c>
      <c r="AH89" s="31">
        <v>0</v>
      </c>
      <c r="AI89" s="31">
        <v>0</v>
      </c>
      <c r="AJ89" s="31">
        <v>0</v>
      </c>
      <c r="AK89" s="31">
        <f t="shared" ref="AK89" si="381">AI89+AJ89</f>
        <v>0</v>
      </c>
      <c r="AL89" s="31">
        <v>0</v>
      </c>
      <c r="AM89" s="31">
        <v>1</v>
      </c>
      <c r="AN89" s="31">
        <v>0</v>
      </c>
      <c r="AO89" s="31">
        <v>0</v>
      </c>
      <c r="AP89" s="31">
        <f t="shared" si="352"/>
        <v>0</v>
      </c>
      <c r="AQ89" s="31">
        <v>0</v>
      </c>
      <c r="AR89" s="31">
        <v>0</v>
      </c>
      <c r="AS89" s="31">
        <v>0</v>
      </c>
      <c r="AT89" s="31">
        <v>0</v>
      </c>
      <c r="AU89" s="31">
        <f t="shared" si="353"/>
        <v>0</v>
      </c>
      <c r="AV89" s="31">
        <v>0</v>
      </c>
      <c r="AW89" s="31">
        <v>0</v>
      </c>
      <c r="AX89" s="31">
        <v>0</v>
      </c>
      <c r="AY89" s="31">
        <v>0</v>
      </c>
      <c r="AZ89" s="31">
        <f t="shared" si="354"/>
        <v>0</v>
      </c>
      <c r="BA89" s="31">
        <f t="shared" si="355"/>
        <v>10</v>
      </c>
      <c r="BB89" s="31">
        <f t="shared" si="356"/>
        <v>33</v>
      </c>
      <c r="BC89" s="22">
        <f t="shared" si="357"/>
        <v>15</v>
      </c>
      <c r="BD89" s="22">
        <f t="shared" si="358"/>
        <v>1</v>
      </c>
      <c r="BE89" s="22">
        <f t="shared" si="359"/>
        <v>16</v>
      </c>
      <c r="BF89" s="119">
        <v>2</v>
      </c>
      <c r="BG89" s="31" t="str">
        <f t="shared" ref="BG89" si="382">IF(BF89=1,BC89,"0")</f>
        <v>0</v>
      </c>
      <c r="BH89" s="31" t="str">
        <f t="shared" ref="BH89" si="383">IF(BF89=1,BD89,"0")</f>
        <v>0</v>
      </c>
      <c r="BI89" s="31">
        <f t="shared" ref="BI89" si="384">BG89+BH89</f>
        <v>0</v>
      </c>
      <c r="BJ89" s="31">
        <f t="shared" ref="BJ89" si="385">IF(BF89=2,BC89,"0")</f>
        <v>15</v>
      </c>
      <c r="BK89" s="31">
        <f t="shared" ref="BK89" si="386">IF(BF89=2,BD89,"0")</f>
        <v>1</v>
      </c>
      <c r="BL89" s="22">
        <f t="shared" ref="BL89" si="387">BJ89+BK89</f>
        <v>16</v>
      </c>
    </row>
    <row r="90" spans="1:67" s="2" customFormat="1" ht="24.95" customHeight="1">
      <c r="A90" s="4"/>
      <c r="B90" s="23" t="s">
        <v>52</v>
      </c>
      <c r="C90" s="38">
        <f t="shared" ref="C90:AZ90" si="388">SUM(C73:C89)</f>
        <v>105</v>
      </c>
      <c r="D90" s="38">
        <f t="shared" si="388"/>
        <v>191</v>
      </c>
      <c r="E90" s="38">
        <f t="shared" si="388"/>
        <v>59</v>
      </c>
      <c r="F90" s="38">
        <f t="shared" si="388"/>
        <v>8</v>
      </c>
      <c r="G90" s="38">
        <f t="shared" si="388"/>
        <v>67</v>
      </c>
      <c r="H90" s="38">
        <f t="shared" ref="H90:L90" si="389">SUM(H73:H89)</f>
        <v>115</v>
      </c>
      <c r="I90" s="38">
        <f t="shared" si="389"/>
        <v>383</v>
      </c>
      <c r="J90" s="38">
        <f t="shared" si="389"/>
        <v>116</v>
      </c>
      <c r="K90" s="38">
        <f t="shared" si="389"/>
        <v>8</v>
      </c>
      <c r="L90" s="38">
        <f t="shared" si="389"/>
        <v>124</v>
      </c>
      <c r="M90" s="38">
        <f t="shared" si="388"/>
        <v>345</v>
      </c>
      <c r="N90" s="38">
        <f t="shared" si="388"/>
        <v>429</v>
      </c>
      <c r="O90" s="38">
        <f t="shared" si="388"/>
        <v>102</v>
      </c>
      <c r="P90" s="38">
        <f t="shared" si="388"/>
        <v>111</v>
      </c>
      <c r="Q90" s="38">
        <f t="shared" si="388"/>
        <v>213</v>
      </c>
      <c r="R90" s="38">
        <f t="shared" si="388"/>
        <v>130</v>
      </c>
      <c r="S90" s="38">
        <f t="shared" si="388"/>
        <v>290</v>
      </c>
      <c r="T90" s="38">
        <f t="shared" si="388"/>
        <v>112</v>
      </c>
      <c r="U90" s="38">
        <f t="shared" si="388"/>
        <v>50</v>
      </c>
      <c r="V90" s="38">
        <f t="shared" si="388"/>
        <v>162</v>
      </c>
      <c r="W90" s="38">
        <f t="shared" si="388"/>
        <v>115</v>
      </c>
      <c r="X90" s="38">
        <f t="shared" si="388"/>
        <v>180</v>
      </c>
      <c r="Y90" s="38">
        <f t="shared" si="388"/>
        <v>85</v>
      </c>
      <c r="Z90" s="38">
        <f t="shared" si="388"/>
        <v>49</v>
      </c>
      <c r="AA90" s="38">
        <f t="shared" si="388"/>
        <v>134</v>
      </c>
      <c r="AB90" s="38">
        <f t="shared" ref="AB90:AF90" si="390">SUM(AB73:AB89)</f>
        <v>0</v>
      </c>
      <c r="AC90" s="38">
        <f t="shared" si="390"/>
        <v>38</v>
      </c>
      <c r="AD90" s="38">
        <f t="shared" si="390"/>
        <v>24</v>
      </c>
      <c r="AE90" s="38">
        <f t="shared" si="390"/>
        <v>4</v>
      </c>
      <c r="AF90" s="38">
        <f t="shared" si="390"/>
        <v>28</v>
      </c>
      <c r="AG90" s="38">
        <f t="shared" si="388"/>
        <v>0</v>
      </c>
      <c r="AH90" s="38">
        <f t="shared" si="388"/>
        <v>86</v>
      </c>
      <c r="AI90" s="38">
        <f t="shared" si="388"/>
        <v>19</v>
      </c>
      <c r="AJ90" s="38">
        <f t="shared" si="388"/>
        <v>17</v>
      </c>
      <c r="AK90" s="38">
        <f t="shared" si="388"/>
        <v>36</v>
      </c>
      <c r="AL90" s="38">
        <f t="shared" ref="AL90:AP90" si="391">SUM(AL73:AL89)</f>
        <v>0</v>
      </c>
      <c r="AM90" s="38">
        <f t="shared" si="391"/>
        <v>28</v>
      </c>
      <c r="AN90" s="38">
        <f t="shared" si="391"/>
        <v>19</v>
      </c>
      <c r="AO90" s="38">
        <f t="shared" si="391"/>
        <v>4</v>
      </c>
      <c r="AP90" s="38">
        <f t="shared" si="391"/>
        <v>23</v>
      </c>
      <c r="AQ90" s="38">
        <f t="shared" ref="AQ90:AU90" si="392">SUM(AQ73:AQ89)</f>
        <v>0</v>
      </c>
      <c r="AR90" s="38">
        <f t="shared" si="392"/>
        <v>0</v>
      </c>
      <c r="AS90" s="38">
        <f t="shared" si="392"/>
        <v>0</v>
      </c>
      <c r="AT90" s="38">
        <f t="shared" si="392"/>
        <v>0</v>
      </c>
      <c r="AU90" s="38">
        <f t="shared" si="392"/>
        <v>0</v>
      </c>
      <c r="AV90" s="38">
        <f t="shared" si="388"/>
        <v>0</v>
      </c>
      <c r="AW90" s="38">
        <f t="shared" si="388"/>
        <v>0</v>
      </c>
      <c r="AX90" s="38">
        <f t="shared" si="388"/>
        <v>1</v>
      </c>
      <c r="AY90" s="38">
        <f t="shared" si="388"/>
        <v>1</v>
      </c>
      <c r="AZ90" s="38">
        <f t="shared" si="388"/>
        <v>2</v>
      </c>
      <c r="BA90" s="38">
        <f t="shared" si="355"/>
        <v>810</v>
      </c>
      <c r="BB90" s="38">
        <f t="shared" si="356"/>
        <v>1625</v>
      </c>
      <c r="BC90" s="38">
        <f t="shared" si="357"/>
        <v>537</v>
      </c>
      <c r="BD90" s="38">
        <f t="shared" si="358"/>
        <v>252</v>
      </c>
      <c r="BE90" s="38">
        <f t="shared" si="359"/>
        <v>789</v>
      </c>
      <c r="BF90" s="39"/>
      <c r="BG90" s="38">
        <f t="shared" ref="BG90:BL90" si="393">SUM(BG73:BG89)</f>
        <v>0</v>
      </c>
      <c r="BH90" s="38">
        <f t="shared" si="393"/>
        <v>0</v>
      </c>
      <c r="BI90" s="38">
        <f t="shared" si="393"/>
        <v>0</v>
      </c>
      <c r="BJ90" s="38">
        <f t="shared" si="393"/>
        <v>537</v>
      </c>
      <c r="BK90" s="38">
        <f t="shared" si="393"/>
        <v>252</v>
      </c>
      <c r="BL90" s="24">
        <f t="shared" si="393"/>
        <v>789</v>
      </c>
    </row>
    <row r="91" spans="1:67" s="2" customFormat="1" ht="24.95" customHeight="1">
      <c r="A91" s="4"/>
      <c r="B91" s="98" t="s">
        <v>126</v>
      </c>
      <c r="C91" s="38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5"/>
      <c r="BG91" s="43"/>
      <c r="BH91" s="43"/>
      <c r="BI91" s="43"/>
      <c r="BJ91" s="43"/>
      <c r="BK91" s="43"/>
      <c r="BL91" s="103"/>
    </row>
    <row r="92" spans="1:67" s="2" customFormat="1" ht="24.95" customHeight="1">
      <c r="A92" s="4"/>
      <c r="B92" s="99" t="s">
        <v>127</v>
      </c>
      <c r="C92" s="22">
        <v>10</v>
      </c>
      <c r="D92" s="22">
        <v>14</v>
      </c>
      <c r="E92" s="22">
        <v>5</v>
      </c>
      <c r="F92" s="22">
        <v>2</v>
      </c>
      <c r="G92" s="22">
        <f t="shared" ref="G92" si="394">E92+F92</f>
        <v>7</v>
      </c>
      <c r="H92" s="22">
        <v>25</v>
      </c>
      <c r="I92" s="22">
        <v>32</v>
      </c>
      <c r="J92" s="22">
        <f>27+6</f>
        <v>33</v>
      </c>
      <c r="K92" s="22">
        <f>1+1</f>
        <v>2</v>
      </c>
      <c r="L92" s="22">
        <f t="shared" ref="L92" si="395">J92+K92</f>
        <v>35</v>
      </c>
      <c r="M92" s="22">
        <v>0</v>
      </c>
      <c r="N92" s="22">
        <v>0</v>
      </c>
      <c r="O92" s="22">
        <v>0</v>
      </c>
      <c r="P92" s="22">
        <v>0</v>
      </c>
      <c r="Q92" s="22">
        <f t="shared" ref="Q92" si="396">O92+P92</f>
        <v>0</v>
      </c>
      <c r="R92" s="22">
        <v>0</v>
      </c>
      <c r="S92" s="22">
        <v>0</v>
      </c>
      <c r="T92" s="22">
        <v>0</v>
      </c>
      <c r="U92" s="22">
        <v>0</v>
      </c>
      <c r="V92" s="22">
        <f t="shared" ref="V92" si="397">T92+U92</f>
        <v>0</v>
      </c>
      <c r="W92" s="22">
        <v>0</v>
      </c>
      <c r="X92" s="22">
        <v>0</v>
      </c>
      <c r="Y92" s="22">
        <v>0</v>
      </c>
      <c r="Z92" s="22">
        <v>0</v>
      </c>
      <c r="AA92" s="22">
        <f t="shared" ref="AA92" si="398">Y92+Z92</f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f t="shared" ref="AF92" si="399">AD92+AE92</f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f t="shared" ref="AK92" si="400">AI92+AJ92</f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f t="shared" ref="AP92" si="401">AN92+AO92</f>
        <v>0</v>
      </c>
      <c r="AQ92" s="22">
        <v>0</v>
      </c>
      <c r="AR92" s="22">
        <v>0</v>
      </c>
      <c r="AS92" s="22">
        <v>0</v>
      </c>
      <c r="AT92" s="22">
        <v>0</v>
      </c>
      <c r="AU92" s="22">
        <f t="shared" ref="AU92" si="402">AS92+AT92</f>
        <v>0</v>
      </c>
      <c r="AV92" s="22">
        <v>0</v>
      </c>
      <c r="AW92" s="22">
        <v>0</v>
      </c>
      <c r="AX92" s="22">
        <v>0</v>
      </c>
      <c r="AY92" s="22">
        <v>0</v>
      </c>
      <c r="AZ92" s="22">
        <f t="shared" ref="AZ92" si="403">AX92+AY92</f>
        <v>0</v>
      </c>
      <c r="BA92" s="22">
        <f t="shared" ref="BA92:BA93" si="404">C92+H92+M92+R92+W92+AB92+AG92+AL92+AQ92+AV92</f>
        <v>35</v>
      </c>
      <c r="BB92" s="31">
        <f t="shared" ref="BB92:BB93" si="405">D92+I92+N92+S92+X92+AC92+AH92+AM92+AR92+AW92</f>
        <v>46</v>
      </c>
      <c r="BC92" s="22">
        <f t="shared" ref="BC92:BC93" si="406">E92+J92+O92+T92+Y92+AD92+AI92+AN92+AS92+AX92</f>
        <v>38</v>
      </c>
      <c r="BD92" s="22">
        <f t="shared" ref="BD92:BD93" si="407">F92+K92+P92+U92+Z92+AE92+AJ92+AO92+AT92+AY92</f>
        <v>4</v>
      </c>
      <c r="BE92" s="22">
        <f t="shared" ref="BE92:BE93" si="408">G92+L92+Q92+V92+AA92+AF92+AK92+AP92+AU92+AZ92</f>
        <v>42</v>
      </c>
      <c r="BF92" s="26">
        <v>2</v>
      </c>
      <c r="BG92" s="22" t="str">
        <f t="shared" ref="BG92" si="409">IF(BF92=1,BC92,"0")</f>
        <v>0</v>
      </c>
      <c r="BH92" s="22" t="str">
        <f t="shared" ref="BH92" si="410">IF(BF92=1,BD92,"0")</f>
        <v>0</v>
      </c>
      <c r="BI92" s="22">
        <f t="shared" ref="BI92" si="411">BG92+BH92</f>
        <v>0</v>
      </c>
      <c r="BJ92" s="22">
        <f t="shared" ref="BJ92" si="412">IF(BF92=2,BC92,"0")</f>
        <v>38</v>
      </c>
      <c r="BK92" s="31">
        <f t="shared" ref="BK92" si="413">IF(BF92=2,BD92,"0")</f>
        <v>4</v>
      </c>
      <c r="BL92" s="22">
        <f t="shared" ref="BL92" si="414">BJ92+BK92</f>
        <v>42</v>
      </c>
      <c r="BM92" s="101"/>
      <c r="BN92" s="101"/>
      <c r="BO92" s="101"/>
    </row>
    <row r="93" spans="1:67" s="2" customFormat="1" ht="24.95" customHeight="1">
      <c r="A93" s="4"/>
      <c r="B93" s="100" t="s">
        <v>52</v>
      </c>
      <c r="C93" s="38">
        <f>SUM(C92)</f>
        <v>10</v>
      </c>
      <c r="D93" s="38">
        <f>SUM(D92)</f>
        <v>14</v>
      </c>
      <c r="E93" s="38">
        <f t="shared" ref="E93:AZ93" si="415">SUM(E92)</f>
        <v>5</v>
      </c>
      <c r="F93" s="38">
        <f t="shared" si="415"/>
        <v>2</v>
      </c>
      <c r="G93" s="38">
        <f t="shared" si="415"/>
        <v>7</v>
      </c>
      <c r="H93" s="38">
        <f t="shared" ref="H93:L93" si="416">SUM(H92)</f>
        <v>25</v>
      </c>
      <c r="I93" s="38">
        <f t="shared" si="416"/>
        <v>32</v>
      </c>
      <c r="J93" s="38">
        <f t="shared" si="416"/>
        <v>33</v>
      </c>
      <c r="K93" s="38">
        <f t="shared" si="416"/>
        <v>2</v>
      </c>
      <c r="L93" s="38">
        <f t="shared" si="416"/>
        <v>35</v>
      </c>
      <c r="M93" s="38">
        <f t="shared" si="415"/>
        <v>0</v>
      </c>
      <c r="N93" s="38">
        <f t="shared" si="415"/>
        <v>0</v>
      </c>
      <c r="O93" s="38">
        <f t="shared" si="415"/>
        <v>0</v>
      </c>
      <c r="P93" s="38">
        <f t="shared" si="415"/>
        <v>0</v>
      </c>
      <c r="Q93" s="38">
        <f t="shared" si="415"/>
        <v>0</v>
      </c>
      <c r="R93" s="38">
        <f t="shared" si="415"/>
        <v>0</v>
      </c>
      <c r="S93" s="38">
        <f t="shared" si="415"/>
        <v>0</v>
      </c>
      <c r="T93" s="38">
        <f t="shared" si="415"/>
        <v>0</v>
      </c>
      <c r="U93" s="38">
        <f t="shared" si="415"/>
        <v>0</v>
      </c>
      <c r="V93" s="38">
        <f t="shared" si="415"/>
        <v>0</v>
      </c>
      <c r="W93" s="38">
        <f t="shared" si="415"/>
        <v>0</v>
      </c>
      <c r="X93" s="38">
        <f t="shared" si="415"/>
        <v>0</v>
      </c>
      <c r="Y93" s="38">
        <f t="shared" si="415"/>
        <v>0</v>
      </c>
      <c r="Z93" s="38">
        <f t="shared" si="415"/>
        <v>0</v>
      </c>
      <c r="AA93" s="38">
        <f t="shared" si="415"/>
        <v>0</v>
      </c>
      <c r="AB93" s="38">
        <f t="shared" ref="AB93:AF93" si="417">SUM(AB92)</f>
        <v>0</v>
      </c>
      <c r="AC93" s="38">
        <f t="shared" si="417"/>
        <v>0</v>
      </c>
      <c r="AD93" s="38">
        <f t="shared" si="417"/>
        <v>0</v>
      </c>
      <c r="AE93" s="38">
        <f t="shared" si="417"/>
        <v>0</v>
      </c>
      <c r="AF93" s="38">
        <f t="shared" si="417"/>
        <v>0</v>
      </c>
      <c r="AG93" s="38">
        <f t="shared" si="415"/>
        <v>0</v>
      </c>
      <c r="AH93" s="38">
        <f t="shared" si="415"/>
        <v>0</v>
      </c>
      <c r="AI93" s="38">
        <f t="shared" si="415"/>
        <v>0</v>
      </c>
      <c r="AJ93" s="38">
        <f t="shared" si="415"/>
        <v>0</v>
      </c>
      <c r="AK93" s="38">
        <f t="shared" si="415"/>
        <v>0</v>
      </c>
      <c r="AL93" s="38">
        <f t="shared" ref="AL93:AP93" si="418">SUM(AL92)</f>
        <v>0</v>
      </c>
      <c r="AM93" s="38">
        <f t="shared" si="418"/>
        <v>0</v>
      </c>
      <c r="AN93" s="38">
        <f t="shared" si="418"/>
        <v>0</v>
      </c>
      <c r="AO93" s="38">
        <f t="shared" si="418"/>
        <v>0</v>
      </c>
      <c r="AP93" s="38">
        <f t="shared" si="418"/>
        <v>0</v>
      </c>
      <c r="AQ93" s="38">
        <f t="shared" ref="AQ93:AU93" si="419">SUM(AQ92)</f>
        <v>0</v>
      </c>
      <c r="AR93" s="38">
        <f t="shared" si="419"/>
        <v>0</v>
      </c>
      <c r="AS93" s="38">
        <f t="shared" si="419"/>
        <v>0</v>
      </c>
      <c r="AT93" s="38">
        <f t="shared" si="419"/>
        <v>0</v>
      </c>
      <c r="AU93" s="38">
        <f t="shared" si="419"/>
        <v>0</v>
      </c>
      <c r="AV93" s="38">
        <f t="shared" si="415"/>
        <v>0</v>
      </c>
      <c r="AW93" s="38">
        <f t="shared" si="415"/>
        <v>0</v>
      </c>
      <c r="AX93" s="38">
        <f t="shared" si="415"/>
        <v>0</v>
      </c>
      <c r="AY93" s="38">
        <f t="shared" si="415"/>
        <v>0</v>
      </c>
      <c r="AZ93" s="38">
        <f t="shared" si="415"/>
        <v>0</v>
      </c>
      <c r="BA93" s="38">
        <f t="shared" si="404"/>
        <v>35</v>
      </c>
      <c r="BB93" s="31">
        <f t="shared" si="405"/>
        <v>46</v>
      </c>
      <c r="BC93" s="38">
        <f t="shared" si="406"/>
        <v>38</v>
      </c>
      <c r="BD93" s="38">
        <f t="shared" si="407"/>
        <v>4</v>
      </c>
      <c r="BE93" s="38">
        <f t="shared" si="408"/>
        <v>42</v>
      </c>
      <c r="BF93" s="38">
        <f t="shared" ref="BF93:BL93" si="420">SUM(BF92)</f>
        <v>2</v>
      </c>
      <c r="BG93" s="38">
        <f t="shared" si="420"/>
        <v>0</v>
      </c>
      <c r="BH93" s="38">
        <f t="shared" si="420"/>
        <v>0</v>
      </c>
      <c r="BI93" s="38">
        <f t="shared" si="420"/>
        <v>0</v>
      </c>
      <c r="BJ93" s="38">
        <f t="shared" si="420"/>
        <v>38</v>
      </c>
      <c r="BK93" s="38">
        <f t="shared" si="420"/>
        <v>4</v>
      </c>
      <c r="BL93" s="24">
        <f t="shared" si="420"/>
        <v>42</v>
      </c>
      <c r="BM93" s="102"/>
      <c r="BN93" s="102"/>
      <c r="BO93" s="102"/>
    </row>
    <row r="94" spans="1:67" s="36" customFormat="1" ht="24.95" customHeight="1">
      <c r="A94" s="34"/>
      <c r="B94" s="90" t="s">
        <v>81</v>
      </c>
      <c r="C94" s="33"/>
      <c r="D94" s="96"/>
      <c r="E94" s="96"/>
      <c r="F94" s="96"/>
      <c r="G94" s="32"/>
      <c r="H94" s="32"/>
      <c r="I94" s="32"/>
      <c r="J94" s="32"/>
      <c r="K94" s="32"/>
      <c r="L94" s="32"/>
      <c r="M94" s="96"/>
      <c r="N94" s="96"/>
      <c r="O94" s="97"/>
      <c r="P94" s="97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96"/>
      <c r="AH94" s="96"/>
      <c r="AI94" s="96"/>
      <c r="AJ94" s="96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117"/>
      <c r="BG94" s="32"/>
      <c r="BH94" s="32"/>
      <c r="BI94" s="32"/>
      <c r="BJ94" s="32"/>
      <c r="BK94" s="32"/>
      <c r="BL94" s="104"/>
    </row>
    <row r="95" spans="1:67" s="36" customFormat="1" ht="24.95" customHeight="1">
      <c r="A95" s="53"/>
      <c r="B95" s="54" t="s">
        <v>15</v>
      </c>
      <c r="C95" s="22">
        <v>10</v>
      </c>
      <c r="D95" s="22">
        <v>25</v>
      </c>
      <c r="E95" s="22">
        <f>3+5</f>
        <v>8</v>
      </c>
      <c r="F95" s="22">
        <f>1+2</f>
        <v>3</v>
      </c>
      <c r="G95" s="22">
        <f t="shared" ref="G95:G104" si="421">E95+F95</f>
        <v>11</v>
      </c>
      <c r="H95" s="22">
        <v>25</v>
      </c>
      <c r="I95" s="22">
        <v>32</v>
      </c>
      <c r="J95" s="22">
        <f>22+4</f>
        <v>26</v>
      </c>
      <c r="K95" s="22">
        <v>7</v>
      </c>
      <c r="L95" s="22">
        <f t="shared" ref="L95:L104" si="422">J95+K95</f>
        <v>33</v>
      </c>
      <c r="M95" s="22">
        <v>0</v>
      </c>
      <c r="N95" s="22">
        <v>0</v>
      </c>
      <c r="O95" s="22">
        <v>0</v>
      </c>
      <c r="P95" s="22">
        <v>0</v>
      </c>
      <c r="Q95" s="22">
        <f t="shared" ref="Q95:Q104" si="423">O95+P95</f>
        <v>0</v>
      </c>
      <c r="R95" s="22">
        <v>0</v>
      </c>
      <c r="S95" s="22">
        <v>0</v>
      </c>
      <c r="T95" s="22">
        <v>0</v>
      </c>
      <c r="U95" s="22">
        <v>0</v>
      </c>
      <c r="V95" s="22">
        <f t="shared" ref="V95:V104" si="424">T95+U95</f>
        <v>0</v>
      </c>
      <c r="W95" s="22">
        <v>0</v>
      </c>
      <c r="X95" s="22">
        <v>0</v>
      </c>
      <c r="Y95" s="22">
        <v>0</v>
      </c>
      <c r="Z95" s="22">
        <v>0</v>
      </c>
      <c r="AA95" s="22">
        <f t="shared" ref="AA95:AA104" si="425">Y95+Z95</f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f t="shared" ref="AF95:AF104" si="426">AD95+AE95</f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f t="shared" ref="AK95:AK104" si="427">AI95+AJ95</f>
        <v>0</v>
      </c>
      <c r="AL95" s="22">
        <v>0</v>
      </c>
      <c r="AM95" s="22">
        <v>0</v>
      </c>
      <c r="AN95" s="22">
        <v>2</v>
      </c>
      <c r="AO95" s="22">
        <v>1</v>
      </c>
      <c r="AP95" s="22">
        <f t="shared" ref="AP95:AP104" si="428">AN95+AO95</f>
        <v>3</v>
      </c>
      <c r="AQ95" s="22">
        <v>0</v>
      </c>
      <c r="AR95" s="22">
        <v>0</v>
      </c>
      <c r="AS95" s="22">
        <v>0</v>
      </c>
      <c r="AT95" s="22">
        <v>0</v>
      </c>
      <c r="AU95" s="22">
        <f t="shared" ref="AU95:AU104" si="429">AS95+AT95</f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f t="shared" ref="AZ95:AZ104" si="430">AX95+AY95</f>
        <v>0</v>
      </c>
      <c r="BA95" s="22">
        <f t="shared" ref="BA95:BA106" si="431">C95+H95+M95+R95+W95+AB95+AG95+AL95+AQ95+AV95</f>
        <v>35</v>
      </c>
      <c r="BB95" s="31">
        <f t="shared" ref="BB95:BB106" si="432">D95+I95+N95+S95+X95+AC95+AH95+AM95+AR95+AW95</f>
        <v>57</v>
      </c>
      <c r="BC95" s="22">
        <f t="shared" ref="BC95:BC106" si="433">E95+J95+O95+T95+Y95+AD95+AI95+AN95+AS95+AX95</f>
        <v>36</v>
      </c>
      <c r="BD95" s="22">
        <f t="shared" ref="BD95:BD106" si="434">F95+K95+P95+U95+Z95+AE95+AJ95+AO95+AT95+AY95</f>
        <v>11</v>
      </c>
      <c r="BE95" s="22">
        <f t="shared" ref="BE95:BE106" si="435">G95+L95+Q95+V95+AA95+AF95+AK95+AP95+AU95+AZ95</f>
        <v>47</v>
      </c>
      <c r="BF95" s="26">
        <v>2</v>
      </c>
      <c r="BG95" s="22" t="str">
        <f t="shared" ref="BG95:BG104" si="436">IF(BF95=1,BC95,"0")</f>
        <v>0</v>
      </c>
      <c r="BH95" s="22" t="str">
        <f t="shared" ref="BH95:BH104" si="437">IF(BF95=1,BD95,"0")</f>
        <v>0</v>
      </c>
      <c r="BI95" s="22">
        <f t="shared" ref="BI95:BI104" si="438">BG95+BH95</f>
        <v>0</v>
      </c>
      <c r="BJ95" s="22">
        <f t="shared" ref="BJ95:BJ104" si="439">IF(BF95=2,BC95,"0")</f>
        <v>36</v>
      </c>
      <c r="BK95" s="22">
        <f t="shared" ref="BK95:BK104" si="440">IF(BF95=2,BD95,"0")</f>
        <v>11</v>
      </c>
      <c r="BL95" s="22">
        <f t="shared" ref="BL95:BL104" si="441">BJ95+BK95</f>
        <v>47</v>
      </c>
    </row>
    <row r="96" spans="1:67" s="36" customFormat="1" ht="24.95" customHeight="1">
      <c r="A96" s="34"/>
      <c r="B96" s="14" t="s">
        <v>111</v>
      </c>
      <c r="C96" s="22">
        <v>10</v>
      </c>
      <c r="D96" s="22">
        <v>52</v>
      </c>
      <c r="E96" s="22">
        <v>13</v>
      </c>
      <c r="F96" s="22">
        <v>0</v>
      </c>
      <c r="G96" s="22">
        <f t="shared" si="421"/>
        <v>13</v>
      </c>
      <c r="H96" s="22">
        <v>25</v>
      </c>
      <c r="I96" s="22">
        <v>129</v>
      </c>
      <c r="J96" s="22">
        <v>22</v>
      </c>
      <c r="K96" s="22">
        <v>1</v>
      </c>
      <c r="L96" s="22">
        <f t="shared" si="422"/>
        <v>23</v>
      </c>
      <c r="M96" s="22">
        <v>0</v>
      </c>
      <c r="N96" s="22">
        <v>0</v>
      </c>
      <c r="O96" s="22">
        <v>0</v>
      </c>
      <c r="P96" s="22">
        <v>0</v>
      </c>
      <c r="Q96" s="22">
        <f t="shared" si="423"/>
        <v>0</v>
      </c>
      <c r="R96" s="22">
        <v>0</v>
      </c>
      <c r="S96" s="22">
        <v>0</v>
      </c>
      <c r="T96" s="22">
        <v>0</v>
      </c>
      <c r="U96" s="22">
        <v>0</v>
      </c>
      <c r="V96" s="22">
        <f t="shared" si="424"/>
        <v>0</v>
      </c>
      <c r="W96" s="22">
        <v>0</v>
      </c>
      <c r="X96" s="22">
        <v>0</v>
      </c>
      <c r="Y96" s="22">
        <v>0</v>
      </c>
      <c r="Z96" s="22">
        <v>0</v>
      </c>
      <c r="AA96" s="22">
        <f t="shared" si="425"/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f t="shared" si="426"/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f t="shared" si="427"/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f t="shared" si="428"/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f t="shared" si="429"/>
        <v>0</v>
      </c>
      <c r="AV96" s="22">
        <v>0</v>
      </c>
      <c r="AW96" s="22">
        <v>0</v>
      </c>
      <c r="AX96" s="22">
        <v>0</v>
      </c>
      <c r="AY96" s="22">
        <v>0</v>
      </c>
      <c r="AZ96" s="22">
        <f t="shared" si="430"/>
        <v>0</v>
      </c>
      <c r="BA96" s="22">
        <f t="shared" si="431"/>
        <v>35</v>
      </c>
      <c r="BB96" s="31">
        <f t="shared" si="432"/>
        <v>181</v>
      </c>
      <c r="BC96" s="22">
        <f t="shared" si="433"/>
        <v>35</v>
      </c>
      <c r="BD96" s="22">
        <f t="shared" si="434"/>
        <v>1</v>
      </c>
      <c r="BE96" s="22">
        <f t="shared" si="435"/>
        <v>36</v>
      </c>
      <c r="BF96" s="26">
        <v>2</v>
      </c>
      <c r="BG96" s="22" t="str">
        <f t="shared" si="436"/>
        <v>0</v>
      </c>
      <c r="BH96" s="22" t="str">
        <f t="shared" si="437"/>
        <v>0</v>
      </c>
      <c r="BI96" s="22">
        <f t="shared" si="438"/>
        <v>0</v>
      </c>
      <c r="BJ96" s="22">
        <f t="shared" si="439"/>
        <v>35</v>
      </c>
      <c r="BK96" s="22">
        <f t="shared" si="440"/>
        <v>1</v>
      </c>
      <c r="BL96" s="22">
        <f t="shared" si="441"/>
        <v>36</v>
      </c>
    </row>
    <row r="97" spans="1:64" s="36" customFormat="1" ht="24.95" customHeight="1">
      <c r="A97" s="34"/>
      <c r="B97" s="14" t="s">
        <v>107</v>
      </c>
      <c r="C97" s="22">
        <v>0</v>
      </c>
      <c r="D97" s="22">
        <v>0</v>
      </c>
      <c r="E97" s="22">
        <v>0</v>
      </c>
      <c r="F97" s="22">
        <v>0</v>
      </c>
      <c r="G97" s="22">
        <f t="shared" si="421"/>
        <v>0</v>
      </c>
      <c r="H97" s="22">
        <v>35</v>
      </c>
      <c r="I97" s="22">
        <v>70</v>
      </c>
      <c r="J97" s="22">
        <f>22+18</f>
        <v>40</v>
      </c>
      <c r="K97" s="22">
        <v>0</v>
      </c>
      <c r="L97" s="22">
        <f t="shared" si="422"/>
        <v>40</v>
      </c>
      <c r="M97" s="22">
        <v>0</v>
      </c>
      <c r="N97" s="22">
        <v>0</v>
      </c>
      <c r="O97" s="22">
        <v>0</v>
      </c>
      <c r="P97" s="22">
        <v>0</v>
      </c>
      <c r="Q97" s="22">
        <f t="shared" si="423"/>
        <v>0</v>
      </c>
      <c r="R97" s="22">
        <v>0</v>
      </c>
      <c r="S97" s="22">
        <v>0</v>
      </c>
      <c r="T97" s="22">
        <v>0</v>
      </c>
      <c r="U97" s="22">
        <v>0</v>
      </c>
      <c r="V97" s="22">
        <f t="shared" si="424"/>
        <v>0</v>
      </c>
      <c r="W97" s="22">
        <v>0</v>
      </c>
      <c r="X97" s="22">
        <v>0</v>
      </c>
      <c r="Y97" s="22">
        <v>0</v>
      </c>
      <c r="Z97" s="22">
        <v>0</v>
      </c>
      <c r="AA97" s="22">
        <f t="shared" si="425"/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f t="shared" si="426"/>
        <v>0</v>
      </c>
      <c r="AG97" s="22">
        <v>0</v>
      </c>
      <c r="AH97" s="22">
        <v>0</v>
      </c>
      <c r="AI97" s="22">
        <v>0</v>
      </c>
      <c r="AJ97" s="22">
        <v>0</v>
      </c>
      <c r="AK97" s="22">
        <f t="shared" si="427"/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f t="shared" si="428"/>
        <v>0</v>
      </c>
      <c r="AQ97" s="22">
        <v>0</v>
      </c>
      <c r="AR97" s="22">
        <v>0</v>
      </c>
      <c r="AS97" s="22">
        <v>0</v>
      </c>
      <c r="AT97" s="22">
        <v>0</v>
      </c>
      <c r="AU97" s="22">
        <f t="shared" si="429"/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f t="shared" si="430"/>
        <v>0</v>
      </c>
      <c r="BA97" s="22">
        <f t="shared" si="431"/>
        <v>35</v>
      </c>
      <c r="BB97" s="31">
        <f t="shared" si="432"/>
        <v>70</v>
      </c>
      <c r="BC97" s="22">
        <f t="shared" si="433"/>
        <v>40</v>
      </c>
      <c r="BD97" s="22">
        <f t="shared" si="434"/>
        <v>0</v>
      </c>
      <c r="BE97" s="22">
        <f t="shared" si="435"/>
        <v>40</v>
      </c>
      <c r="BF97" s="26">
        <v>2</v>
      </c>
      <c r="BG97" s="22" t="str">
        <f t="shared" ref="BG97" si="442">IF(BF97=1,BC97,"0")</f>
        <v>0</v>
      </c>
      <c r="BH97" s="22" t="str">
        <f t="shared" ref="BH97" si="443">IF(BF97=1,BD97,"0")</f>
        <v>0</v>
      </c>
      <c r="BI97" s="22">
        <f t="shared" ref="BI97" si="444">BG97+BH97</f>
        <v>0</v>
      </c>
      <c r="BJ97" s="22">
        <f t="shared" ref="BJ97" si="445">IF(BF97=2,BC97,"0")</f>
        <v>40</v>
      </c>
      <c r="BK97" s="22">
        <f t="shared" ref="BK97" si="446">IF(BF97=2,BD97,"0")</f>
        <v>0</v>
      </c>
      <c r="BL97" s="22">
        <f t="shared" ref="BL97" si="447">BJ97+BK97</f>
        <v>40</v>
      </c>
    </row>
    <row r="98" spans="1:64" s="36" customFormat="1" ht="24.95" customHeight="1">
      <c r="A98" s="34"/>
      <c r="B98" s="91" t="s">
        <v>143</v>
      </c>
      <c r="C98" s="22">
        <v>20</v>
      </c>
      <c r="D98" s="22">
        <v>119</v>
      </c>
      <c r="E98" s="22">
        <v>18</v>
      </c>
      <c r="F98" s="22">
        <v>3</v>
      </c>
      <c r="G98" s="22">
        <f t="shared" si="421"/>
        <v>21</v>
      </c>
      <c r="H98" s="22">
        <v>50</v>
      </c>
      <c r="I98" s="22">
        <v>467</v>
      </c>
      <c r="J98" s="22">
        <f>33+11</f>
        <v>44</v>
      </c>
      <c r="K98" s="22">
        <f>3+1</f>
        <v>4</v>
      </c>
      <c r="L98" s="22">
        <f t="shared" si="422"/>
        <v>48</v>
      </c>
      <c r="M98" s="22">
        <v>0</v>
      </c>
      <c r="N98" s="22">
        <v>0</v>
      </c>
      <c r="O98" s="22">
        <v>0</v>
      </c>
      <c r="P98" s="22">
        <v>0</v>
      </c>
      <c r="Q98" s="22">
        <f t="shared" si="423"/>
        <v>0</v>
      </c>
      <c r="R98" s="22">
        <v>0</v>
      </c>
      <c r="S98" s="22">
        <v>0</v>
      </c>
      <c r="T98" s="22">
        <v>0</v>
      </c>
      <c r="U98" s="22">
        <v>0</v>
      </c>
      <c r="V98" s="22">
        <f t="shared" si="424"/>
        <v>0</v>
      </c>
      <c r="W98" s="22">
        <v>0</v>
      </c>
      <c r="X98" s="22">
        <v>0</v>
      </c>
      <c r="Y98" s="22">
        <v>0</v>
      </c>
      <c r="Z98" s="22">
        <v>0</v>
      </c>
      <c r="AA98" s="22">
        <f t="shared" si="425"/>
        <v>0</v>
      </c>
      <c r="AB98" s="22">
        <v>0</v>
      </c>
      <c r="AC98" s="22">
        <v>0</v>
      </c>
      <c r="AD98" s="22">
        <v>0</v>
      </c>
      <c r="AE98" s="22">
        <v>0</v>
      </c>
      <c r="AF98" s="22">
        <f t="shared" si="426"/>
        <v>0</v>
      </c>
      <c r="AG98" s="22">
        <v>0</v>
      </c>
      <c r="AH98" s="22">
        <v>0</v>
      </c>
      <c r="AI98" s="22">
        <v>0</v>
      </c>
      <c r="AJ98" s="22">
        <v>0</v>
      </c>
      <c r="AK98" s="22">
        <f t="shared" si="427"/>
        <v>0</v>
      </c>
      <c r="AL98" s="22">
        <v>0</v>
      </c>
      <c r="AM98" s="22">
        <v>0</v>
      </c>
      <c r="AN98" s="22">
        <v>0</v>
      </c>
      <c r="AO98" s="22">
        <v>0</v>
      </c>
      <c r="AP98" s="22">
        <f t="shared" si="428"/>
        <v>0</v>
      </c>
      <c r="AQ98" s="22">
        <v>0</v>
      </c>
      <c r="AR98" s="22">
        <v>0</v>
      </c>
      <c r="AS98" s="22">
        <v>1</v>
      </c>
      <c r="AT98" s="22">
        <v>0</v>
      </c>
      <c r="AU98" s="22">
        <f t="shared" si="429"/>
        <v>1</v>
      </c>
      <c r="AV98" s="22">
        <v>0</v>
      </c>
      <c r="AW98" s="22">
        <v>0</v>
      </c>
      <c r="AX98" s="22">
        <v>0</v>
      </c>
      <c r="AY98" s="22">
        <v>0</v>
      </c>
      <c r="AZ98" s="22">
        <f t="shared" si="430"/>
        <v>0</v>
      </c>
      <c r="BA98" s="22">
        <f t="shared" si="431"/>
        <v>70</v>
      </c>
      <c r="BB98" s="31">
        <f t="shared" si="432"/>
        <v>586</v>
      </c>
      <c r="BC98" s="22">
        <f t="shared" si="433"/>
        <v>63</v>
      </c>
      <c r="BD98" s="22">
        <f t="shared" si="434"/>
        <v>7</v>
      </c>
      <c r="BE98" s="22">
        <f t="shared" si="435"/>
        <v>70</v>
      </c>
      <c r="BF98" s="26">
        <v>2</v>
      </c>
      <c r="BG98" s="22" t="str">
        <f t="shared" si="436"/>
        <v>0</v>
      </c>
      <c r="BH98" s="22" t="str">
        <f t="shared" si="437"/>
        <v>0</v>
      </c>
      <c r="BI98" s="22">
        <f t="shared" si="438"/>
        <v>0</v>
      </c>
      <c r="BJ98" s="22">
        <f t="shared" si="439"/>
        <v>63</v>
      </c>
      <c r="BK98" s="22">
        <f t="shared" si="440"/>
        <v>7</v>
      </c>
      <c r="BL98" s="22">
        <f t="shared" si="441"/>
        <v>70</v>
      </c>
    </row>
    <row r="99" spans="1:64" s="36" customFormat="1" ht="24.95" customHeight="1">
      <c r="A99" s="34"/>
      <c r="B99" s="14" t="s">
        <v>12</v>
      </c>
      <c r="C99" s="22">
        <v>35</v>
      </c>
      <c r="D99" s="22">
        <v>110</v>
      </c>
      <c r="E99" s="22">
        <f>33+1</f>
        <v>34</v>
      </c>
      <c r="F99" s="22">
        <v>2</v>
      </c>
      <c r="G99" s="22">
        <f t="shared" si="421"/>
        <v>36</v>
      </c>
      <c r="H99" s="22">
        <v>35</v>
      </c>
      <c r="I99" s="22">
        <v>226</v>
      </c>
      <c r="J99" s="22">
        <v>31</v>
      </c>
      <c r="K99" s="22">
        <v>3</v>
      </c>
      <c r="L99" s="22">
        <f t="shared" si="422"/>
        <v>34</v>
      </c>
      <c r="M99" s="22">
        <v>0</v>
      </c>
      <c r="N99" s="22">
        <v>0</v>
      </c>
      <c r="O99" s="22">
        <v>0</v>
      </c>
      <c r="P99" s="22">
        <v>0</v>
      </c>
      <c r="Q99" s="22">
        <f t="shared" si="423"/>
        <v>0</v>
      </c>
      <c r="R99" s="22">
        <v>0</v>
      </c>
      <c r="S99" s="22">
        <v>0</v>
      </c>
      <c r="T99" s="22">
        <v>0</v>
      </c>
      <c r="U99" s="22">
        <v>0</v>
      </c>
      <c r="V99" s="22">
        <f t="shared" si="424"/>
        <v>0</v>
      </c>
      <c r="W99" s="22">
        <v>0</v>
      </c>
      <c r="X99" s="22">
        <v>0</v>
      </c>
      <c r="Y99" s="22">
        <v>0</v>
      </c>
      <c r="Z99" s="22">
        <v>0</v>
      </c>
      <c r="AA99" s="22">
        <f t="shared" si="425"/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f t="shared" si="426"/>
        <v>0</v>
      </c>
      <c r="AG99" s="22">
        <v>0</v>
      </c>
      <c r="AH99" s="22">
        <v>0</v>
      </c>
      <c r="AI99" s="22">
        <v>0</v>
      </c>
      <c r="AJ99" s="22">
        <v>0</v>
      </c>
      <c r="AK99" s="22">
        <f t="shared" si="427"/>
        <v>0</v>
      </c>
      <c r="AL99" s="22">
        <v>0</v>
      </c>
      <c r="AM99" s="22">
        <v>1</v>
      </c>
      <c r="AN99" s="22">
        <v>0</v>
      </c>
      <c r="AO99" s="22">
        <v>0</v>
      </c>
      <c r="AP99" s="22">
        <f t="shared" si="428"/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f t="shared" si="429"/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f t="shared" si="430"/>
        <v>0</v>
      </c>
      <c r="BA99" s="22">
        <f t="shared" si="431"/>
        <v>70</v>
      </c>
      <c r="BB99" s="31">
        <f t="shared" si="432"/>
        <v>337</v>
      </c>
      <c r="BC99" s="22">
        <f t="shared" si="433"/>
        <v>65</v>
      </c>
      <c r="BD99" s="22">
        <f t="shared" si="434"/>
        <v>5</v>
      </c>
      <c r="BE99" s="22">
        <f t="shared" si="435"/>
        <v>70</v>
      </c>
      <c r="BF99" s="26">
        <v>2</v>
      </c>
      <c r="BG99" s="22" t="str">
        <f t="shared" si="436"/>
        <v>0</v>
      </c>
      <c r="BH99" s="22" t="str">
        <f t="shared" si="437"/>
        <v>0</v>
      </c>
      <c r="BI99" s="22">
        <f t="shared" si="438"/>
        <v>0</v>
      </c>
      <c r="BJ99" s="22">
        <f t="shared" si="439"/>
        <v>65</v>
      </c>
      <c r="BK99" s="22">
        <f t="shared" si="440"/>
        <v>5</v>
      </c>
      <c r="BL99" s="22">
        <f t="shared" si="441"/>
        <v>70</v>
      </c>
    </row>
    <row r="100" spans="1:64" s="36" customFormat="1" ht="24.95" customHeight="1">
      <c r="A100" s="34"/>
      <c r="B100" s="14" t="s">
        <v>144</v>
      </c>
      <c r="C100" s="22">
        <v>35</v>
      </c>
      <c r="D100" s="22">
        <v>9</v>
      </c>
      <c r="E100" s="22">
        <f>3+7</f>
        <v>10</v>
      </c>
      <c r="F100" s="22">
        <v>1</v>
      </c>
      <c r="G100" s="22">
        <f t="shared" si="421"/>
        <v>11</v>
      </c>
      <c r="H100" s="22">
        <v>35</v>
      </c>
      <c r="I100" s="22">
        <v>47</v>
      </c>
      <c r="J100" s="22">
        <f>17+11</f>
        <v>28</v>
      </c>
      <c r="K100" s="22">
        <f>1+3</f>
        <v>4</v>
      </c>
      <c r="L100" s="22">
        <f t="shared" si="422"/>
        <v>32</v>
      </c>
      <c r="M100" s="22">
        <v>0</v>
      </c>
      <c r="N100" s="22">
        <v>0</v>
      </c>
      <c r="O100" s="22">
        <v>0</v>
      </c>
      <c r="P100" s="22">
        <v>0</v>
      </c>
      <c r="Q100" s="22">
        <f t="shared" si="423"/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f t="shared" si="424"/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f t="shared" si="425"/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f t="shared" si="426"/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f t="shared" si="427"/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f t="shared" si="428"/>
        <v>0</v>
      </c>
      <c r="AQ100" s="22">
        <v>0</v>
      </c>
      <c r="AR100" s="22">
        <v>0</v>
      </c>
      <c r="AS100" s="22">
        <v>0</v>
      </c>
      <c r="AT100" s="22">
        <v>0</v>
      </c>
      <c r="AU100" s="22">
        <f t="shared" si="429"/>
        <v>0</v>
      </c>
      <c r="AV100" s="22">
        <v>0</v>
      </c>
      <c r="AW100" s="22">
        <v>0</v>
      </c>
      <c r="AX100" s="22">
        <v>0</v>
      </c>
      <c r="AY100" s="22">
        <v>0</v>
      </c>
      <c r="AZ100" s="22">
        <f t="shared" si="430"/>
        <v>0</v>
      </c>
      <c r="BA100" s="22">
        <f t="shared" si="431"/>
        <v>70</v>
      </c>
      <c r="BB100" s="31">
        <f t="shared" si="432"/>
        <v>56</v>
      </c>
      <c r="BC100" s="22">
        <f t="shared" si="433"/>
        <v>38</v>
      </c>
      <c r="BD100" s="22">
        <f t="shared" si="434"/>
        <v>5</v>
      </c>
      <c r="BE100" s="22">
        <f t="shared" si="435"/>
        <v>43</v>
      </c>
      <c r="BF100" s="26">
        <v>2</v>
      </c>
      <c r="BG100" s="22" t="str">
        <f t="shared" si="436"/>
        <v>0</v>
      </c>
      <c r="BH100" s="22" t="str">
        <f t="shared" si="437"/>
        <v>0</v>
      </c>
      <c r="BI100" s="22">
        <f t="shared" si="438"/>
        <v>0</v>
      </c>
      <c r="BJ100" s="22">
        <f t="shared" si="439"/>
        <v>38</v>
      </c>
      <c r="BK100" s="22">
        <f t="shared" si="440"/>
        <v>5</v>
      </c>
      <c r="BL100" s="22">
        <f t="shared" si="441"/>
        <v>43</v>
      </c>
    </row>
    <row r="101" spans="1:64" s="36" customFormat="1" ht="24.95" customHeight="1">
      <c r="A101" s="34"/>
      <c r="B101" s="35" t="s">
        <v>88</v>
      </c>
      <c r="C101" s="22">
        <v>10</v>
      </c>
      <c r="D101" s="22">
        <v>7</v>
      </c>
      <c r="E101" s="22">
        <v>4</v>
      </c>
      <c r="F101" s="22">
        <v>1</v>
      </c>
      <c r="G101" s="22">
        <f t="shared" si="421"/>
        <v>5</v>
      </c>
      <c r="H101" s="22">
        <v>25</v>
      </c>
      <c r="I101" s="22">
        <v>35</v>
      </c>
      <c r="J101" s="22">
        <f>23+2</f>
        <v>25</v>
      </c>
      <c r="K101" s="22">
        <v>2</v>
      </c>
      <c r="L101" s="22">
        <f t="shared" si="422"/>
        <v>27</v>
      </c>
      <c r="M101" s="22">
        <v>0</v>
      </c>
      <c r="N101" s="22">
        <v>0</v>
      </c>
      <c r="O101" s="22">
        <v>0</v>
      </c>
      <c r="P101" s="22">
        <v>0</v>
      </c>
      <c r="Q101" s="22">
        <f t="shared" si="423"/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f t="shared" si="424"/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f t="shared" si="425"/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f t="shared" si="426"/>
        <v>0</v>
      </c>
      <c r="AG101" s="22">
        <v>0</v>
      </c>
      <c r="AH101" s="22">
        <v>0</v>
      </c>
      <c r="AI101" s="22">
        <v>0</v>
      </c>
      <c r="AJ101" s="22">
        <v>0</v>
      </c>
      <c r="AK101" s="22">
        <f t="shared" si="427"/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f t="shared" si="428"/>
        <v>0</v>
      </c>
      <c r="AQ101" s="22">
        <v>0</v>
      </c>
      <c r="AR101" s="22">
        <v>0</v>
      </c>
      <c r="AS101" s="22">
        <v>0</v>
      </c>
      <c r="AT101" s="22">
        <v>0</v>
      </c>
      <c r="AU101" s="22">
        <f t="shared" si="429"/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f t="shared" si="430"/>
        <v>0</v>
      </c>
      <c r="BA101" s="22">
        <f t="shared" si="431"/>
        <v>35</v>
      </c>
      <c r="BB101" s="31">
        <f t="shared" si="432"/>
        <v>42</v>
      </c>
      <c r="BC101" s="22">
        <f t="shared" si="433"/>
        <v>29</v>
      </c>
      <c r="BD101" s="22">
        <f t="shared" si="434"/>
        <v>3</v>
      </c>
      <c r="BE101" s="22">
        <f t="shared" si="435"/>
        <v>32</v>
      </c>
      <c r="BF101" s="26">
        <v>2</v>
      </c>
      <c r="BG101" s="22" t="str">
        <f t="shared" si="436"/>
        <v>0</v>
      </c>
      <c r="BH101" s="22" t="str">
        <f t="shared" si="437"/>
        <v>0</v>
      </c>
      <c r="BI101" s="22">
        <f t="shared" si="438"/>
        <v>0</v>
      </c>
      <c r="BJ101" s="22">
        <f t="shared" si="439"/>
        <v>29</v>
      </c>
      <c r="BK101" s="22">
        <f t="shared" si="440"/>
        <v>3</v>
      </c>
      <c r="BL101" s="22">
        <f t="shared" si="441"/>
        <v>32</v>
      </c>
    </row>
    <row r="102" spans="1:64" s="3" customFormat="1" ht="24.95" customHeight="1">
      <c r="A102" s="34"/>
      <c r="B102" s="35" t="s">
        <v>103</v>
      </c>
      <c r="C102" s="22">
        <v>10</v>
      </c>
      <c r="D102" s="22">
        <v>6</v>
      </c>
      <c r="E102" s="22">
        <v>3</v>
      </c>
      <c r="F102" s="22">
        <v>2</v>
      </c>
      <c r="G102" s="22">
        <f t="shared" si="421"/>
        <v>5</v>
      </c>
      <c r="H102" s="22">
        <v>25</v>
      </c>
      <c r="I102" s="22">
        <v>59</v>
      </c>
      <c r="J102" s="22">
        <f>22+4</f>
        <v>26</v>
      </c>
      <c r="K102" s="22">
        <v>3</v>
      </c>
      <c r="L102" s="22">
        <f t="shared" si="422"/>
        <v>29</v>
      </c>
      <c r="M102" s="22">
        <v>0</v>
      </c>
      <c r="N102" s="22">
        <v>0</v>
      </c>
      <c r="O102" s="22">
        <v>0</v>
      </c>
      <c r="P102" s="22">
        <v>0</v>
      </c>
      <c r="Q102" s="22">
        <f t="shared" si="423"/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f t="shared" si="424"/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f t="shared" si="425"/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f t="shared" si="426"/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f t="shared" si="427"/>
        <v>0</v>
      </c>
      <c r="AL102" s="22">
        <v>0</v>
      </c>
      <c r="AM102" s="22">
        <v>2</v>
      </c>
      <c r="AN102" s="22">
        <v>1</v>
      </c>
      <c r="AO102" s="22">
        <v>0</v>
      </c>
      <c r="AP102" s="22">
        <f t="shared" si="428"/>
        <v>1</v>
      </c>
      <c r="AQ102" s="22">
        <v>0</v>
      </c>
      <c r="AR102" s="22">
        <v>0</v>
      </c>
      <c r="AS102" s="22">
        <v>0</v>
      </c>
      <c r="AT102" s="22">
        <v>0</v>
      </c>
      <c r="AU102" s="22">
        <f t="shared" si="429"/>
        <v>0</v>
      </c>
      <c r="AV102" s="22">
        <v>0</v>
      </c>
      <c r="AW102" s="22">
        <v>0</v>
      </c>
      <c r="AX102" s="22">
        <v>0</v>
      </c>
      <c r="AY102" s="22">
        <v>0</v>
      </c>
      <c r="AZ102" s="22">
        <f t="shared" si="430"/>
        <v>0</v>
      </c>
      <c r="BA102" s="22">
        <f t="shared" si="431"/>
        <v>35</v>
      </c>
      <c r="BB102" s="31">
        <f t="shared" si="432"/>
        <v>67</v>
      </c>
      <c r="BC102" s="22">
        <f t="shared" si="433"/>
        <v>30</v>
      </c>
      <c r="BD102" s="22">
        <f t="shared" si="434"/>
        <v>5</v>
      </c>
      <c r="BE102" s="22">
        <f t="shared" si="435"/>
        <v>35</v>
      </c>
      <c r="BF102" s="26">
        <v>2</v>
      </c>
      <c r="BG102" s="22" t="str">
        <f t="shared" si="436"/>
        <v>0</v>
      </c>
      <c r="BH102" s="22" t="str">
        <f t="shared" si="437"/>
        <v>0</v>
      </c>
      <c r="BI102" s="22">
        <f t="shared" si="438"/>
        <v>0</v>
      </c>
      <c r="BJ102" s="22">
        <f t="shared" si="439"/>
        <v>30</v>
      </c>
      <c r="BK102" s="22">
        <f t="shared" si="440"/>
        <v>5</v>
      </c>
      <c r="BL102" s="22">
        <f t="shared" si="441"/>
        <v>35</v>
      </c>
    </row>
    <row r="103" spans="1:64" s="36" customFormat="1" ht="24.95" customHeight="1">
      <c r="A103" s="34"/>
      <c r="B103" s="14" t="s">
        <v>101</v>
      </c>
      <c r="C103" s="22">
        <v>10</v>
      </c>
      <c r="D103" s="22">
        <v>35</v>
      </c>
      <c r="E103" s="22">
        <v>15</v>
      </c>
      <c r="F103" s="22">
        <v>3</v>
      </c>
      <c r="G103" s="22">
        <f t="shared" si="421"/>
        <v>18</v>
      </c>
      <c r="H103" s="22">
        <v>25</v>
      </c>
      <c r="I103" s="22">
        <v>65</v>
      </c>
      <c r="J103" s="22">
        <v>18</v>
      </c>
      <c r="K103" s="22">
        <v>2</v>
      </c>
      <c r="L103" s="22">
        <f t="shared" si="422"/>
        <v>20</v>
      </c>
      <c r="M103" s="22">
        <v>0</v>
      </c>
      <c r="N103" s="22">
        <v>0</v>
      </c>
      <c r="O103" s="22">
        <v>0</v>
      </c>
      <c r="P103" s="22">
        <v>0</v>
      </c>
      <c r="Q103" s="22">
        <f t="shared" si="423"/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f t="shared" si="424"/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f t="shared" si="425"/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f t="shared" si="426"/>
        <v>0</v>
      </c>
      <c r="AG103" s="22">
        <v>0</v>
      </c>
      <c r="AH103" s="22">
        <v>0</v>
      </c>
      <c r="AI103" s="22">
        <v>0</v>
      </c>
      <c r="AJ103" s="22">
        <v>0</v>
      </c>
      <c r="AK103" s="22">
        <f t="shared" si="427"/>
        <v>0</v>
      </c>
      <c r="AL103" s="22">
        <v>0</v>
      </c>
      <c r="AM103" s="22">
        <v>2</v>
      </c>
      <c r="AN103" s="22">
        <v>0</v>
      </c>
      <c r="AO103" s="22">
        <v>0</v>
      </c>
      <c r="AP103" s="22">
        <f t="shared" si="428"/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f t="shared" si="429"/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f t="shared" si="430"/>
        <v>0</v>
      </c>
      <c r="BA103" s="22">
        <f t="shared" si="431"/>
        <v>35</v>
      </c>
      <c r="BB103" s="31">
        <f t="shared" si="432"/>
        <v>102</v>
      </c>
      <c r="BC103" s="22">
        <f t="shared" si="433"/>
        <v>33</v>
      </c>
      <c r="BD103" s="22">
        <f t="shared" si="434"/>
        <v>5</v>
      </c>
      <c r="BE103" s="22">
        <f t="shared" si="435"/>
        <v>38</v>
      </c>
      <c r="BF103" s="26">
        <v>2</v>
      </c>
      <c r="BG103" s="22" t="str">
        <f t="shared" si="436"/>
        <v>0</v>
      </c>
      <c r="BH103" s="22" t="str">
        <f t="shared" si="437"/>
        <v>0</v>
      </c>
      <c r="BI103" s="22">
        <f t="shared" si="438"/>
        <v>0</v>
      </c>
      <c r="BJ103" s="22">
        <f t="shared" si="439"/>
        <v>33</v>
      </c>
      <c r="BK103" s="22">
        <f t="shared" si="440"/>
        <v>5</v>
      </c>
      <c r="BL103" s="22">
        <f t="shared" si="441"/>
        <v>38</v>
      </c>
    </row>
    <row r="104" spans="1:64" s="36" customFormat="1" ht="24.95" customHeight="1">
      <c r="A104" s="34"/>
      <c r="B104" s="35" t="s">
        <v>102</v>
      </c>
      <c r="C104" s="22">
        <v>10</v>
      </c>
      <c r="D104" s="22">
        <v>26</v>
      </c>
      <c r="E104" s="22">
        <v>17</v>
      </c>
      <c r="F104" s="22">
        <v>2</v>
      </c>
      <c r="G104" s="22">
        <f t="shared" si="421"/>
        <v>19</v>
      </c>
      <c r="H104" s="22">
        <v>25</v>
      </c>
      <c r="I104" s="22">
        <v>84</v>
      </c>
      <c r="J104" s="22">
        <v>17</v>
      </c>
      <c r="K104" s="22">
        <v>1</v>
      </c>
      <c r="L104" s="22">
        <f t="shared" si="422"/>
        <v>18</v>
      </c>
      <c r="M104" s="22">
        <v>0</v>
      </c>
      <c r="N104" s="22">
        <v>0</v>
      </c>
      <c r="O104" s="22">
        <v>0</v>
      </c>
      <c r="P104" s="22">
        <v>0</v>
      </c>
      <c r="Q104" s="22">
        <f t="shared" si="423"/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f t="shared" si="424"/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f t="shared" si="425"/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f t="shared" si="426"/>
        <v>0</v>
      </c>
      <c r="AG104" s="22">
        <v>0</v>
      </c>
      <c r="AH104" s="22">
        <v>0</v>
      </c>
      <c r="AI104" s="22">
        <v>0</v>
      </c>
      <c r="AJ104" s="22">
        <v>0</v>
      </c>
      <c r="AK104" s="22">
        <f t="shared" si="427"/>
        <v>0</v>
      </c>
      <c r="AL104" s="22">
        <v>0</v>
      </c>
      <c r="AM104" s="22">
        <v>5</v>
      </c>
      <c r="AN104" s="22">
        <v>1</v>
      </c>
      <c r="AO104" s="22">
        <v>0</v>
      </c>
      <c r="AP104" s="22">
        <f t="shared" si="428"/>
        <v>1</v>
      </c>
      <c r="AQ104" s="22">
        <v>0</v>
      </c>
      <c r="AR104" s="22">
        <v>0</v>
      </c>
      <c r="AS104" s="22">
        <v>0</v>
      </c>
      <c r="AT104" s="22">
        <v>0</v>
      </c>
      <c r="AU104" s="22">
        <f t="shared" si="429"/>
        <v>0</v>
      </c>
      <c r="AV104" s="22">
        <v>0</v>
      </c>
      <c r="AW104" s="22">
        <v>0</v>
      </c>
      <c r="AX104" s="22">
        <v>0</v>
      </c>
      <c r="AY104" s="22">
        <v>0</v>
      </c>
      <c r="AZ104" s="22">
        <f t="shared" si="430"/>
        <v>0</v>
      </c>
      <c r="BA104" s="22">
        <f t="shared" si="431"/>
        <v>35</v>
      </c>
      <c r="BB104" s="31">
        <f t="shared" si="432"/>
        <v>115</v>
      </c>
      <c r="BC104" s="22">
        <f t="shared" si="433"/>
        <v>35</v>
      </c>
      <c r="BD104" s="22">
        <f t="shared" si="434"/>
        <v>3</v>
      </c>
      <c r="BE104" s="22">
        <f t="shared" si="435"/>
        <v>38</v>
      </c>
      <c r="BF104" s="26">
        <v>2</v>
      </c>
      <c r="BG104" s="22" t="str">
        <f t="shared" si="436"/>
        <v>0</v>
      </c>
      <c r="BH104" s="22" t="str">
        <f t="shared" si="437"/>
        <v>0</v>
      </c>
      <c r="BI104" s="22">
        <f t="shared" si="438"/>
        <v>0</v>
      </c>
      <c r="BJ104" s="22">
        <f t="shared" si="439"/>
        <v>35</v>
      </c>
      <c r="BK104" s="22">
        <f t="shared" si="440"/>
        <v>3</v>
      </c>
      <c r="BL104" s="22">
        <f t="shared" si="441"/>
        <v>38</v>
      </c>
    </row>
    <row r="105" spans="1:64" s="2" customFormat="1" ht="24.95" customHeight="1">
      <c r="A105" s="4"/>
      <c r="B105" s="23" t="s">
        <v>52</v>
      </c>
      <c r="C105" s="38">
        <f t="shared" ref="C105:AH105" si="448">SUM(C95:C104)</f>
        <v>150</v>
      </c>
      <c r="D105" s="38">
        <f t="shared" si="448"/>
        <v>389</v>
      </c>
      <c r="E105" s="38">
        <f t="shared" si="448"/>
        <v>122</v>
      </c>
      <c r="F105" s="38">
        <f t="shared" si="448"/>
        <v>17</v>
      </c>
      <c r="G105" s="38">
        <f t="shared" si="448"/>
        <v>139</v>
      </c>
      <c r="H105" s="38">
        <f t="shared" ref="H105:L105" si="449">SUM(H95:H104)</f>
        <v>305</v>
      </c>
      <c r="I105" s="38">
        <f t="shared" si="449"/>
        <v>1214</v>
      </c>
      <c r="J105" s="38">
        <f t="shared" si="449"/>
        <v>277</v>
      </c>
      <c r="K105" s="38">
        <f t="shared" si="449"/>
        <v>27</v>
      </c>
      <c r="L105" s="38">
        <f t="shared" si="449"/>
        <v>304</v>
      </c>
      <c r="M105" s="38">
        <f t="shared" si="448"/>
        <v>0</v>
      </c>
      <c r="N105" s="38">
        <f t="shared" si="448"/>
        <v>0</v>
      </c>
      <c r="O105" s="38">
        <f t="shared" si="448"/>
        <v>0</v>
      </c>
      <c r="P105" s="38">
        <f t="shared" si="448"/>
        <v>0</v>
      </c>
      <c r="Q105" s="38">
        <f t="shared" si="448"/>
        <v>0</v>
      </c>
      <c r="R105" s="38">
        <f t="shared" si="448"/>
        <v>0</v>
      </c>
      <c r="S105" s="38">
        <f t="shared" si="448"/>
        <v>0</v>
      </c>
      <c r="T105" s="38">
        <f t="shared" si="448"/>
        <v>0</v>
      </c>
      <c r="U105" s="38">
        <f t="shared" si="448"/>
        <v>0</v>
      </c>
      <c r="V105" s="38">
        <f t="shared" si="448"/>
        <v>0</v>
      </c>
      <c r="W105" s="38">
        <f t="shared" si="448"/>
        <v>0</v>
      </c>
      <c r="X105" s="38">
        <f t="shared" si="448"/>
        <v>0</v>
      </c>
      <c r="Y105" s="38">
        <f t="shared" si="448"/>
        <v>0</v>
      </c>
      <c r="Z105" s="38">
        <f t="shared" si="448"/>
        <v>0</v>
      </c>
      <c r="AA105" s="38">
        <f t="shared" si="448"/>
        <v>0</v>
      </c>
      <c r="AB105" s="38">
        <f t="shared" ref="AB105:AF105" si="450">SUM(AB95:AB104)</f>
        <v>0</v>
      </c>
      <c r="AC105" s="38">
        <f t="shared" si="450"/>
        <v>0</v>
      </c>
      <c r="AD105" s="38">
        <f t="shared" si="450"/>
        <v>0</v>
      </c>
      <c r="AE105" s="38">
        <f t="shared" si="450"/>
        <v>0</v>
      </c>
      <c r="AF105" s="38">
        <f t="shared" si="450"/>
        <v>0</v>
      </c>
      <c r="AG105" s="38">
        <f t="shared" si="448"/>
        <v>0</v>
      </c>
      <c r="AH105" s="38">
        <f t="shared" si="448"/>
        <v>0</v>
      </c>
      <c r="AI105" s="38">
        <f t="shared" ref="AI105:BL105" si="451">SUM(AI95:AI104)</f>
        <v>0</v>
      </c>
      <c r="AJ105" s="38">
        <f t="shared" si="451"/>
        <v>0</v>
      </c>
      <c r="AK105" s="38">
        <f t="shared" si="451"/>
        <v>0</v>
      </c>
      <c r="AL105" s="38">
        <f t="shared" ref="AL105:AP105" si="452">SUM(AL95:AL104)</f>
        <v>0</v>
      </c>
      <c r="AM105" s="38">
        <f t="shared" si="452"/>
        <v>10</v>
      </c>
      <c r="AN105" s="38">
        <f t="shared" si="452"/>
        <v>4</v>
      </c>
      <c r="AO105" s="38">
        <f t="shared" si="452"/>
        <v>1</v>
      </c>
      <c r="AP105" s="38">
        <f t="shared" si="452"/>
        <v>5</v>
      </c>
      <c r="AQ105" s="38">
        <f t="shared" ref="AQ105:AU105" si="453">SUM(AQ95:AQ104)</f>
        <v>0</v>
      </c>
      <c r="AR105" s="38">
        <f t="shared" si="453"/>
        <v>0</v>
      </c>
      <c r="AS105" s="38">
        <f t="shared" si="453"/>
        <v>1</v>
      </c>
      <c r="AT105" s="38">
        <f t="shared" si="453"/>
        <v>0</v>
      </c>
      <c r="AU105" s="38">
        <f t="shared" si="453"/>
        <v>1</v>
      </c>
      <c r="AV105" s="38">
        <f t="shared" si="451"/>
        <v>0</v>
      </c>
      <c r="AW105" s="38">
        <f t="shared" si="451"/>
        <v>0</v>
      </c>
      <c r="AX105" s="38">
        <f t="shared" si="451"/>
        <v>0</v>
      </c>
      <c r="AY105" s="38">
        <f t="shared" si="451"/>
        <v>0</v>
      </c>
      <c r="AZ105" s="38">
        <f t="shared" si="451"/>
        <v>0</v>
      </c>
      <c r="BA105" s="38">
        <f t="shared" si="431"/>
        <v>455</v>
      </c>
      <c r="BB105" s="38">
        <f t="shared" si="432"/>
        <v>1613</v>
      </c>
      <c r="BC105" s="38">
        <f t="shared" si="433"/>
        <v>404</v>
      </c>
      <c r="BD105" s="38">
        <f t="shared" si="434"/>
        <v>45</v>
      </c>
      <c r="BE105" s="38">
        <f t="shared" si="435"/>
        <v>449</v>
      </c>
      <c r="BF105" s="38">
        <f t="shared" si="451"/>
        <v>20</v>
      </c>
      <c r="BG105" s="38">
        <f t="shared" si="451"/>
        <v>0</v>
      </c>
      <c r="BH105" s="38">
        <f t="shared" si="451"/>
        <v>0</v>
      </c>
      <c r="BI105" s="38">
        <f t="shared" si="451"/>
        <v>0</v>
      </c>
      <c r="BJ105" s="38">
        <f t="shared" si="451"/>
        <v>404</v>
      </c>
      <c r="BK105" s="38">
        <f t="shared" si="451"/>
        <v>45</v>
      </c>
      <c r="BL105" s="24">
        <f t="shared" si="451"/>
        <v>449</v>
      </c>
    </row>
    <row r="106" spans="1:64" s="2" customFormat="1" ht="24.95" customHeight="1">
      <c r="A106" s="4"/>
      <c r="B106" s="23" t="s">
        <v>54</v>
      </c>
      <c r="C106" s="38">
        <f t="shared" ref="C106:AH106" si="454">C90+C105+C93</f>
        <v>265</v>
      </c>
      <c r="D106" s="38">
        <f t="shared" si="454"/>
        <v>594</v>
      </c>
      <c r="E106" s="38">
        <f t="shared" si="454"/>
        <v>186</v>
      </c>
      <c r="F106" s="38">
        <f t="shared" si="454"/>
        <v>27</v>
      </c>
      <c r="G106" s="38">
        <f t="shared" si="454"/>
        <v>213</v>
      </c>
      <c r="H106" s="38">
        <f t="shared" si="454"/>
        <v>445</v>
      </c>
      <c r="I106" s="38">
        <f t="shared" si="454"/>
        <v>1629</v>
      </c>
      <c r="J106" s="38">
        <f t="shared" si="454"/>
        <v>426</v>
      </c>
      <c r="K106" s="38">
        <f t="shared" si="454"/>
        <v>37</v>
      </c>
      <c r="L106" s="38">
        <f t="shared" si="454"/>
        <v>463</v>
      </c>
      <c r="M106" s="38">
        <f t="shared" si="454"/>
        <v>345</v>
      </c>
      <c r="N106" s="38">
        <f t="shared" si="454"/>
        <v>429</v>
      </c>
      <c r="O106" s="38">
        <f t="shared" si="454"/>
        <v>102</v>
      </c>
      <c r="P106" s="38">
        <f t="shared" si="454"/>
        <v>111</v>
      </c>
      <c r="Q106" s="38">
        <f t="shared" si="454"/>
        <v>213</v>
      </c>
      <c r="R106" s="38">
        <f t="shared" si="454"/>
        <v>130</v>
      </c>
      <c r="S106" s="38">
        <f t="shared" si="454"/>
        <v>290</v>
      </c>
      <c r="T106" s="38">
        <f t="shared" si="454"/>
        <v>112</v>
      </c>
      <c r="U106" s="38">
        <f t="shared" si="454"/>
        <v>50</v>
      </c>
      <c r="V106" s="38">
        <f t="shared" si="454"/>
        <v>162</v>
      </c>
      <c r="W106" s="38">
        <f t="shared" si="454"/>
        <v>115</v>
      </c>
      <c r="X106" s="38">
        <f t="shared" si="454"/>
        <v>180</v>
      </c>
      <c r="Y106" s="38">
        <f t="shared" si="454"/>
        <v>85</v>
      </c>
      <c r="Z106" s="38">
        <f t="shared" si="454"/>
        <v>49</v>
      </c>
      <c r="AA106" s="38">
        <f t="shared" si="454"/>
        <v>134</v>
      </c>
      <c r="AB106" s="38">
        <f t="shared" si="454"/>
        <v>0</v>
      </c>
      <c r="AC106" s="38">
        <f t="shared" si="454"/>
        <v>38</v>
      </c>
      <c r="AD106" s="38">
        <f t="shared" si="454"/>
        <v>24</v>
      </c>
      <c r="AE106" s="38">
        <f t="shared" si="454"/>
        <v>4</v>
      </c>
      <c r="AF106" s="38">
        <f t="shared" si="454"/>
        <v>28</v>
      </c>
      <c r="AG106" s="38">
        <f t="shared" si="454"/>
        <v>0</v>
      </c>
      <c r="AH106" s="38">
        <f t="shared" si="454"/>
        <v>86</v>
      </c>
      <c r="AI106" s="38">
        <f t="shared" ref="AI106:AZ106" si="455">AI90+AI105+AI93</f>
        <v>19</v>
      </c>
      <c r="AJ106" s="38">
        <f t="shared" si="455"/>
        <v>17</v>
      </c>
      <c r="AK106" s="38">
        <f t="shared" si="455"/>
        <v>36</v>
      </c>
      <c r="AL106" s="38">
        <f t="shared" si="455"/>
        <v>0</v>
      </c>
      <c r="AM106" s="38">
        <f t="shared" si="455"/>
        <v>38</v>
      </c>
      <c r="AN106" s="38">
        <f t="shared" si="455"/>
        <v>23</v>
      </c>
      <c r="AO106" s="38">
        <f t="shared" si="455"/>
        <v>5</v>
      </c>
      <c r="AP106" s="38">
        <f t="shared" si="455"/>
        <v>28</v>
      </c>
      <c r="AQ106" s="38">
        <f t="shared" si="455"/>
        <v>0</v>
      </c>
      <c r="AR106" s="38">
        <f t="shared" si="455"/>
        <v>0</v>
      </c>
      <c r="AS106" s="38">
        <f t="shared" si="455"/>
        <v>1</v>
      </c>
      <c r="AT106" s="38">
        <f t="shared" si="455"/>
        <v>0</v>
      </c>
      <c r="AU106" s="38">
        <f t="shared" si="455"/>
        <v>1</v>
      </c>
      <c r="AV106" s="38">
        <f t="shared" si="455"/>
        <v>0</v>
      </c>
      <c r="AW106" s="38">
        <f t="shared" si="455"/>
        <v>0</v>
      </c>
      <c r="AX106" s="38">
        <f t="shared" si="455"/>
        <v>1</v>
      </c>
      <c r="AY106" s="38">
        <f t="shared" si="455"/>
        <v>1</v>
      </c>
      <c r="AZ106" s="38">
        <f t="shared" si="455"/>
        <v>2</v>
      </c>
      <c r="BA106" s="38">
        <f t="shared" si="431"/>
        <v>1300</v>
      </c>
      <c r="BB106" s="38">
        <f t="shared" si="432"/>
        <v>3284</v>
      </c>
      <c r="BC106" s="38">
        <f t="shared" si="433"/>
        <v>979</v>
      </c>
      <c r="BD106" s="38">
        <f t="shared" si="434"/>
        <v>301</v>
      </c>
      <c r="BE106" s="38">
        <f t="shared" si="435"/>
        <v>1280</v>
      </c>
      <c r="BF106" s="38">
        <f t="shared" ref="BF106:BL106" si="456">BF90+BF105+BF93</f>
        <v>22</v>
      </c>
      <c r="BG106" s="38">
        <f t="shared" si="456"/>
        <v>0</v>
      </c>
      <c r="BH106" s="38">
        <f t="shared" si="456"/>
        <v>0</v>
      </c>
      <c r="BI106" s="38">
        <f t="shared" si="456"/>
        <v>0</v>
      </c>
      <c r="BJ106" s="38">
        <f t="shared" si="456"/>
        <v>979</v>
      </c>
      <c r="BK106" s="38">
        <f t="shared" si="456"/>
        <v>301</v>
      </c>
      <c r="BL106" s="24">
        <f t="shared" si="456"/>
        <v>1280</v>
      </c>
    </row>
    <row r="107" spans="1:64" s="2" customFormat="1" ht="24.95" customHeight="1">
      <c r="A107" s="4"/>
      <c r="B107" s="11" t="s">
        <v>123</v>
      </c>
      <c r="C107" s="38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6"/>
    </row>
    <row r="108" spans="1:64" ht="24.95" customHeight="1">
      <c r="A108" s="20"/>
      <c r="B108" s="5" t="s">
        <v>81</v>
      </c>
      <c r="C108" s="33"/>
      <c r="D108" s="96"/>
      <c r="E108" s="96"/>
      <c r="F108" s="96"/>
      <c r="G108" s="32"/>
      <c r="H108" s="32"/>
      <c r="I108" s="32"/>
      <c r="J108" s="32"/>
      <c r="K108" s="32"/>
      <c r="L108" s="32"/>
      <c r="M108" s="96"/>
      <c r="N108" s="96"/>
      <c r="O108" s="97"/>
      <c r="P108" s="97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96"/>
      <c r="AH108" s="96"/>
      <c r="AI108" s="96"/>
      <c r="AJ108" s="96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117"/>
      <c r="BG108" s="32"/>
      <c r="BH108" s="32"/>
      <c r="BI108" s="32"/>
      <c r="BJ108" s="32"/>
      <c r="BK108" s="32"/>
      <c r="BL108" s="52"/>
    </row>
    <row r="109" spans="1:64" ht="24.95" customHeight="1">
      <c r="A109" s="4"/>
      <c r="B109" s="21" t="s">
        <v>15</v>
      </c>
      <c r="C109" s="22">
        <v>0</v>
      </c>
      <c r="D109" s="22">
        <v>0</v>
      </c>
      <c r="E109" s="22">
        <v>0</v>
      </c>
      <c r="F109" s="22">
        <v>0</v>
      </c>
      <c r="G109" s="22">
        <f t="shared" ref="G109:G114" si="457">E109+F109</f>
        <v>0</v>
      </c>
      <c r="H109" s="22">
        <v>35</v>
      </c>
      <c r="I109" s="22">
        <v>22</v>
      </c>
      <c r="J109" s="22">
        <v>0</v>
      </c>
      <c r="K109" s="22">
        <v>0</v>
      </c>
      <c r="L109" s="22">
        <f t="shared" ref="L109:L114" si="458">J109+K109</f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f t="shared" ref="Q109:Q114" si="459">O109+P109</f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f t="shared" ref="V109:V114" si="460">T109+U109</f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f t="shared" ref="AA109:AA114" si="461">Y109+Z109</f>
        <v>0</v>
      </c>
      <c r="AB109" s="22">
        <v>0</v>
      </c>
      <c r="AC109" s="22">
        <v>0</v>
      </c>
      <c r="AD109" s="22">
        <v>0</v>
      </c>
      <c r="AE109" s="22">
        <v>0</v>
      </c>
      <c r="AF109" s="22">
        <f t="shared" ref="AF109:AF114" si="462">AD109+AE109</f>
        <v>0</v>
      </c>
      <c r="AG109" s="22">
        <v>0</v>
      </c>
      <c r="AH109" s="22">
        <v>0</v>
      </c>
      <c r="AI109" s="22">
        <v>0</v>
      </c>
      <c r="AJ109" s="22">
        <v>0</v>
      </c>
      <c r="AK109" s="22">
        <f t="shared" ref="AK109:AK114" si="463">AI109+AJ109</f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f t="shared" ref="AP109:AP114" si="464">AN109+AO109</f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f t="shared" ref="AU109:AU114" si="465">AS109+AT109</f>
        <v>0</v>
      </c>
      <c r="AV109" s="22">
        <v>0</v>
      </c>
      <c r="AW109" s="22">
        <v>0</v>
      </c>
      <c r="AX109" s="22">
        <v>0</v>
      </c>
      <c r="AY109" s="22">
        <v>0</v>
      </c>
      <c r="AZ109" s="22">
        <f t="shared" ref="AZ109:AZ114" si="466">AX109+AY109</f>
        <v>0</v>
      </c>
      <c r="BA109" s="22">
        <f t="shared" ref="BA109:BA117" si="467">C109+H109+M109+R109+W109+AB109+AG109+AL109+AQ109+AV109</f>
        <v>35</v>
      </c>
      <c r="BB109" s="31">
        <f t="shared" ref="BB109:BB117" si="468">D109+I109+N109+S109+X109+AC109+AH109+AM109+AR109+AW109</f>
        <v>22</v>
      </c>
      <c r="BC109" s="22">
        <v>0</v>
      </c>
      <c r="BD109" s="22">
        <v>0</v>
      </c>
      <c r="BE109" s="22">
        <f t="shared" ref="BE109:BE117" si="469">G109+L109+Q109+V109+AA109+AF109+AK109+AP109+AU109+AZ109</f>
        <v>0</v>
      </c>
      <c r="BF109" s="26">
        <v>2</v>
      </c>
      <c r="BG109" s="22" t="str">
        <f t="shared" ref="BG109:BG114" si="470">IF(BF109=1,BC109,"0")</f>
        <v>0</v>
      </c>
      <c r="BH109" s="22" t="str">
        <f t="shared" ref="BH109:BH114" si="471">IF(BF109=1,BD109,"0")</f>
        <v>0</v>
      </c>
      <c r="BI109" s="22">
        <f t="shared" ref="BI109:BI114" si="472">BG109+BH109</f>
        <v>0</v>
      </c>
      <c r="BJ109" s="22">
        <f t="shared" ref="BJ109:BJ114" si="473">IF(BF109=2,BC109,"0")</f>
        <v>0</v>
      </c>
      <c r="BK109" s="22">
        <f t="shared" ref="BK109:BK114" si="474">IF(BF109=2,BD109,"0")</f>
        <v>0</v>
      </c>
      <c r="BL109" s="22">
        <f t="shared" ref="BL109:BL114" si="475">BJ109+BK109</f>
        <v>0</v>
      </c>
    </row>
    <row r="110" spans="1:64" ht="24.95" customHeight="1">
      <c r="A110" s="20"/>
      <c r="B110" s="21" t="s">
        <v>112</v>
      </c>
      <c r="C110" s="22">
        <v>0</v>
      </c>
      <c r="D110" s="22">
        <v>0</v>
      </c>
      <c r="E110" s="22">
        <v>0</v>
      </c>
      <c r="F110" s="22">
        <v>0</v>
      </c>
      <c r="G110" s="22">
        <f t="shared" si="457"/>
        <v>0</v>
      </c>
      <c r="H110" s="22">
        <v>35</v>
      </c>
      <c r="I110" s="22">
        <v>59</v>
      </c>
      <c r="J110" s="22">
        <f>22+8</f>
        <v>30</v>
      </c>
      <c r="K110" s="22">
        <v>1</v>
      </c>
      <c r="L110" s="22">
        <f t="shared" si="458"/>
        <v>31</v>
      </c>
      <c r="M110" s="22">
        <v>0</v>
      </c>
      <c r="N110" s="22">
        <v>0</v>
      </c>
      <c r="O110" s="22">
        <v>0</v>
      </c>
      <c r="P110" s="22">
        <v>0</v>
      </c>
      <c r="Q110" s="22">
        <f t="shared" si="459"/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f t="shared" si="460"/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f t="shared" si="461"/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f t="shared" si="462"/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f t="shared" si="463"/>
        <v>0</v>
      </c>
      <c r="AL110" s="22">
        <v>0</v>
      </c>
      <c r="AM110" s="22">
        <v>1</v>
      </c>
      <c r="AN110" s="22">
        <v>1</v>
      </c>
      <c r="AO110" s="22">
        <v>0</v>
      </c>
      <c r="AP110" s="22">
        <f t="shared" si="464"/>
        <v>1</v>
      </c>
      <c r="AQ110" s="22">
        <v>0</v>
      </c>
      <c r="AR110" s="22">
        <v>0</v>
      </c>
      <c r="AS110" s="22">
        <v>0</v>
      </c>
      <c r="AT110" s="22">
        <v>0</v>
      </c>
      <c r="AU110" s="22">
        <f t="shared" si="465"/>
        <v>0</v>
      </c>
      <c r="AV110" s="22">
        <v>0</v>
      </c>
      <c r="AW110" s="22">
        <v>0</v>
      </c>
      <c r="AX110" s="22">
        <v>0</v>
      </c>
      <c r="AY110" s="22">
        <v>0</v>
      </c>
      <c r="AZ110" s="22">
        <f t="shared" si="466"/>
        <v>0</v>
      </c>
      <c r="BA110" s="22">
        <f t="shared" si="467"/>
        <v>35</v>
      </c>
      <c r="BB110" s="31">
        <f t="shared" si="468"/>
        <v>60</v>
      </c>
      <c r="BC110" s="22">
        <v>31</v>
      </c>
      <c r="BD110" s="22">
        <v>1</v>
      </c>
      <c r="BE110" s="22">
        <f t="shared" si="469"/>
        <v>32</v>
      </c>
      <c r="BF110" s="26">
        <v>2</v>
      </c>
      <c r="BG110" s="22" t="str">
        <f t="shared" si="470"/>
        <v>0</v>
      </c>
      <c r="BH110" s="22" t="str">
        <f t="shared" si="471"/>
        <v>0</v>
      </c>
      <c r="BI110" s="22">
        <f t="shared" si="472"/>
        <v>0</v>
      </c>
      <c r="BJ110" s="22">
        <f t="shared" si="473"/>
        <v>31</v>
      </c>
      <c r="BK110" s="22">
        <f t="shared" si="474"/>
        <v>1</v>
      </c>
      <c r="BL110" s="22">
        <f t="shared" si="475"/>
        <v>32</v>
      </c>
    </row>
    <row r="111" spans="1:64" ht="24.95" customHeight="1">
      <c r="A111" s="20"/>
      <c r="B111" s="21" t="s">
        <v>63</v>
      </c>
      <c r="C111" s="22">
        <v>0</v>
      </c>
      <c r="D111" s="22">
        <v>0</v>
      </c>
      <c r="E111" s="22">
        <v>0</v>
      </c>
      <c r="F111" s="22">
        <v>0</v>
      </c>
      <c r="G111" s="22">
        <f t="shared" si="457"/>
        <v>0</v>
      </c>
      <c r="H111" s="22">
        <v>35</v>
      </c>
      <c r="I111" s="22">
        <v>97</v>
      </c>
      <c r="J111" s="22">
        <f>28+6</f>
        <v>34</v>
      </c>
      <c r="K111" s="22">
        <v>3</v>
      </c>
      <c r="L111" s="22">
        <f t="shared" si="458"/>
        <v>37</v>
      </c>
      <c r="M111" s="22">
        <v>0</v>
      </c>
      <c r="N111" s="22">
        <v>0</v>
      </c>
      <c r="O111" s="22">
        <v>0</v>
      </c>
      <c r="P111" s="22">
        <v>0</v>
      </c>
      <c r="Q111" s="22">
        <f t="shared" si="459"/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f t="shared" si="460"/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f t="shared" si="461"/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f t="shared" si="462"/>
        <v>0</v>
      </c>
      <c r="AG111" s="22">
        <v>0</v>
      </c>
      <c r="AH111" s="22">
        <v>0</v>
      </c>
      <c r="AI111" s="22">
        <v>0</v>
      </c>
      <c r="AJ111" s="22">
        <v>0</v>
      </c>
      <c r="AK111" s="22">
        <f t="shared" si="463"/>
        <v>0</v>
      </c>
      <c r="AL111" s="22">
        <v>0</v>
      </c>
      <c r="AM111" s="22">
        <v>3</v>
      </c>
      <c r="AN111" s="22">
        <v>2</v>
      </c>
      <c r="AO111" s="22">
        <v>0</v>
      </c>
      <c r="AP111" s="22">
        <f t="shared" si="464"/>
        <v>2</v>
      </c>
      <c r="AQ111" s="22">
        <v>0</v>
      </c>
      <c r="AR111" s="22">
        <v>0</v>
      </c>
      <c r="AS111" s="22">
        <v>0</v>
      </c>
      <c r="AT111" s="22">
        <v>0</v>
      </c>
      <c r="AU111" s="22">
        <f t="shared" si="465"/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f t="shared" si="466"/>
        <v>0</v>
      </c>
      <c r="BA111" s="22">
        <f t="shared" si="467"/>
        <v>35</v>
      </c>
      <c r="BB111" s="31">
        <f t="shared" si="468"/>
        <v>100</v>
      </c>
      <c r="BC111" s="22">
        <f t="shared" ref="BC111:BC117" si="476">E111+J111+O111+T111+Y111+AD111+AI111+AN111+AS111+AX111</f>
        <v>36</v>
      </c>
      <c r="BD111" s="22">
        <f t="shared" ref="BD111:BD117" si="477">F111+K111+P111+U111+Z111+AE111+AJ111+AO111+AT111+AY111</f>
        <v>3</v>
      </c>
      <c r="BE111" s="22">
        <f t="shared" si="469"/>
        <v>39</v>
      </c>
      <c r="BF111" s="26">
        <v>2</v>
      </c>
      <c r="BG111" s="22" t="str">
        <f t="shared" si="470"/>
        <v>0</v>
      </c>
      <c r="BH111" s="22" t="str">
        <f t="shared" si="471"/>
        <v>0</v>
      </c>
      <c r="BI111" s="22">
        <f t="shared" si="472"/>
        <v>0</v>
      </c>
      <c r="BJ111" s="22">
        <f t="shared" si="473"/>
        <v>36</v>
      </c>
      <c r="BK111" s="22">
        <f t="shared" si="474"/>
        <v>3</v>
      </c>
      <c r="BL111" s="22">
        <f t="shared" si="475"/>
        <v>39</v>
      </c>
    </row>
    <row r="112" spans="1:64" ht="24.95" customHeight="1">
      <c r="A112" s="20"/>
      <c r="B112" s="21" t="s">
        <v>12</v>
      </c>
      <c r="C112" s="22">
        <v>0</v>
      </c>
      <c r="D112" s="22">
        <v>0</v>
      </c>
      <c r="E112" s="22">
        <v>0</v>
      </c>
      <c r="F112" s="22">
        <v>0</v>
      </c>
      <c r="G112" s="22">
        <f t="shared" si="457"/>
        <v>0</v>
      </c>
      <c r="H112" s="22">
        <v>35</v>
      </c>
      <c r="I112" s="22">
        <v>105</v>
      </c>
      <c r="J112" s="22">
        <f>23+12</f>
        <v>35</v>
      </c>
      <c r="K112" s="22">
        <f>4+1</f>
        <v>5</v>
      </c>
      <c r="L112" s="22">
        <f t="shared" si="458"/>
        <v>40</v>
      </c>
      <c r="M112" s="22">
        <v>0</v>
      </c>
      <c r="N112" s="22">
        <v>0</v>
      </c>
      <c r="O112" s="22">
        <v>0</v>
      </c>
      <c r="P112" s="22">
        <v>0</v>
      </c>
      <c r="Q112" s="22">
        <f t="shared" si="459"/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f t="shared" si="460"/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f t="shared" si="461"/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f t="shared" si="462"/>
        <v>0</v>
      </c>
      <c r="AG112" s="22">
        <v>0</v>
      </c>
      <c r="AH112" s="22">
        <v>0</v>
      </c>
      <c r="AI112" s="22">
        <v>0</v>
      </c>
      <c r="AJ112" s="22">
        <v>0</v>
      </c>
      <c r="AK112" s="22">
        <f t="shared" si="463"/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f t="shared" si="464"/>
        <v>0</v>
      </c>
      <c r="AQ112" s="22">
        <v>0</v>
      </c>
      <c r="AR112" s="22">
        <v>0</v>
      </c>
      <c r="AS112" s="22">
        <v>0</v>
      </c>
      <c r="AT112" s="22">
        <v>0</v>
      </c>
      <c r="AU112" s="22">
        <f t="shared" si="465"/>
        <v>0</v>
      </c>
      <c r="AV112" s="22">
        <v>0</v>
      </c>
      <c r="AW112" s="22">
        <v>0</v>
      </c>
      <c r="AX112" s="22">
        <v>0</v>
      </c>
      <c r="AY112" s="22">
        <v>0</v>
      </c>
      <c r="AZ112" s="22">
        <f t="shared" si="466"/>
        <v>0</v>
      </c>
      <c r="BA112" s="22">
        <f t="shared" si="467"/>
        <v>35</v>
      </c>
      <c r="BB112" s="31">
        <f t="shared" si="468"/>
        <v>105</v>
      </c>
      <c r="BC112" s="22">
        <f t="shared" si="476"/>
        <v>35</v>
      </c>
      <c r="BD112" s="22">
        <f t="shared" si="477"/>
        <v>5</v>
      </c>
      <c r="BE112" s="22">
        <f t="shared" si="469"/>
        <v>40</v>
      </c>
      <c r="BF112" s="26">
        <v>2</v>
      </c>
      <c r="BG112" s="22" t="str">
        <f t="shared" si="470"/>
        <v>0</v>
      </c>
      <c r="BH112" s="22" t="str">
        <f t="shared" si="471"/>
        <v>0</v>
      </c>
      <c r="BI112" s="22">
        <f t="shared" si="472"/>
        <v>0</v>
      </c>
      <c r="BJ112" s="22">
        <f t="shared" si="473"/>
        <v>35</v>
      </c>
      <c r="BK112" s="22">
        <f t="shared" si="474"/>
        <v>5</v>
      </c>
      <c r="BL112" s="22">
        <f t="shared" si="475"/>
        <v>40</v>
      </c>
    </row>
    <row r="113" spans="1:64" s="36" customFormat="1" ht="24.95" customHeight="1">
      <c r="A113" s="34"/>
      <c r="B113" s="35" t="s">
        <v>88</v>
      </c>
      <c r="C113" s="22">
        <v>0</v>
      </c>
      <c r="D113" s="22">
        <v>0</v>
      </c>
      <c r="E113" s="22">
        <v>1</v>
      </c>
      <c r="F113" s="22">
        <v>0</v>
      </c>
      <c r="G113" s="22">
        <f t="shared" si="457"/>
        <v>1</v>
      </c>
      <c r="H113" s="22">
        <v>35</v>
      </c>
      <c r="I113" s="22">
        <v>50</v>
      </c>
      <c r="J113" s="22">
        <f>21+7</f>
        <v>28</v>
      </c>
      <c r="K113" s="22">
        <v>2</v>
      </c>
      <c r="L113" s="22">
        <f t="shared" si="458"/>
        <v>30</v>
      </c>
      <c r="M113" s="22">
        <v>0</v>
      </c>
      <c r="N113" s="22">
        <v>0</v>
      </c>
      <c r="O113" s="22">
        <v>0</v>
      </c>
      <c r="P113" s="22">
        <v>0</v>
      </c>
      <c r="Q113" s="22">
        <f t="shared" si="459"/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f t="shared" si="460"/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f t="shared" si="461"/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f t="shared" si="462"/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f t="shared" si="463"/>
        <v>0</v>
      </c>
      <c r="AL113" s="22">
        <v>0</v>
      </c>
      <c r="AM113" s="22">
        <v>3</v>
      </c>
      <c r="AN113" s="22">
        <v>1</v>
      </c>
      <c r="AO113" s="22">
        <v>0</v>
      </c>
      <c r="AP113" s="22">
        <f t="shared" si="464"/>
        <v>1</v>
      </c>
      <c r="AQ113" s="22">
        <v>0</v>
      </c>
      <c r="AR113" s="22">
        <v>0</v>
      </c>
      <c r="AS113" s="22">
        <v>0</v>
      </c>
      <c r="AT113" s="22">
        <v>0</v>
      </c>
      <c r="AU113" s="22">
        <f t="shared" si="465"/>
        <v>0</v>
      </c>
      <c r="AV113" s="22">
        <v>0</v>
      </c>
      <c r="AW113" s="22">
        <v>0</v>
      </c>
      <c r="AX113" s="22">
        <v>0</v>
      </c>
      <c r="AY113" s="22">
        <v>0</v>
      </c>
      <c r="AZ113" s="22">
        <f t="shared" si="466"/>
        <v>0</v>
      </c>
      <c r="BA113" s="22">
        <f t="shared" si="467"/>
        <v>35</v>
      </c>
      <c r="BB113" s="31">
        <f t="shared" si="468"/>
        <v>53</v>
      </c>
      <c r="BC113" s="22">
        <f t="shared" si="476"/>
        <v>30</v>
      </c>
      <c r="BD113" s="22">
        <f t="shared" si="477"/>
        <v>2</v>
      </c>
      <c r="BE113" s="22">
        <f t="shared" si="469"/>
        <v>32</v>
      </c>
      <c r="BF113" s="26">
        <v>2</v>
      </c>
      <c r="BG113" s="22" t="str">
        <f t="shared" si="470"/>
        <v>0</v>
      </c>
      <c r="BH113" s="22" t="str">
        <f t="shared" si="471"/>
        <v>0</v>
      </c>
      <c r="BI113" s="22">
        <f t="shared" si="472"/>
        <v>0</v>
      </c>
      <c r="BJ113" s="22">
        <f t="shared" si="473"/>
        <v>30</v>
      </c>
      <c r="BK113" s="22">
        <f t="shared" si="474"/>
        <v>2</v>
      </c>
      <c r="BL113" s="22">
        <f t="shared" si="475"/>
        <v>32</v>
      </c>
    </row>
    <row r="114" spans="1:64" s="36" customFormat="1" ht="24.95" customHeight="1">
      <c r="A114" s="34"/>
      <c r="B114" s="14" t="s">
        <v>102</v>
      </c>
      <c r="C114" s="22">
        <v>0</v>
      </c>
      <c r="D114" s="22">
        <v>0</v>
      </c>
      <c r="E114" s="22">
        <v>0</v>
      </c>
      <c r="F114" s="22">
        <v>0</v>
      </c>
      <c r="G114" s="22">
        <f t="shared" si="457"/>
        <v>0</v>
      </c>
      <c r="H114" s="22">
        <v>35</v>
      </c>
      <c r="I114" s="22">
        <v>72</v>
      </c>
      <c r="J114" s="22">
        <f>13+17</f>
        <v>30</v>
      </c>
      <c r="K114" s="22">
        <f>5+1</f>
        <v>6</v>
      </c>
      <c r="L114" s="22">
        <f t="shared" si="458"/>
        <v>36</v>
      </c>
      <c r="M114" s="22">
        <v>0</v>
      </c>
      <c r="N114" s="22">
        <v>0</v>
      </c>
      <c r="O114" s="22">
        <v>0</v>
      </c>
      <c r="P114" s="22">
        <v>0</v>
      </c>
      <c r="Q114" s="22">
        <f t="shared" si="459"/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f t="shared" si="460"/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f t="shared" si="461"/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f t="shared" si="462"/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f t="shared" si="463"/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f t="shared" si="464"/>
        <v>0</v>
      </c>
      <c r="AQ114" s="22">
        <v>0</v>
      </c>
      <c r="AR114" s="22">
        <v>0</v>
      </c>
      <c r="AS114" s="22">
        <v>0</v>
      </c>
      <c r="AT114" s="22">
        <v>0</v>
      </c>
      <c r="AU114" s="22">
        <f t="shared" si="465"/>
        <v>0</v>
      </c>
      <c r="AV114" s="22">
        <v>0</v>
      </c>
      <c r="AW114" s="22">
        <v>0</v>
      </c>
      <c r="AX114" s="22">
        <v>0</v>
      </c>
      <c r="AY114" s="22">
        <v>0</v>
      </c>
      <c r="AZ114" s="22">
        <f t="shared" si="466"/>
        <v>0</v>
      </c>
      <c r="BA114" s="22">
        <f t="shared" si="467"/>
        <v>35</v>
      </c>
      <c r="BB114" s="31">
        <f t="shared" si="468"/>
        <v>72</v>
      </c>
      <c r="BC114" s="22">
        <f t="shared" si="476"/>
        <v>30</v>
      </c>
      <c r="BD114" s="22">
        <f t="shared" si="477"/>
        <v>6</v>
      </c>
      <c r="BE114" s="22">
        <f t="shared" si="469"/>
        <v>36</v>
      </c>
      <c r="BF114" s="26">
        <v>2</v>
      </c>
      <c r="BG114" s="22" t="str">
        <f t="shared" si="470"/>
        <v>0</v>
      </c>
      <c r="BH114" s="22" t="str">
        <f t="shared" si="471"/>
        <v>0</v>
      </c>
      <c r="BI114" s="22">
        <f t="shared" si="472"/>
        <v>0</v>
      </c>
      <c r="BJ114" s="22">
        <f t="shared" si="473"/>
        <v>30</v>
      </c>
      <c r="BK114" s="22">
        <f t="shared" si="474"/>
        <v>6</v>
      </c>
      <c r="BL114" s="22">
        <f t="shared" si="475"/>
        <v>36</v>
      </c>
    </row>
    <row r="115" spans="1:64" s="2" customFormat="1" ht="24.95" customHeight="1">
      <c r="A115" s="4"/>
      <c r="B115" s="23" t="s">
        <v>52</v>
      </c>
      <c r="C115" s="38">
        <f t="shared" ref="C115:AU115" si="478">SUM(C109:C114)</f>
        <v>0</v>
      </c>
      <c r="D115" s="38">
        <f t="shared" ref="D115" si="479">SUM(D109:D114)</f>
        <v>0</v>
      </c>
      <c r="E115" s="38">
        <f t="shared" si="478"/>
        <v>1</v>
      </c>
      <c r="F115" s="38">
        <f t="shared" si="478"/>
        <v>0</v>
      </c>
      <c r="G115" s="38">
        <f t="shared" si="478"/>
        <v>1</v>
      </c>
      <c r="H115" s="38">
        <f t="shared" si="478"/>
        <v>210</v>
      </c>
      <c r="I115" s="38">
        <f t="shared" si="478"/>
        <v>405</v>
      </c>
      <c r="J115" s="38">
        <f t="shared" si="478"/>
        <v>157</v>
      </c>
      <c r="K115" s="38">
        <f t="shared" si="478"/>
        <v>17</v>
      </c>
      <c r="L115" s="38">
        <f t="shared" si="478"/>
        <v>174</v>
      </c>
      <c r="M115" s="38">
        <f t="shared" si="478"/>
        <v>0</v>
      </c>
      <c r="N115" s="38">
        <f t="shared" ref="N115" si="480">SUM(N109:N114)</f>
        <v>0</v>
      </c>
      <c r="O115" s="38">
        <f t="shared" si="478"/>
        <v>0</v>
      </c>
      <c r="P115" s="38">
        <f t="shared" si="478"/>
        <v>0</v>
      </c>
      <c r="Q115" s="38">
        <f t="shared" si="478"/>
        <v>0</v>
      </c>
      <c r="R115" s="38">
        <f t="shared" ref="R115:AF115" si="481">SUM(R109:R114)</f>
        <v>0</v>
      </c>
      <c r="S115" s="38">
        <f t="shared" ref="S115" si="482">SUM(S109:S114)</f>
        <v>0</v>
      </c>
      <c r="T115" s="38">
        <f t="shared" si="481"/>
        <v>0</v>
      </c>
      <c r="U115" s="38">
        <f t="shared" si="481"/>
        <v>0</v>
      </c>
      <c r="V115" s="38">
        <f t="shared" si="481"/>
        <v>0</v>
      </c>
      <c r="W115" s="38">
        <f t="shared" si="481"/>
        <v>0</v>
      </c>
      <c r="X115" s="38">
        <f t="shared" ref="X115" si="483">SUM(X109:X114)</f>
        <v>0</v>
      </c>
      <c r="Y115" s="38">
        <f t="shared" si="481"/>
        <v>0</v>
      </c>
      <c r="Z115" s="38">
        <f t="shared" si="481"/>
        <v>0</v>
      </c>
      <c r="AA115" s="38">
        <f t="shared" si="481"/>
        <v>0</v>
      </c>
      <c r="AB115" s="38">
        <f t="shared" si="481"/>
        <v>0</v>
      </c>
      <c r="AC115" s="38">
        <f t="shared" si="481"/>
        <v>0</v>
      </c>
      <c r="AD115" s="38">
        <f t="shared" si="481"/>
        <v>0</v>
      </c>
      <c r="AE115" s="38">
        <f t="shared" si="481"/>
        <v>0</v>
      </c>
      <c r="AF115" s="38">
        <f t="shared" si="481"/>
        <v>0</v>
      </c>
      <c r="AG115" s="38">
        <f t="shared" si="478"/>
        <v>0</v>
      </c>
      <c r="AH115" s="38">
        <f t="shared" ref="AH115" si="484">SUM(AH109:AH114)</f>
        <v>0</v>
      </c>
      <c r="AI115" s="38">
        <f t="shared" si="478"/>
        <v>0</v>
      </c>
      <c r="AJ115" s="38">
        <f t="shared" si="478"/>
        <v>0</v>
      </c>
      <c r="AK115" s="38">
        <f t="shared" si="478"/>
        <v>0</v>
      </c>
      <c r="AL115" s="38">
        <f t="shared" si="478"/>
        <v>0</v>
      </c>
      <c r="AM115" s="38">
        <f t="shared" si="478"/>
        <v>7</v>
      </c>
      <c r="AN115" s="38">
        <f t="shared" si="478"/>
        <v>4</v>
      </c>
      <c r="AO115" s="38">
        <f t="shared" si="478"/>
        <v>0</v>
      </c>
      <c r="AP115" s="38">
        <f t="shared" si="478"/>
        <v>4</v>
      </c>
      <c r="AQ115" s="38">
        <f t="shared" si="478"/>
        <v>0</v>
      </c>
      <c r="AR115" s="38">
        <f t="shared" si="478"/>
        <v>0</v>
      </c>
      <c r="AS115" s="38">
        <f t="shared" si="478"/>
        <v>0</v>
      </c>
      <c r="AT115" s="38">
        <f t="shared" si="478"/>
        <v>0</v>
      </c>
      <c r="AU115" s="38">
        <f t="shared" si="478"/>
        <v>0</v>
      </c>
      <c r="AV115" s="38">
        <f t="shared" ref="AV115:AZ115" si="485">SUM(AV109:AV114)</f>
        <v>0</v>
      </c>
      <c r="AW115" s="38">
        <f t="shared" si="485"/>
        <v>0</v>
      </c>
      <c r="AX115" s="38">
        <f t="shared" si="485"/>
        <v>0</v>
      </c>
      <c r="AY115" s="38">
        <f t="shared" si="485"/>
        <v>0</v>
      </c>
      <c r="AZ115" s="38">
        <f t="shared" si="485"/>
        <v>0</v>
      </c>
      <c r="BA115" s="38">
        <f t="shared" si="467"/>
        <v>210</v>
      </c>
      <c r="BB115" s="38">
        <f t="shared" si="468"/>
        <v>412</v>
      </c>
      <c r="BC115" s="38">
        <f t="shared" si="476"/>
        <v>162</v>
      </c>
      <c r="BD115" s="38">
        <f t="shared" si="477"/>
        <v>17</v>
      </c>
      <c r="BE115" s="38">
        <f t="shared" si="469"/>
        <v>179</v>
      </c>
      <c r="BF115" s="39"/>
      <c r="BG115" s="38">
        <f t="shared" ref="BG115:BL115" si="486">SUM(BG109:BG114)</f>
        <v>0</v>
      </c>
      <c r="BH115" s="38">
        <f t="shared" si="486"/>
        <v>0</v>
      </c>
      <c r="BI115" s="38">
        <f t="shared" si="486"/>
        <v>0</v>
      </c>
      <c r="BJ115" s="38">
        <f t="shared" si="486"/>
        <v>162</v>
      </c>
      <c r="BK115" s="38">
        <f t="shared" si="486"/>
        <v>17</v>
      </c>
      <c r="BL115" s="24">
        <f t="shared" si="486"/>
        <v>179</v>
      </c>
    </row>
    <row r="116" spans="1:64" s="2" customFormat="1" ht="24.95" customHeight="1">
      <c r="A116" s="4"/>
      <c r="B116" s="23" t="s">
        <v>70</v>
      </c>
      <c r="C116" s="38">
        <f>C115</f>
        <v>0</v>
      </c>
      <c r="D116" s="38">
        <f>D115</f>
        <v>0</v>
      </c>
      <c r="E116" s="38">
        <f t="shared" ref="E116:BL116" si="487">E115</f>
        <v>1</v>
      </c>
      <c r="F116" s="38">
        <f t="shared" si="487"/>
        <v>0</v>
      </c>
      <c r="G116" s="38">
        <f t="shared" si="487"/>
        <v>1</v>
      </c>
      <c r="H116" s="38">
        <f t="shared" si="487"/>
        <v>210</v>
      </c>
      <c r="I116" s="38">
        <f t="shared" si="487"/>
        <v>405</v>
      </c>
      <c r="J116" s="38">
        <f t="shared" si="487"/>
        <v>157</v>
      </c>
      <c r="K116" s="38">
        <f t="shared" si="487"/>
        <v>17</v>
      </c>
      <c r="L116" s="38">
        <f t="shared" si="487"/>
        <v>174</v>
      </c>
      <c r="M116" s="38">
        <f t="shared" si="487"/>
        <v>0</v>
      </c>
      <c r="N116" s="38">
        <f t="shared" ref="N116" si="488">N115</f>
        <v>0</v>
      </c>
      <c r="O116" s="38">
        <f t="shared" si="487"/>
        <v>0</v>
      </c>
      <c r="P116" s="38">
        <f t="shared" si="487"/>
        <v>0</v>
      </c>
      <c r="Q116" s="38">
        <f t="shared" si="487"/>
        <v>0</v>
      </c>
      <c r="R116" s="38">
        <f t="shared" ref="R116:AF116" si="489">R115</f>
        <v>0</v>
      </c>
      <c r="S116" s="38">
        <f t="shared" ref="S116" si="490">S115</f>
        <v>0</v>
      </c>
      <c r="T116" s="38">
        <f t="shared" si="489"/>
        <v>0</v>
      </c>
      <c r="U116" s="38">
        <f t="shared" si="489"/>
        <v>0</v>
      </c>
      <c r="V116" s="38">
        <f t="shared" si="489"/>
        <v>0</v>
      </c>
      <c r="W116" s="38">
        <f t="shared" si="489"/>
        <v>0</v>
      </c>
      <c r="X116" s="38">
        <f t="shared" ref="X116" si="491">X115</f>
        <v>0</v>
      </c>
      <c r="Y116" s="38">
        <f t="shared" si="489"/>
        <v>0</v>
      </c>
      <c r="Z116" s="38">
        <f t="shared" si="489"/>
        <v>0</v>
      </c>
      <c r="AA116" s="38">
        <f t="shared" si="489"/>
        <v>0</v>
      </c>
      <c r="AB116" s="38">
        <f t="shared" si="489"/>
        <v>0</v>
      </c>
      <c r="AC116" s="38">
        <f t="shared" si="489"/>
        <v>0</v>
      </c>
      <c r="AD116" s="38">
        <f t="shared" si="489"/>
        <v>0</v>
      </c>
      <c r="AE116" s="38">
        <f t="shared" si="489"/>
        <v>0</v>
      </c>
      <c r="AF116" s="38">
        <f t="shared" si="489"/>
        <v>0</v>
      </c>
      <c r="AG116" s="38">
        <f t="shared" si="487"/>
        <v>0</v>
      </c>
      <c r="AH116" s="38">
        <f t="shared" ref="AH116" si="492">AH115</f>
        <v>0</v>
      </c>
      <c r="AI116" s="38">
        <f t="shared" si="487"/>
        <v>0</v>
      </c>
      <c r="AJ116" s="38">
        <f t="shared" si="487"/>
        <v>0</v>
      </c>
      <c r="AK116" s="38">
        <f t="shared" si="487"/>
        <v>0</v>
      </c>
      <c r="AL116" s="38">
        <f t="shared" si="487"/>
        <v>0</v>
      </c>
      <c r="AM116" s="38">
        <f t="shared" si="487"/>
        <v>7</v>
      </c>
      <c r="AN116" s="38">
        <f t="shared" si="487"/>
        <v>4</v>
      </c>
      <c r="AO116" s="38">
        <f t="shared" si="487"/>
        <v>0</v>
      </c>
      <c r="AP116" s="38">
        <f t="shared" si="487"/>
        <v>4</v>
      </c>
      <c r="AQ116" s="38">
        <f t="shared" si="487"/>
        <v>0</v>
      </c>
      <c r="AR116" s="38">
        <f t="shared" si="487"/>
        <v>0</v>
      </c>
      <c r="AS116" s="38">
        <f t="shared" si="487"/>
        <v>0</v>
      </c>
      <c r="AT116" s="38">
        <f t="shared" si="487"/>
        <v>0</v>
      </c>
      <c r="AU116" s="38">
        <f t="shared" si="487"/>
        <v>0</v>
      </c>
      <c r="AV116" s="38">
        <f t="shared" ref="AV116:AZ116" si="493">AV115</f>
        <v>0</v>
      </c>
      <c r="AW116" s="38">
        <f t="shared" si="493"/>
        <v>0</v>
      </c>
      <c r="AX116" s="38">
        <f t="shared" si="493"/>
        <v>0</v>
      </c>
      <c r="AY116" s="38">
        <f t="shared" si="493"/>
        <v>0</v>
      </c>
      <c r="AZ116" s="38">
        <f t="shared" si="493"/>
        <v>0</v>
      </c>
      <c r="BA116" s="38">
        <f t="shared" si="467"/>
        <v>210</v>
      </c>
      <c r="BB116" s="38">
        <f t="shared" si="468"/>
        <v>412</v>
      </c>
      <c r="BC116" s="38">
        <f t="shared" si="476"/>
        <v>162</v>
      </c>
      <c r="BD116" s="38">
        <f t="shared" si="477"/>
        <v>17</v>
      </c>
      <c r="BE116" s="38">
        <f t="shared" si="469"/>
        <v>179</v>
      </c>
      <c r="BF116" s="39"/>
      <c r="BG116" s="38">
        <f t="shared" si="487"/>
        <v>0</v>
      </c>
      <c r="BH116" s="38">
        <f t="shared" si="487"/>
        <v>0</v>
      </c>
      <c r="BI116" s="38">
        <f t="shared" si="487"/>
        <v>0</v>
      </c>
      <c r="BJ116" s="38">
        <f t="shared" si="487"/>
        <v>162</v>
      </c>
      <c r="BK116" s="38">
        <f t="shared" si="487"/>
        <v>17</v>
      </c>
      <c r="BL116" s="24">
        <f t="shared" si="487"/>
        <v>179</v>
      </c>
    </row>
    <row r="117" spans="1:64" s="2" customFormat="1" ht="24.95" customHeight="1">
      <c r="A117" s="27"/>
      <c r="B117" s="28" t="s">
        <v>38</v>
      </c>
      <c r="C117" s="47">
        <f t="shared" ref="C117:AU117" si="494">C106+C116</f>
        <v>265</v>
      </c>
      <c r="D117" s="47">
        <f t="shared" ref="D117" si="495">D106+D116</f>
        <v>594</v>
      </c>
      <c r="E117" s="47">
        <f t="shared" si="494"/>
        <v>187</v>
      </c>
      <c r="F117" s="47">
        <f t="shared" si="494"/>
        <v>27</v>
      </c>
      <c r="G117" s="47">
        <f t="shared" si="494"/>
        <v>214</v>
      </c>
      <c r="H117" s="47">
        <f>H106+H116</f>
        <v>655</v>
      </c>
      <c r="I117" s="47">
        <f>I106+I116</f>
        <v>2034</v>
      </c>
      <c r="J117" s="47">
        <f t="shared" ref="J117:L117" si="496">J106+J116</f>
        <v>583</v>
      </c>
      <c r="K117" s="47">
        <f t="shared" si="496"/>
        <v>54</v>
      </c>
      <c r="L117" s="47">
        <f t="shared" si="496"/>
        <v>637</v>
      </c>
      <c r="M117" s="47">
        <f t="shared" si="494"/>
        <v>345</v>
      </c>
      <c r="N117" s="47">
        <f t="shared" ref="N117" si="497">N106+N116</f>
        <v>429</v>
      </c>
      <c r="O117" s="47">
        <f t="shared" si="494"/>
        <v>102</v>
      </c>
      <c r="P117" s="47">
        <f t="shared" si="494"/>
        <v>111</v>
      </c>
      <c r="Q117" s="47">
        <f t="shared" si="494"/>
        <v>213</v>
      </c>
      <c r="R117" s="47">
        <f t="shared" ref="R117:AF117" si="498">R106+R116</f>
        <v>130</v>
      </c>
      <c r="S117" s="47">
        <f t="shared" ref="S117" si="499">S106+S116</f>
        <v>290</v>
      </c>
      <c r="T117" s="47">
        <f t="shared" si="498"/>
        <v>112</v>
      </c>
      <c r="U117" s="47">
        <f t="shared" si="498"/>
        <v>50</v>
      </c>
      <c r="V117" s="47">
        <f t="shared" si="498"/>
        <v>162</v>
      </c>
      <c r="W117" s="47">
        <f t="shared" si="498"/>
        <v>115</v>
      </c>
      <c r="X117" s="47">
        <f t="shared" ref="X117" si="500">X106+X116</f>
        <v>180</v>
      </c>
      <c r="Y117" s="47">
        <f t="shared" si="498"/>
        <v>85</v>
      </c>
      <c r="Z117" s="47">
        <f t="shared" si="498"/>
        <v>49</v>
      </c>
      <c r="AA117" s="47">
        <f t="shared" si="498"/>
        <v>134</v>
      </c>
      <c r="AB117" s="47">
        <f t="shared" si="498"/>
        <v>0</v>
      </c>
      <c r="AC117" s="47">
        <f t="shared" si="498"/>
        <v>38</v>
      </c>
      <c r="AD117" s="47">
        <f t="shared" si="498"/>
        <v>24</v>
      </c>
      <c r="AE117" s="47">
        <f t="shared" si="498"/>
        <v>4</v>
      </c>
      <c r="AF117" s="47">
        <f t="shared" si="498"/>
        <v>28</v>
      </c>
      <c r="AG117" s="47">
        <f t="shared" si="494"/>
        <v>0</v>
      </c>
      <c r="AH117" s="47">
        <f t="shared" ref="AH117" si="501">AH106+AH116</f>
        <v>86</v>
      </c>
      <c r="AI117" s="47">
        <f t="shared" si="494"/>
        <v>19</v>
      </c>
      <c r="AJ117" s="47">
        <f t="shared" si="494"/>
        <v>17</v>
      </c>
      <c r="AK117" s="47">
        <f t="shared" si="494"/>
        <v>36</v>
      </c>
      <c r="AL117" s="47">
        <f t="shared" si="494"/>
        <v>0</v>
      </c>
      <c r="AM117" s="47">
        <f t="shared" si="494"/>
        <v>45</v>
      </c>
      <c r="AN117" s="47">
        <f t="shared" si="494"/>
        <v>27</v>
      </c>
      <c r="AO117" s="47">
        <f t="shared" si="494"/>
        <v>5</v>
      </c>
      <c r="AP117" s="47">
        <f t="shared" si="494"/>
        <v>32</v>
      </c>
      <c r="AQ117" s="47">
        <f t="shared" si="494"/>
        <v>0</v>
      </c>
      <c r="AR117" s="47">
        <f t="shared" si="494"/>
        <v>0</v>
      </c>
      <c r="AS117" s="47">
        <f t="shared" si="494"/>
        <v>1</v>
      </c>
      <c r="AT117" s="47">
        <f t="shared" si="494"/>
        <v>0</v>
      </c>
      <c r="AU117" s="47">
        <f t="shared" si="494"/>
        <v>1</v>
      </c>
      <c r="AV117" s="47">
        <f t="shared" ref="AV117:AZ117" si="502">AV106+AV116</f>
        <v>0</v>
      </c>
      <c r="AW117" s="47">
        <f t="shared" si="502"/>
        <v>0</v>
      </c>
      <c r="AX117" s="47">
        <f t="shared" si="502"/>
        <v>1</v>
      </c>
      <c r="AY117" s="47">
        <f t="shared" si="502"/>
        <v>1</v>
      </c>
      <c r="AZ117" s="47">
        <f t="shared" si="502"/>
        <v>2</v>
      </c>
      <c r="BA117" s="47">
        <f t="shared" si="467"/>
        <v>1510</v>
      </c>
      <c r="BB117" s="47">
        <f t="shared" si="468"/>
        <v>3696</v>
      </c>
      <c r="BC117" s="47">
        <f t="shared" si="476"/>
        <v>1141</v>
      </c>
      <c r="BD117" s="47">
        <f t="shared" si="477"/>
        <v>318</v>
      </c>
      <c r="BE117" s="47">
        <f t="shared" si="469"/>
        <v>1459</v>
      </c>
      <c r="BF117" s="48"/>
      <c r="BG117" s="47">
        <f t="shared" ref="BG117:BL117" si="503">BG106+BG116</f>
        <v>0</v>
      </c>
      <c r="BH117" s="47">
        <f t="shared" si="503"/>
        <v>0</v>
      </c>
      <c r="BI117" s="47">
        <f t="shared" si="503"/>
        <v>0</v>
      </c>
      <c r="BJ117" s="47">
        <f t="shared" si="503"/>
        <v>1141</v>
      </c>
      <c r="BK117" s="47">
        <f t="shared" si="503"/>
        <v>318</v>
      </c>
      <c r="BL117" s="29">
        <f t="shared" si="503"/>
        <v>1459</v>
      </c>
    </row>
    <row r="118" spans="1:64" ht="24.95" customHeight="1">
      <c r="A118" s="4" t="s">
        <v>40</v>
      </c>
      <c r="B118" s="5"/>
      <c r="C118" s="31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62"/>
      <c r="BG118" s="32"/>
      <c r="BH118" s="32"/>
      <c r="BI118" s="32"/>
      <c r="BJ118" s="32"/>
      <c r="BK118" s="32"/>
      <c r="BL118" s="52"/>
    </row>
    <row r="119" spans="1:64" ht="24.95" customHeight="1">
      <c r="A119" s="4"/>
      <c r="B119" s="11" t="s">
        <v>53</v>
      </c>
      <c r="C119" s="31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62"/>
      <c r="BG119" s="32"/>
      <c r="BH119" s="32"/>
      <c r="BI119" s="32"/>
      <c r="BJ119" s="32"/>
      <c r="BK119" s="32"/>
      <c r="BL119" s="52"/>
    </row>
    <row r="120" spans="1:64" ht="24.95" customHeight="1">
      <c r="A120" s="20"/>
      <c r="B120" s="5" t="s">
        <v>55</v>
      </c>
      <c r="C120" s="33"/>
      <c r="D120" s="96"/>
      <c r="E120" s="96"/>
      <c r="F120" s="96"/>
      <c r="G120" s="32"/>
      <c r="H120" s="32"/>
      <c r="I120" s="32"/>
      <c r="J120" s="32"/>
      <c r="K120" s="32"/>
      <c r="L120" s="32"/>
      <c r="M120" s="96"/>
      <c r="N120" s="96"/>
      <c r="O120" s="97"/>
      <c r="P120" s="97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96"/>
      <c r="AH120" s="96"/>
      <c r="AI120" s="96"/>
      <c r="AJ120" s="96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62"/>
      <c r="BG120" s="32"/>
      <c r="BH120" s="32"/>
      <c r="BI120" s="32"/>
      <c r="BJ120" s="32"/>
      <c r="BK120" s="32"/>
      <c r="BL120" s="52"/>
    </row>
    <row r="121" spans="1:64" ht="24.95" customHeight="1">
      <c r="A121" s="20"/>
      <c r="B121" s="21" t="s">
        <v>21</v>
      </c>
      <c r="C121" s="22">
        <v>0</v>
      </c>
      <c r="D121" s="22">
        <v>0</v>
      </c>
      <c r="E121" s="22">
        <v>0</v>
      </c>
      <c r="F121" s="22">
        <v>0</v>
      </c>
      <c r="G121" s="22">
        <f t="shared" ref="G121:G127" si="504">E121+F121</f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f t="shared" ref="L121:L127" si="505">J121+K121</f>
        <v>0</v>
      </c>
      <c r="M121" s="22">
        <v>60</v>
      </c>
      <c r="N121" s="22">
        <v>45</v>
      </c>
      <c r="O121" s="22">
        <v>2</v>
      </c>
      <c r="P121" s="22">
        <f>6+21</f>
        <v>27</v>
      </c>
      <c r="Q121" s="22">
        <f t="shared" ref="Q121:Q127" si="506">O121+P121</f>
        <v>29</v>
      </c>
      <c r="R121" s="22">
        <v>50</v>
      </c>
      <c r="S121" s="22">
        <v>21</v>
      </c>
      <c r="T121" s="22">
        <f>2+1</f>
        <v>3</v>
      </c>
      <c r="U121" s="22">
        <f>14+11</f>
        <v>25</v>
      </c>
      <c r="V121" s="22">
        <f t="shared" ref="V121:V127" si="507">T121+U121</f>
        <v>28</v>
      </c>
      <c r="W121" s="22">
        <v>10</v>
      </c>
      <c r="X121" s="22">
        <v>60</v>
      </c>
      <c r="Y121" s="22">
        <v>10</v>
      </c>
      <c r="Z121" s="22">
        <v>31</v>
      </c>
      <c r="AA121" s="22">
        <f t="shared" ref="AA121:AA127" si="508">Y121+Z121</f>
        <v>41</v>
      </c>
      <c r="AB121" s="22">
        <v>5</v>
      </c>
      <c r="AC121" s="22">
        <v>27</v>
      </c>
      <c r="AD121" s="22">
        <v>8</v>
      </c>
      <c r="AE121" s="22">
        <v>13</v>
      </c>
      <c r="AF121" s="22">
        <f t="shared" ref="AF121:AF127" si="509">AD121+AE121</f>
        <v>21</v>
      </c>
      <c r="AG121" s="22">
        <v>5</v>
      </c>
      <c r="AH121" s="22">
        <v>20</v>
      </c>
      <c r="AI121" s="22">
        <v>1</v>
      </c>
      <c r="AJ121" s="22">
        <v>4</v>
      </c>
      <c r="AK121" s="22">
        <f t="shared" ref="AK121:AK127" si="510">AI121+AJ121</f>
        <v>5</v>
      </c>
      <c r="AL121" s="22">
        <v>0</v>
      </c>
      <c r="AM121" s="22">
        <v>1</v>
      </c>
      <c r="AN121" s="22">
        <v>1</v>
      </c>
      <c r="AO121" s="22">
        <v>0</v>
      </c>
      <c r="AP121" s="22">
        <f t="shared" ref="AP121:AP127" si="511">AN121+AO121</f>
        <v>1</v>
      </c>
      <c r="AQ121" s="22">
        <v>0</v>
      </c>
      <c r="AR121" s="22">
        <v>0</v>
      </c>
      <c r="AS121" s="22">
        <v>0</v>
      </c>
      <c r="AT121" s="22">
        <v>0</v>
      </c>
      <c r="AU121" s="22">
        <f t="shared" ref="AU121:AU127" si="512">AS121+AT121</f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f t="shared" ref="AZ121:AZ127" si="513">AX121+AY121</f>
        <v>0</v>
      </c>
      <c r="BA121" s="22">
        <f t="shared" ref="BA121:BA128" si="514">C121+H121+M121+R121+W121+AB121+AG121+AL121+AQ121+AV121</f>
        <v>130</v>
      </c>
      <c r="BB121" s="22">
        <f t="shared" ref="BB121:BB128" si="515">D121+I121+N121+S121+X121+AC121+AH121+AM121+AR121+AW121</f>
        <v>174</v>
      </c>
      <c r="BC121" s="22">
        <f t="shared" ref="BC121:BC128" si="516">E121+J121+O121+T121+Y121+AD121+AI121+AN121+AS121+AX121</f>
        <v>25</v>
      </c>
      <c r="BD121" s="22">
        <f t="shared" ref="BD121:BD128" si="517">F121+K121+P121+U121+Z121+AE121+AJ121+AO121+AT121+AY121</f>
        <v>100</v>
      </c>
      <c r="BE121" s="22">
        <f t="shared" ref="BE121:BE128" si="518">G121+L121+Q121+V121+AA121+AF121+AK121+AP121+AU121+AZ121</f>
        <v>125</v>
      </c>
      <c r="BF121" s="26">
        <v>2</v>
      </c>
      <c r="BG121" s="22" t="str">
        <f t="shared" ref="BG121:BG127" si="519">IF(BF121=1,BC121,"0")</f>
        <v>0</v>
      </c>
      <c r="BH121" s="22" t="str">
        <f t="shared" ref="BH121:BH127" si="520">IF(BF121=1,BD121,"0")</f>
        <v>0</v>
      </c>
      <c r="BI121" s="22">
        <f t="shared" ref="BI121:BI127" si="521">BG121+BH121</f>
        <v>0</v>
      </c>
      <c r="BJ121" s="22">
        <f t="shared" ref="BJ121:BJ127" si="522">IF(BF121=2,BC121,"0")</f>
        <v>25</v>
      </c>
      <c r="BK121" s="22">
        <f t="shared" ref="BK121:BK127" si="523">IF(BF121=2,BD121,"0")</f>
        <v>100</v>
      </c>
      <c r="BL121" s="22">
        <f t="shared" ref="BL121:BL127" si="524">BJ121+BK121</f>
        <v>125</v>
      </c>
    </row>
    <row r="122" spans="1:64" ht="24.95" customHeight="1">
      <c r="A122" s="20"/>
      <c r="B122" s="21" t="s">
        <v>41</v>
      </c>
      <c r="C122" s="22">
        <v>10</v>
      </c>
      <c r="D122" s="22">
        <v>7</v>
      </c>
      <c r="E122" s="22">
        <v>0</v>
      </c>
      <c r="F122" s="22">
        <v>5</v>
      </c>
      <c r="G122" s="22">
        <f t="shared" si="504"/>
        <v>5</v>
      </c>
      <c r="H122" s="22">
        <v>20</v>
      </c>
      <c r="I122" s="22">
        <v>17</v>
      </c>
      <c r="J122" s="22">
        <v>2</v>
      </c>
      <c r="K122" s="22">
        <v>11</v>
      </c>
      <c r="L122" s="22">
        <f t="shared" si="505"/>
        <v>13</v>
      </c>
      <c r="M122" s="22">
        <v>30</v>
      </c>
      <c r="N122" s="22">
        <v>73</v>
      </c>
      <c r="O122" s="22">
        <v>4</v>
      </c>
      <c r="P122" s="22">
        <v>29</v>
      </c>
      <c r="Q122" s="22">
        <f t="shared" si="506"/>
        <v>33</v>
      </c>
      <c r="R122" s="22">
        <v>15</v>
      </c>
      <c r="S122" s="22">
        <v>49</v>
      </c>
      <c r="T122" s="22">
        <v>12</v>
      </c>
      <c r="U122" s="22">
        <v>27</v>
      </c>
      <c r="V122" s="22">
        <f t="shared" si="507"/>
        <v>39</v>
      </c>
      <c r="W122" s="22">
        <v>5</v>
      </c>
      <c r="X122" s="22">
        <v>10</v>
      </c>
      <c r="Y122" s="22">
        <v>2</v>
      </c>
      <c r="Z122" s="22">
        <v>4</v>
      </c>
      <c r="AA122" s="22">
        <f t="shared" si="508"/>
        <v>6</v>
      </c>
      <c r="AB122" s="22">
        <v>5</v>
      </c>
      <c r="AC122" s="22">
        <v>5</v>
      </c>
      <c r="AD122" s="22">
        <v>1</v>
      </c>
      <c r="AE122" s="22">
        <v>3</v>
      </c>
      <c r="AF122" s="22">
        <f t="shared" si="509"/>
        <v>4</v>
      </c>
      <c r="AG122" s="22">
        <v>5</v>
      </c>
      <c r="AH122" s="22">
        <v>19</v>
      </c>
      <c r="AI122" s="22">
        <v>1</v>
      </c>
      <c r="AJ122" s="22">
        <v>4</v>
      </c>
      <c r="AK122" s="22">
        <f t="shared" si="510"/>
        <v>5</v>
      </c>
      <c r="AL122" s="22">
        <v>0</v>
      </c>
      <c r="AM122" s="22">
        <v>6</v>
      </c>
      <c r="AN122" s="22">
        <v>3</v>
      </c>
      <c r="AO122" s="22">
        <v>2</v>
      </c>
      <c r="AP122" s="22">
        <f t="shared" si="511"/>
        <v>5</v>
      </c>
      <c r="AQ122" s="22">
        <v>0</v>
      </c>
      <c r="AR122" s="22">
        <v>0</v>
      </c>
      <c r="AS122" s="22">
        <v>0</v>
      </c>
      <c r="AT122" s="22">
        <v>0</v>
      </c>
      <c r="AU122" s="22">
        <f t="shared" si="512"/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f t="shared" si="513"/>
        <v>0</v>
      </c>
      <c r="BA122" s="22">
        <f t="shared" si="514"/>
        <v>90</v>
      </c>
      <c r="BB122" s="22">
        <f t="shared" si="515"/>
        <v>186</v>
      </c>
      <c r="BC122" s="22">
        <f t="shared" si="516"/>
        <v>25</v>
      </c>
      <c r="BD122" s="22">
        <f t="shared" si="517"/>
        <v>85</v>
      </c>
      <c r="BE122" s="22">
        <f t="shared" si="518"/>
        <v>110</v>
      </c>
      <c r="BF122" s="26">
        <v>1</v>
      </c>
      <c r="BG122" s="22">
        <f t="shared" si="519"/>
        <v>25</v>
      </c>
      <c r="BH122" s="22">
        <f t="shared" si="520"/>
        <v>85</v>
      </c>
      <c r="BI122" s="22">
        <f t="shared" si="521"/>
        <v>110</v>
      </c>
      <c r="BJ122" s="22" t="str">
        <f t="shared" si="522"/>
        <v>0</v>
      </c>
      <c r="BK122" s="22" t="str">
        <f t="shared" si="523"/>
        <v>0</v>
      </c>
      <c r="BL122" s="22">
        <f t="shared" si="524"/>
        <v>0</v>
      </c>
    </row>
    <row r="123" spans="1:64" ht="24.95" customHeight="1">
      <c r="A123" s="20"/>
      <c r="B123" s="14" t="s">
        <v>147</v>
      </c>
      <c r="C123" s="22">
        <v>10</v>
      </c>
      <c r="D123" s="22">
        <v>4</v>
      </c>
      <c r="E123" s="22">
        <v>1</v>
      </c>
      <c r="F123" s="22">
        <v>1</v>
      </c>
      <c r="G123" s="22">
        <f t="shared" si="504"/>
        <v>2</v>
      </c>
      <c r="H123" s="22">
        <v>20</v>
      </c>
      <c r="I123" s="22">
        <v>17</v>
      </c>
      <c r="J123" s="22">
        <v>8</v>
      </c>
      <c r="K123" s="22">
        <v>4</v>
      </c>
      <c r="L123" s="22">
        <f t="shared" si="505"/>
        <v>12</v>
      </c>
      <c r="M123" s="22">
        <v>50</v>
      </c>
      <c r="N123" s="22">
        <v>107</v>
      </c>
      <c r="O123" s="22">
        <v>16</v>
      </c>
      <c r="P123" s="22">
        <v>41</v>
      </c>
      <c r="Q123" s="22">
        <f t="shared" si="506"/>
        <v>57</v>
      </c>
      <c r="R123" s="22">
        <v>35</v>
      </c>
      <c r="S123" s="22">
        <v>143</v>
      </c>
      <c r="T123" s="22">
        <v>38</v>
      </c>
      <c r="U123" s="22">
        <v>53</v>
      </c>
      <c r="V123" s="22">
        <f t="shared" si="507"/>
        <v>91</v>
      </c>
      <c r="W123" s="22">
        <v>5</v>
      </c>
      <c r="X123" s="22">
        <v>10</v>
      </c>
      <c r="Y123" s="22">
        <v>2</v>
      </c>
      <c r="Z123" s="22">
        <v>7</v>
      </c>
      <c r="AA123" s="22">
        <f t="shared" si="508"/>
        <v>9</v>
      </c>
      <c r="AB123" s="22">
        <v>5</v>
      </c>
      <c r="AC123" s="22">
        <v>5</v>
      </c>
      <c r="AD123" s="22">
        <v>1</v>
      </c>
      <c r="AE123" s="22">
        <v>3</v>
      </c>
      <c r="AF123" s="22">
        <f t="shared" si="509"/>
        <v>4</v>
      </c>
      <c r="AG123" s="22">
        <v>5</v>
      </c>
      <c r="AH123" s="22">
        <v>50</v>
      </c>
      <c r="AI123" s="22">
        <v>5</v>
      </c>
      <c r="AJ123" s="22">
        <v>1</v>
      </c>
      <c r="AK123" s="22">
        <f t="shared" si="510"/>
        <v>6</v>
      </c>
      <c r="AL123" s="22">
        <v>0</v>
      </c>
      <c r="AM123" s="22">
        <v>1</v>
      </c>
      <c r="AN123" s="22">
        <v>1</v>
      </c>
      <c r="AO123" s="22">
        <v>1</v>
      </c>
      <c r="AP123" s="22">
        <f t="shared" si="511"/>
        <v>2</v>
      </c>
      <c r="AQ123" s="22">
        <v>0</v>
      </c>
      <c r="AR123" s="22">
        <v>0</v>
      </c>
      <c r="AS123" s="22">
        <v>2</v>
      </c>
      <c r="AT123" s="22">
        <v>0</v>
      </c>
      <c r="AU123" s="22">
        <f t="shared" si="512"/>
        <v>2</v>
      </c>
      <c r="AV123" s="22">
        <v>0</v>
      </c>
      <c r="AW123" s="22">
        <v>0</v>
      </c>
      <c r="AX123" s="22">
        <v>0</v>
      </c>
      <c r="AY123" s="22">
        <v>0</v>
      </c>
      <c r="AZ123" s="22">
        <f t="shared" si="513"/>
        <v>0</v>
      </c>
      <c r="BA123" s="22">
        <f t="shared" si="514"/>
        <v>130</v>
      </c>
      <c r="BB123" s="22">
        <f t="shared" si="515"/>
        <v>337</v>
      </c>
      <c r="BC123" s="22">
        <f t="shared" si="516"/>
        <v>74</v>
      </c>
      <c r="BD123" s="22">
        <f t="shared" si="517"/>
        <v>111</v>
      </c>
      <c r="BE123" s="22">
        <f t="shared" si="518"/>
        <v>185</v>
      </c>
      <c r="BF123" s="26">
        <v>1</v>
      </c>
      <c r="BG123" s="22">
        <f t="shared" si="519"/>
        <v>74</v>
      </c>
      <c r="BH123" s="22">
        <f t="shared" si="520"/>
        <v>111</v>
      </c>
      <c r="BI123" s="22">
        <f t="shared" si="521"/>
        <v>185</v>
      </c>
      <c r="BJ123" s="22" t="str">
        <f t="shared" si="522"/>
        <v>0</v>
      </c>
      <c r="BK123" s="22" t="str">
        <f t="shared" si="523"/>
        <v>0</v>
      </c>
      <c r="BL123" s="22">
        <f t="shared" si="524"/>
        <v>0</v>
      </c>
    </row>
    <row r="124" spans="1:64" ht="24.95" customHeight="1">
      <c r="A124" s="20"/>
      <c r="B124" s="14" t="s">
        <v>110</v>
      </c>
      <c r="C124" s="22">
        <v>0</v>
      </c>
      <c r="D124" s="22">
        <v>0</v>
      </c>
      <c r="E124" s="22">
        <v>0</v>
      </c>
      <c r="F124" s="22">
        <v>0</v>
      </c>
      <c r="G124" s="22">
        <f t="shared" si="504"/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f t="shared" si="505"/>
        <v>0</v>
      </c>
      <c r="M124" s="22">
        <v>55</v>
      </c>
      <c r="N124" s="22">
        <v>143</v>
      </c>
      <c r="O124" s="22">
        <v>7</v>
      </c>
      <c r="P124" s="22">
        <v>47</v>
      </c>
      <c r="Q124" s="22">
        <f t="shared" si="506"/>
        <v>54</v>
      </c>
      <c r="R124" s="22">
        <v>55</v>
      </c>
      <c r="S124" s="22">
        <v>197</v>
      </c>
      <c r="T124" s="22">
        <v>20</v>
      </c>
      <c r="U124" s="22">
        <v>28</v>
      </c>
      <c r="V124" s="22">
        <f t="shared" si="507"/>
        <v>48</v>
      </c>
      <c r="W124" s="22">
        <v>10</v>
      </c>
      <c r="X124" s="22">
        <v>10</v>
      </c>
      <c r="Y124" s="22">
        <v>2</v>
      </c>
      <c r="Z124" s="22">
        <v>6</v>
      </c>
      <c r="AA124" s="22">
        <f t="shared" si="508"/>
        <v>8</v>
      </c>
      <c r="AB124" s="22">
        <v>5</v>
      </c>
      <c r="AC124" s="22">
        <v>20</v>
      </c>
      <c r="AD124" s="22">
        <v>7</v>
      </c>
      <c r="AE124" s="22">
        <v>8</v>
      </c>
      <c r="AF124" s="22">
        <f t="shared" si="509"/>
        <v>15</v>
      </c>
      <c r="AG124" s="22">
        <v>5</v>
      </c>
      <c r="AH124" s="22">
        <v>65</v>
      </c>
      <c r="AI124" s="22">
        <v>3</v>
      </c>
      <c r="AJ124" s="22">
        <v>11</v>
      </c>
      <c r="AK124" s="22">
        <f t="shared" si="510"/>
        <v>14</v>
      </c>
      <c r="AL124" s="22">
        <v>0</v>
      </c>
      <c r="AM124" s="22">
        <v>2</v>
      </c>
      <c r="AN124" s="22">
        <v>0</v>
      </c>
      <c r="AO124" s="22">
        <v>0</v>
      </c>
      <c r="AP124" s="22">
        <f t="shared" si="511"/>
        <v>0</v>
      </c>
      <c r="AQ124" s="22">
        <v>0</v>
      </c>
      <c r="AR124" s="22">
        <v>0</v>
      </c>
      <c r="AS124" s="22">
        <v>0</v>
      </c>
      <c r="AT124" s="22">
        <v>0</v>
      </c>
      <c r="AU124" s="22">
        <f t="shared" si="512"/>
        <v>0</v>
      </c>
      <c r="AV124" s="22">
        <v>0</v>
      </c>
      <c r="AW124" s="22">
        <v>0</v>
      </c>
      <c r="AX124" s="22">
        <v>0</v>
      </c>
      <c r="AY124" s="22">
        <v>1</v>
      </c>
      <c r="AZ124" s="22">
        <f t="shared" si="513"/>
        <v>1</v>
      </c>
      <c r="BA124" s="22">
        <f t="shared" si="514"/>
        <v>130</v>
      </c>
      <c r="BB124" s="22">
        <f t="shared" si="515"/>
        <v>437</v>
      </c>
      <c r="BC124" s="22">
        <f t="shared" si="516"/>
        <v>39</v>
      </c>
      <c r="BD124" s="22">
        <f t="shared" si="517"/>
        <v>101</v>
      </c>
      <c r="BE124" s="22">
        <f t="shared" si="518"/>
        <v>140</v>
      </c>
      <c r="BF124" s="26">
        <v>2</v>
      </c>
      <c r="BG124" s="22" t="str">
        <f t="shared" si="519"/>
        <v>0</v>
      </c>
      <c r="BH124" s="22" t="str">
        <f t="shared" si="520"/>
        <v>0</v>
      </c>
      <c r="BI124" s="22">
        <f t="shared" si="521"/>
        <v>0</v>
      </c>
      <c r="BJ124" s="22">
        <f t="shared" si="522"/>
        <v>39</v>
      </c>
      <c r="BK124" s="22">
        <f t="shared" si="523"/>
        <v>101</v>
      </c>
      <c r="BL124" s="22">
        <f t="shared" si="524"/>
        <v>140</v>
      </c>
    </row>
    <row r="125" spans="1:64" ht="24.95" customHeight="1">
      <c r="A125" s="20"/>
      <c r="B125" s="14" t="s">
        <v>148</v>
      </c>
      <c r="C125" s="22">
        <v>20</v>
      </c>
      <c r="D125" s="22">
        <v>6</v>
      </c>
      <c r="E125" s="22">
        <v>1</v>
      </c>
      <c r="F125" s="22">
        <v>2</v>
      </c>
      <c r="G125" s="22">
        <f t="shared" si="504"/>
        <v>3</v>
      </c>
      <c r="H125" s="22">
        <v>20</v>
      </c>
      <c r="I125" s="22">
        <v>31</v>
      </c>
      <c r="J125" s="22">
        <f>6+3</f>
        <v>9</v>
      </c>
      <c r="K125" s="22">
        <f>14+2</f>
        <v>16</v>
      </c>
      <c r="L125" s="22">
        <f t="shared" si="505"/>
        <v>25</v>
      </c>
      <c r="M125" s="22">
        <v>80</v>
      </c>
      <c r="N125" s="22">
        <v>146</v>
      </c>
      <c r="O125" s="22">
        <v>8</v>
      </c>
      <c r="P125" s="22">
        <v>46</v>
      </c>
      <c r="Q125" s="22">
        <f t="shared" si="506"/>
        <v>54</v>
      </c>
      <c r="R125" s="22">
        <v>30</v>
      </c>
      <c r="S125" s="22">
        <v>143</v>
      </c>
      <c r="T125" s="22">
        <f>29+1</f>
        <v>30</v>
      </c>
      <c r="U125" s="22">
        <v>67</v>
      </c>
      <c r="V125" s="22">
        <f t="shared" ref="V125" si="525">T125+U125</f>
        <v>97</v>
      </c>
      <c r="W125" s="22">
        <v>10</v>
      </c>
      <c r="X125" s="22">
        <v>10</v>
      </c>
      <c r="Y125" s="22">
        <v>1</v>
      </c>
      <c r="Z125" s="22">
        <v>8</v>
      </c>
      <c r="AA125" s="22">
        <f t="shared" si="508"/>
        <v>9</v>
      </c>
      <c r="AB125" s="22">
        <v>5</v>
      </c>
      <c r="AC125" s="22">
        <v>5</v>
      </c>
      <c r="AD125" s="22">
        <v>2</v>
      </c>
      <c r="AE125" s="22">
        <v>2</v>
      </c>
      <c r="AF125" s="22">
        <f t="shared" si="509"/>
        <v>4</v>
      </c>
      <c r="AG125" s="22">
        <v>5</v>
      </c>
      <c r="AH125" s="22">
        <v>34</v>
      </c>
      <c r="AI125" s="22">
        <v>2</v>
      </c>
      <c r="AJ125" s="22">
        <v>2</v>
      </c>
      <c r="AK125" s="22">
        <f t="shared" si="510"/>
        <v>4</v>
      </c>
      <c r="AL125" s="22">
        <v>0</v>
      </c>
      <c r="AM125" s="22">
        <v>8</v>
      </c>
      <c r="AN125" s="22">
        <v>3</v>
      </c>
      <c r="AO125" s="22">
        <v>3</v>
      </c>
      <c r="AP125" s="22">
        <f t="shared" si="511"/>
        <v>6</v>
      </c>
      <c r="AQ125" s="22">
        <v>0</v>
      </c>
      <c r="AR125" s="22">
        <v>0</v>
      </c>
      <c r="AS125" s="22">
        <v>0</v>
      </c>
      <c r="AT125" s="22">
        <v>0</v>
      </c>
      <c r="AU125" s="22">
        <f t="shared" si="512"/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f t="shared" si="513"/>
        <v>0</v>
      </c>
      <c r="BA125" s="22">
        <f t="shared" si="514"/>
        <v>170</v>
      </c>
      <c r="BB125" s="22">
        <f t="shared" si="515"/>
        <v>383</v>
      </c>
      <c r="BC125" s="22">
        <f t="shared" si="516"/>
        <v>56</v>
      </c>
      <c r="BD125" s="22">
        <f t="shared" si="517"/>
        <v>146</v>
      </c>
      <c r="BE125" s="22">
        <f t="shared" si="518"/>
        <v>202</v>
      </c>
      <c r="BF125" s="26">
        <v>1</v>
      </c>
      <c r="BG125" s="22">
        <f t="shared" si="519"/>
        <v>56</v>
      </c>
      <c r="BH125" s="22">
        <f t="shared" si="520"/>
        <v>146</v>
      </c>
      <c r="BI125" s="22">
        <f t="shared" si="521"/>
        <v>202</v>
      </c>
      <c r="BJ125" s="22" t="str">
        <f t="shared" si="522"/>
        <v>0</v>
      </c>
      <c r="BK125" s="22" t="str">
        <f t="shared" si="523"/>
        <v>0</v>
      </c>
      <c r="BL125" s="22">
        <f t="shared" si="524"/>
        <v>0</v>
      </c>
    </row>
    <row r="126" spans="1:64" ht="24.95" customHeight="1">
      <c r="A126" s="20"/>
      <c r="B126" s="14" t="s">
        <v>22</v>
      </c>
      <c r="C126" s="22">
        <v>0</v>
      </c>
      <c r="D126" s="22">
        <v>0</v>
      </c>
      <c r="E126" s="22">
        <v>0</v>
      </c>
      <c r="F126" s="22">
        <v>0</v>
      </c>
      <c r="G126" s="22">
        <f t="shared" si="504"/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f t="shared" si="505"/>
        <v>0</v>
      </c>
      <c r="M126" s="22">
        <v>55</v>
      </c>
      <c r="N126" s="22">
        <v>66</v>
      </c>
      <c r="O126" s="22">
        <f>1+1</f>
        <v>2</v>
      </c>
      <c r="P126" s="22">
        <f>29+11</f>
        <v>40</v>
      </c>
      <c r="Q126" s="22">
        <f t="shared" si="506"/>
        <v>42</v>
      </c>
      <c r="R126" s="22">
        <v>55</v>
      </c>
      <c r="S126" s="22">
        <v>46</v>
      </c>
      <c r="T126" s="22">
        <f>14+10</f>
        <v>24</v>
      </c>
      <c r="U126" s="22">
        <f>21+24</f>
        <v>45</v>
      </c>
      <c r="V126" s="22">
        <f t="shared" si="507"/>
        <v>69</v>
      </c>
      <c r="W126" s="22">
        <v>10</v>
      </c>
      <c r="X126" s="22">
        <v>20</v>
      </c>
      <c r="Y126" s="22">
        <v>4</v>
      </c>
      <c r="Z126" s="22">
        <v>13</v>
      </c>
      <c r="AA126" s="22">
        <f t="shared" si="508"/>
        <v>17</v>
      </c>
      <c r="AB126" s="22">
        <v>5</v>
      </c>
      <c r="AC126" s="22">
        <v>10</v>
      </c>
      <c r="AD126" s="22">
        <v>1</v>
      </c>
      <c r="AE126" s="22">
        <v>6</v>
      </c>
      <c r="AF126" s="22">
        <f t="shared" si="509"/>
        <v>7</v>
      </c>
      <c r="AG126" s="22">
        <v>5</v>
      </c>
      <c r="AH126" s="22">
        <v>33</v>
      </c>
      <c r="AI126" s="22">
        <v>3</v>
      </c>
      <c r="AJ126" s="22">
        <v>11</v>
      </c>
      <c r="AK126" s="22">
        <f t="shared" si="510"/>
        <v>14</v>
      </c>
      <c r="AL126" s="22">
        <v>0</v>
      </c>
      <c r="AM126" s="22">
        <v>3</v>
      </c>
      <c r="AN126" s="22">
        <v>0</v>
      </c>
      <c r="AO126" s="22">
        <v>2</v>
      </c>
      <c r="AP126" s="22">
        <f t="shared" si="511"/>
        <v>2</v>
      </c>
      <c r="AQ126" s="22">
        <v>0</v>
      </c>
      <c r="AR126" s="22">
        <v>0</v>
      </c>
      <c r="AS126" s="22">
        <v>1</v>
      </c>
      <c r="AT126" s="22">
        <v>0</v>
      </c>
      <c r="AU126" s="22">
        <f t="shared" si="512"/>
        <v>1</v>
      </c>
      <c r="AV126" s="22">
        <v>0</v>
      </c>
      <c r="AW126" s="22">
        <v>0</v>
      </c>
      <c r="AX126" s="22">
        <v>0</v>
      </c>
      <c r="AY126" s="22">
        <v>0</v>
      </c>
      <c r="AZ126" s="22">
        <f t="shared" si="513"/>
        <v>0</v>
      </c>
      <c r="BA126" s="22">
        <f t="shared" si="514"/>
        <v>130</v>
      </c>
      <c r="BB126" s="22">
        <f t="shared" si="515"/>
        <v>178</v>
      </c>
      <c r="BC126" s="22">
        <f t="shared" si="516"/>
        <v>35</v>
      </c>
      <c r="BD126" s="22">
        <f t="shared" si="517"/>
        <v>117</v>
      </c>
      <c r="BE126" s="22">
        <f t="shared" si="518"/>
        <v>152</v>
      </c>
      <c r="BF126" s="26">
        <v>2</v>
      </c>
      <c r="BG126" s="22" t="str">
        <f t="shared" ref="BG126" si="526">IF(BF126=1,BC126,"0")</f>
        <v>0</v>
      </c>
      <c r="BH126" s="22" t="str">
        <f t="shared" ref="BH126" si="527">IF(BF126=1,BD126,"0")</f>
        <v>0</v>
      </c>
      <c r="BI126" s="22">
        <f t="shared" ref="BI126" si="528">BG126+BH126</f>
        <v>0</v>
      </c>
      <c r="BJ126" s="22">
        <f t="shared" ref="BJ126" si="529">IF(BF126=2,BC126,"0")</f>
        <v>35</v>
      </c>
      <c r="BK126" s="22">
        <f t="shared" ref="BK126" si="530">IF(BF126=2,BD126,"0")</f>
        <v>117</v>
      </c>
      <c r="BL126" s="22">
        <f t="shared" ref="BL126" si="531">BJ126+BK126</f>
        <v>152</v>
      </c>
    </row>
    <row r="127" spans="1:64" ht="24.95" customHeight="1">
      <c r="A127" s="20"/>
      <c r="B127" s="14" t="s">
        <v>66</v>
      </c>
      <c r="C127" s="22">
        <v>20</v>
      </c>
      <c r="D127" s="22">
        <v>17</v>
      </c>
      <c r="E127" s="22">
        <f>1+1</f>
        <v>2</v>
      </c>
      <c r="F127" s="22">
        <v>13</v>
      </c>
      <c r="G127" s="22">
        <f t="shared" si="504"/>
        <v>15</v>
      </c>
      <c r="H127" s="22">
        <v>30</v>
      </c>
      <c r="I127" s="22">
        <v>23</v>
      </c>
      <c r="J127" s="22">
        <v>8</v>
      </c>
      <c r="K127" s="22">
        <v>6</v>
      </c>
      <c r="L127" s="22">
        <f t="shared" si="505"/>
        <v>14</v>
      </c>
      <c r="M127" s="22">
        <v>40</v>
      </c>
      <c r="N127" s="22">
        <v>54</v>
      </c>
      <c r="O127" s="22">
        <v>16</v>
      </c>
      <c r="P127" s="22">
        <v>22</v>
      </c>
      <c r="Q127" s="22">
        <f t="shared" si="506"/>
        <v>38</v>
      </c>
      <c r="R127" s="22">
        <v>40</v>
      </c>
      <c r="S127" s="22">
        <v>72</v>
      </c>
      <c r="T127" s="22">
        <v>29</v>
      </c>
      <c r="U127" s="22">
        <v>12</v>
      </c>
      <c r="V127" s="22">
        <f t="shared" si="507"/>
        <v>41</v>
      </c>
      <c r="W127" s="22">
        <v>10</v>
      </c>
      <c r="X127" s="22">
        <v>10</v>
      </c>
      <c r="Y127" s="22">
        <v>6</v>
      </c>
      <c r="Z127" s="22">
        <v>2</v>
      </c>
      <c r="AA127" s="22">
        <f t="shared" si="508"/>
        <v>8</v>
      </c>
      <c r="AB127" s="22">
        <v>5</v>
      </c>
      <c r="AC127" s="22">
        <v>30</v>
      </c>
      <c r="AD127" s="22">
        <v>15</v>
      </c>
      <c r="AE127" s="22">
        <v>9</v>
      </c>
      <c r="AF127" s="22">
        <f t="shared" si="509"/>
        <v>24</v>
      </c>
      <c r="AG127" s="22">
        <v>5</v>
      </c>
      <c r="AH127" s="22">
        <v>43</v>
      </c>
      <c r="AI127" s="22">
        <v>13</v>
      </c>
      <c r="AJ127" s="22">
        <v>6</v>
      </c>
      <c r="AK127" s="22">
        <f t="shared" si="510"/>
        <v>19</v>
      </c>
      <c r="AL127" s="22">
        <v>0</v>
      </c>
      <c r="AM127" s="22">
        <v>3</v>
      </c>
      <c r="AN127" s="22">
        <v>2</v>
      </c>
      <c r="AO127" s="22">
        <v>0</v>
      </c>
      <c r="AP127" s="22">
        <f t="shared" si="511"/>
        <v>2</v>
      </c>
      <c r="AQ127" s="22">
        <v>0</v>
      </c>
      <c r="AR127" s="22">
        <v>0</v>
      </c>
      <c r="AS127" s="22">
        <v>0</v>
      </c>
      <c r="AT127" s="22">
        <v>0</v>
      </c>
      <c r="AU127" s="22">
        <f t="shared" si="512"/>
        <v>0</v>
      </c>
      <c r="AV127" s="22">
        <v>0</v>
      </c>
      <c r="AW127" s="22">
        <v>0</v>
      </c>
      <c r="AX127" s="22">
        <v>0</v>
      </c>
      <c r="AY127" s="22">
        <v>0</v>
      </c>
      <c r="AZ127" s="22">
        <f t="shared" si="513"/>
        <v>0</v>
      </c>
      <c r="BA127" s="22">
        <f t="shared" si="514"/>
        <v>150</v>
      </c>
      <c r="BB127" s="22">
        <f t="shared" si="515"/>
        <v>252</v>
      </c>
      <c r="BC127" s="22">
        <f t="shared" si="516"/>
        <v>91</v>
      </c>
      <c r="BD127" s="22">
        <f t="shared" si="517"/>
        <v>70</v>
      </c>
      <c r="BE127" s="22">
        <f t="shared" si="518"/>
        <v>161</v>
      </c>
      <c r="BF127" s="26">
        <v>2</v>
      </c>
      <c r="BG127" s="22" t="str">
        <f t="shared" si="519"/>
        <v>0</v>
      </c>
      <c r="BH127" s="22" t="str">
        <f t="shared" si="520"/>
        <v>0</v>
      </c>
      <c r="BI127" s="22">
        <f t="shared" si="521"/>
        <v>0</v>
      </c>
      <c r="BJ127" s="22">
        <f t="shared" si="522"/>
        <v>91</v>
      </c>
      <c r="BK127" s="22">
        <f t="shared" si="523"/>
        <v>70</v>
      </c>
      <c r="BL127" s="22">
        <f t="shared" si="524"/>
        <v>161</v>
      </c>
    </row>
    <row r="128" spans="1:64" s="2" customFormat="1" ht="24.95" customHeight="1">
      <c r="A128" s="55"/>
      <c r="B128" s="56" t="s">
        <v>52</v>
      </c>
      <c r="C128" s="44">
        <f t="shared" ref="C128:AU128" si="532">SUM(C121:C127)</f>
        <v>60</v>
      </c>
      <c r="D128" s="44">
        <f t="shared" si="532"/>
        <v>34</v>
      </c>
      <c r="E128" s="44">
        <f t="shared" si="532"/>
        <v>4</v>
      </c>
      <c r="F128" s="44">
        <f t="shared" si="532"/>
        <v>21</v>
      </c>
      <c r="G128" s="44">
        <f t="shared" si="532"/>
        <v>25</v>
      </c>
      <c r="H128" s="44">
        <f t="shared" si="532"/>
        <v>90</v>
      </c>
      <c r="I128" s="44">
        <f t="shared" si="532"/>
        <v>88</v>
      </c>
      <c r="J128" s="44">
        <f t="shared" si="532"/>
        <v>27</v>
      </c>
      <c r="K128" s="44">
        <f t="shared" si="532"/>
        <v>37</v>
      </c>
      <c r="L128" s="44">
        <f t="shared" si="532"/>
        <v>64</v>
      </c>
      <c r="M128" s="44">
        <f t="shared" si="532"/>
        <v>370</v>
      </c>
      <c r="N128" s="44">
        <f t="shared" si="532"/>
        <v>634</v>
      </c>
      <c r="O128" s="44">
        <f t="shared" si="532"/>
        <v>55</v>
      </c>
      <c r="P128" s="44">
        <f t="shared" si="532"/>
        <v>252</v>
      </c>
      <c r="Q128" s="44">
        <f t="shared" si="532"/>
        <v>307</v>
      </c>
      <c r="R128" s="44">
        <f t="shared" ref="R128:AF128" si="533">SUM(R121:R127)</f>
        <v>280</v>
      </c>
      <c r="S128" s="44">
        <f t="shared" si="533"/>
        <v>671</v>
      </c>
      <c r="T128" s="44">
        <f t="shared" si="533"/>
        <v>156</v>
      </c>
      <c r="U128" s="44">
        <f t="shared" si="533"/>
        <v>257</v>
      </c>
      <c r="V128" s="44">
        <f t="shared" si="533"/>
        <v>413</v>
      </c>
      <c r="W128" s="44">
        <f t="shared" si="533"/>
        <v>60</v>
      </c>
      <c r="X128" s="44">
        <f t="shared" si="533"/>
        <v>130</v>
      </c>
      <c r="Y128" s="44">
        <f t="shared" si="533"/>
        <v>27</v>
      </c>
      <c r="Z128" s="44">
        <f t="shared" si="533"/>
        <v>71</v>
      </c>
      <c r="AA128" s="44">
        <f t="shared" si="533"/>
        <v>98</v>
      </c>
      <c r="AB128" s="44">
        <f t="shared" si="533"/>
        <v>35</v>
      </c>
      <c r="AC128" s="44">
        <f t="shared" si="533"/>
        <v>102</v>
      </c>
      <c r="AD128" s="44">
        <f t="shared" si="533"/>
        <v>35</v>
      </c>
      <c r="AE128" s="44">
        <f t="shared" si="533"/>
        <v>44</v>
      </c>
      <c r="AF128" s="44">
        <f t="shared" si="533"/>
        <v>79</v>
      </c>
      <c r="AG128" s="44">
        <f t="shared" si="532"/>
        <v>35</v>
      </c>
      <c r="AH128" s="44">
        <f t="shared" si="532"/>
        <v>264</v>
      </c>
      <c r="AI128" s="44">
        <f t="shared" si="532"/>
        <v>28</v>
      </c>
      <c r="AJ128" s="44">
        <f t="shared" si="532"/>
        <v>39</v>
      </c>
      <c r="AK128" s="44">
        <f t="shared" si="532"/>
        <v>67</v>
      </c>
      <c r="AL128" s="44">
        <f t="shared" si="532"/>
        <v>0</v>
      </c>
      <c r="AM128" s="44">
        <f t="shared" si="532"/>
        <v>24</v>
      </c>
      <c r="AN128" s="44">
        <f t="shared" si="532"/>
        <v>10</v>
      </c>
      <c r="AO128" s="44">
        <f t="shared" si="532"/>
        <v>8</v>
      </c>
      <c r="AP128" s="44">
        <f t="shared" si="532"/>
        <v>18</v>
      </c>
      <c r="AQ128" s="44">
        <f t="shared" si="532"/>
        <v>0</v>
      </c>
      <c r="AR128" s="44">
        <f t="shared" si="532"/>
        <v>0</v>
      </c>
      <c r="AS128" s="44">
        <f t="shared" si="532"/>
        <v>3</v>
      </c>
      <c r="AT128" s="44">
        <f t="shared" si="532"/>
        <v>0</v>
      </c>
      <c r="AU128" s="44">
        <f t="shared" si="532"/>
        <v>3</v>
      </c>
      <c r="AV128" s="44">
        <f t="shared" ref="AV128:AZ128" si="534">SUM(AV121:AV127)</f>
        <v>0</v>
      </c>
      <c r="AW128" s="44">
        <f t="shared" si="534"/>
        <v>0</v>
      </c>
      <c r="AX128" s="44">
        <f t="shared" si="534"/>
        <v>0</v>
      </c>
      <c r="AY128" s="44">
        <f t="shared" si="534"/>
        <v>1</v>
      </c>
      <c r="AZ128" s="44">
        <f t="shared" si="534"/>
        <v>1</v>
      </c>
      <c r="BA128" s="44">
        <f t="shared" si="514"/>
        <v>930</v>
      </c>
      <c r="BB128" s="44">
        <f t="shared" si="515"/>
        <v>1947</v>
      </c>
      <c r="BC128" s="44">
        <f t="shared" si="516"/>
        <v>345</v>
      </c>
      <c r="BD128" s="44">
        <f t="shared" si="517"/>
        <v>730</v>
      </c>
      <c r="BE128" s="44">
        <f t="shared" si="518"/>
        <v>1075</v>
      </c>
      <c r="BF128" s="57"/>
      <c r="BG128" s="44">
        <f t="shared" ref="BG128:BL128" si="535">SUM(BG121:BG127)</f>
        <v>155</v>
      </c>
      <c r="BH128" s="44">
        <f t="shared" si="535"/>
        <v>342</v>
      </c>
      <c r="BI128" s="44">
        <f t="shared" si="535"/>
        <v>497</v>
      </c>
      <c r="BJ128" s="44">
        <f t="shared" si="535"/>
        <v>190</v>
      </c>
      <c r="BK128" s="44">
        <f t="shared" si="535"/>
        <v>388</v>
      </c>
      <c r="BL128" s="44">
        <f t="shared" si="535"/>
        <v>578</v>
      </c>
    </row>
    <row r="129" spans="1:64" s="2" customFormat="1" ht="24.95" customHeight="1">
      <c r="A129" s="58"/>
      <c r="B129" s="5" t="s">
        <v>71</v>
      </c>
      <c r="C129" s="33"/>
      <c r="D129" s="96"/>
      <c r="E129" s="96"/>
      <c r="F129" s="96"/>
      <c r="G129" s="32"/>
      <c r="H129" s="32"/>
      <c r="I129" s="32"/>
      <c r="J129" s="32"/>
      <c r="K129" s="32"/>
      <c r="L129" s="32"/>
      <c r="M129" s="96"/>
      <c r="N129" s="96"/>
      <c r="O129" s="97"/>
      <c r="P129" s="97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96"/>
      <c r="AH129" s="96"/>
      <c r="AI129" s="96"/>
      <c r="AJ129" s="96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117"/>
      <c r="BG129" s="32"/>
      <c r="BH129" s="32"/>
      <c r="BI129" s="32"/>
      <c r="BJ129" s="32"/>
      <c r="BK129" s="32"/>
      <c r="BL129" s="52"/>
    </row>
    <row r="130" spans="1:64" s="2" customFormat="1" ht="24.95" customHeight="1">
      <c r="A130" s="58"/>
      <c r="B130" s="21" t="s">
        <v>73</v>
      </c>
      <c r="C130" s="22">
        <v>20</v>
      </c>
      <c r="D130" s="22">
        <v>28</v>
      </c>
      <c r="E130" s="22">
        <v>1</v>
      </c>
      <c r="F130" s="22">
        <v>6</v>
      </c>
      <c r="G130" s="22">
        <f t="shared" ref="G130" si="536">E130+F130</f>
        <v>7</v>
      </c>
      <c r="H130" s="22">
        <v>20</v>
      </c>
      <c r="I130" s="22">
        <v>54</v>
      </c>
      <c r="J130" s="22">
        <v>3</v>
      </c>
      <c r="K130" s="22">
        <v>29</v>
      </c>
      <c r="L130" s="22">
        <f t="shared" ref="L130" si="537">J130+K130</f>
        <v>32</v>
      </c>
      <c r="M130" s="22">
        <v>55</v>
      </c>
      <c r="N130" s="22">
        <v>148</v>
      </c>
      <c r="O130" s="22">
        <v>4</v>
      </c>
      <c r="P130" s="22">
        <v>54</v>
      </c>
      <c r="Q130" s="22">
        <f t="shared" ref="Q130" si="538">O130+P130</f>
        <v>58</v>
      </c>
      <c r="R130" s="22">
        <v>55</v>
      </c>
      <c r="S130" s="22">
        <v>113</v>
      </c>
      <c r="T130" s="22">
        <v>10</v>
      </c>
      <c r="U130" s="22">
        <v>34</v>
      </c>
      <c r="V130" s="22">
        <f t="shared" ref="V130" si="539">T130+U130</f>
        <v>44</v>
      </c>
      <c r="W130" s="22">
        <v>10</v>
      </c>
      <c r="X130" s="22">
        <v>20</v>
      </c>
      <c r="Y130" s="22">
        <v>3</v>
      </c>
      <c r="Z130" s="22">
        <v>14</v>
      </c>
      <c r="AA130" s="22">
        <f t="shared" ref="AA130" si="540">Y130+Z130</f>
        <v>17</v>
      </c>
      <c r="AB130" s="22">
        <v>5</v>
      </c>
      <c r="AC130" s="22">
        <v>10</v>
      </c>
      <c r="AD130" s="22">
        <v>1</v>
      </c>
      <c r="AE130" s="22">
        <v>7</v>
      </c>
      <c r="AF130" s="22">
        <f t="shared" ref="AF130" si="541">AD130+AE130</f>
        <v>8</v>
      </c>
      <c r="AG130" s="22">
        <v>5</v>
      </c>
      <c r="AH130" s="22">
        <v>37</v>
      </c>
      <c r="AI130" s="22">
        <v>0</v>
      </c>
      <c r="AJ130" s="22">
        <v>12</v>
      </c>
      <c r="AK130" s="22">
        <f t="shared" ref="AK130" si="542">AI130+AJ130</f>
        <v>12</v>
      </c>
      <c r="AL130" s="22">
        <v>0</v>
      </c>
      <c r="AM130" s="22">
        <v>0</v>
      </c>
      <c r="AN130" s="22">
        <v>0</v>
      </c>
      <c r="AO130" s="22">
        <v>0</v>
      </c>
      <c r="AP130" s="22">
        <f t="shared" ref="AP130" si="543">AN130+AO130</f>
        <v>0</v>
      </c>
      <c r="AQ130" s="22">
        <v>0</v>
      </c>
      <c r="AR130" s="22">
        <v>0</v>
      </c>
      <c r="AS130" s="22">
        <v>0</v>
      </c>
      <c r="AT130" s="22">
        <v>0</v>
      </c>
      <c r="AU130" s="22">
        <f t="shared" ref="AU130" si="544">AS130+AT130</f>
        <v>0</v>
      </c>
      <c r="AV130" s="22">
        <v>0</v>
      </c>
      <c r="AW130" s="22">
        <v>0</v>
      </c>
      <c r="AX130" s="22">
        <v>0</v>
      </c>
      <c r="AY130" s="22">
        <v>0</v>
      </c>
      <c r="AZ130" s="22">
        <f t="shared" ref="AZ130" si="545">AX130+AY130</f>
        <v>0</v>
      </c>
      <c r="BA130" s="22">
        <f t="shared" ref="BA130:BA131" si="546">C130+H130+M130+R130+W130+AB130+AG130+AL130+AQ130+AV130</f>
        <v>170</v>
      </c>
      <c r="BB130" s="22">
        <f t="shared" ref="BB130:BB131" si="547">D130+I130+N130+S130+X130+AC130+AH130+AM130+AR130+AW130</f>
        <v>410</v>
      </c>
      <c r="BC130" s="22">
        <f t="shared" ref="BC130:BC131" si="548">E130+J130+O130+T130+Y130+AD130+AI130+AN130+AS130+AX130</f>
        <v>22</v>
      </c>
      <c r="BD130" s="22">
        <f t="shared" ref="BD130:BD131" si="549">F130+K130+P130+U130+Z130+AE130+AJ130+AO130+AT130+AY130</f>
        <v>156</v>
      </c>
      <c r="BE130" s="22">
        <f t="shared" ref="BE130:BE131" si="550">G130+L130+Q130+V130+AA130+AF130+AK130+AP130+AU130+AZ130</f>
        <v>178</v>
      </c>
      <c r="BF130" s="26">
        <v>2</v>
      </c>
      <c r="BG130" s="22" t="str">
        <f>IF(BF130=1,BC130,"0")</f>
        <v>0</v>
      </c>
      <c r="BH130" s="22" t="str">
        <f>IF(BF130=1,BD130,"0")</f>
        <v>0</v>
      </c>
      <c r="BI130" s="22">
        <f>BG130+BH130</f>
        <v>0</v>
      </c>
      <c r="BJ130" s="22">
        <f>IF(BF130=2,BC130,"0")</f>
        <v>22</v>
      </c>
      <c r="BK130" s="22">
        <f>IF(BF130=2,BD130,"0")</f>
        <v>156</v>
      </c>
      <c r="BL130" s="22">
        <f>BJ130+BK130</f>
        <v>178</v>
      </c>
    </row>
    <row r="131" spans="1:64" s="2" customFormat="1" ht="24.95" customHeight="1">
      <c r="A131" s="58"/>
      <c r="B131" s="23" t="s">
        <v>52</v>
      </c>
      <c r="C131" s="24">
        <f>SUM(C130)</f>
        <v>20</v>
      </c>
      <c r="D131" s="24">
        <f>SUM(D130)</f>
        <v>28</v>
      </c>
      <c r="E131" s="24">
        <f t="shared" ref="E131:BL131" si="551">SUM(E130)</f>
        <v>1</v>
      </c>
      <c r="F131" s="24">
        <f t="shared" si="551"/>
        <v>6</v>
      </c>
      <c r="G131" s="24">
        <f t="shared" si="551"/>
        <v>7</v>
      </c>
      <c r="H131" s="24">
        <f t="shared" si="551"/>
        <v>20</v>
      </c>
      <c r="I131" s="24">
        <f t="shared" si="551"/>
        <v>54</v>
      </c>
      <c r="J131" s="24">
        <f t="shared" si="551"/>
        <v>3</v>
      </c>
      <c r="K131" s="24">
        <f t="shared" si="551"/>
        <v>29</v>
      </c>
      <c r="L131" s="24">
        <f t="shared" si="551"/>
        <v>32</v>
      </c>
      <c r="M131" s="24">
        <f t="shared" si="551"/>
        <v>55</v>
      </c>
      <c r="N131" s="24">
        <f t="shared" si="551"/>
        <v>148</v>
      </c>
      <c r="O131" s="24">
        <f t="shared" si="551"/>
        <v>4</v>
      </c>
      <c r="P131" s="24">
        <f t="shared" si="551"/>
        <v>54</v>
      </c>
      <c r="Q131" s="24">
        <f t="shared" si="551"/>
        <v>58</v>
      </c>
      <c r="R131" s="24">
        <f t="shared" ref="R131:AF131" si="552">SUM(R130)</f>
        <v>55</v>
      </c>
      <c r="S131" s="24">
        <f t="shared" si="552"/>
        <v>113</v>
      </c>
      <c r="T131" s="24">
        <f t="shared" si="552"/>
        <v>10</v>
      </c>
      <c r="U131" s="24">
        <f t="shared" si="552"/>
        <v>34</v>
      </c>
      <c r="V131" s="24">
        <f t="shared" si="552"/>
        <v>44</v>
      </c>
      <c r="W131" s="24">
        <f t="shared" si="552"/>
        <v>10</v>
      </c>
      <c r="X131" s="24">
        <f t="shared" si="552"/>
        <v>20</v>
      </c>
      <c r="Y131" s="24">
        <f t="shared" si="552"/>
        <v>3</v>
      </c>
      <c r="Z131" s="24">
        <f t="shared" si="552"/>
        <v>14</v>
      </c>
      <c r="AA131" s="24">
        <f t="shared" si="552"/>
        <v>17</v>
      </c>
      <c r="AB131" s="24">
        <f t="shared" si="552"/>
        <v>5</v>
      </c>
      <c r="AC131" s="24">
        <f t="shared" si="552"/>
        <v>10</v>
      </c>
      <c r="AD131" s="24">
        <f t="shared" si="552"/>
        <v>1</v>
      </c>
      <c r="AE131" s="24">
        <f t="shared" si="552"/>
        <v>7</v>
      </c>
      <c r="AF131" s="24">
        <f t="shared" si="552"/>
        <v>8</v>
      </c>
      <c r="AG131" s="24">
        <f t="shared" si="551"/>
        <v>5</v>
      </c>
      <c r="AH131" s="24">
        <f t="shared" si="551"/>
        <v>37</v>
      </c>
      <c r="AI131" s="24">
        <f t="shared" si="551"/>
        <v>0</v>
      </c>
      <c r="AJ131" s="24">
        <f t="shared" si="551"/>
        <v>12</v>
      </c>
      <c r="AK131" s="24">
        <f t="shared" si="551"/>
        <v>12</v>
      </c>
      <c r="AL131" s="24">
        <f t="shared" si="551"/>
        <v>0</v>
      </c>
      <c r="AM131" s="24">
        <f t="shared" si="551"/>
        <v>0</v>
      </c>
      <c r="AN131" s="24">
        <f t="shared" si="551"/>
        <v>0</v>
      </c>
      <c r="AO131" s="24">
        <f t="shared" si="551"/>
        <v>0</v>
      </c>
      <c r="AP131" s="24">
        <f t="shared" si="551"/>
        <v>0</v>
      </c>
      <c r="AQ131" s="24">
        <f t="shared" si="551"/>
        <v>0</v>
      </c>
      <c r="AR131" s="24">
        <f t="shared" si="551"/>
        <v>0</v>
      </c>
      <c r="AS131" s="24">
        <f t="shared" si="551"/>
        <v>0</v>
      </c>
      <c r="AT131" s="24">
        <f t="shared" si="551"/>
        <v>0</v>
      </c>
      <c r="AU131" s="24">
        <f t="shared" si="551"/>
        <v>0</v>
      </c>
      <c r="AV131" s="24">
        <f t="shared" ref="AV131:AZ131" si="553">SUM(AV130)</f>
        <v>0</v>
      </c>
      <c r="AW131" s="24">
        <f t="shared" si="553"/>
        <v>0</v>
      </c>
      <c r="AX131" s="24">
        <f t="shared" si="553"/>
        <v>0</v>
      </c>
      <c r="AY131" s="24">
        <f t="shared" si="553"/>
        <v>0</v>
      </c>
      <c r="AZ131" s="24">
        <f t="shared" si="553"/>
        <v>0</v>
      </c>
      <c r="BA131" s="24">
        <f t="shared" si="546"/>
        <v>170</v>
      </c>
      <c r="BB131" s="24">
        <f t="shared" si="547"/>
        <v>410</v>
      </c>
      <c r="BC131" s="24">
        <f t="shared" si="548"/>
        <v>22</v>
      </c>
      <c r="BD131" s="24">
        <f t="shared" si="549"/>
        <v>156</v>
      </c>
      <c r="BE131" s="24">
        <f t="shared" si="550"/>
        <v>178</v>
      </c>
      <c r="BF131" s="25">
        <f t="shared" si="551"/>
        <v>2</v>
      </c>
      <c r="BG131" s="24">
        <f t="shared" si="551"/>
        <v>0</v>
      </c>
      <c r="BH131" s="24">
        <f t="shared" si="551"/>
        <v>0</v>
      </c>
      <c r="BI131" s="24">
        <f t="shared" si="551"/>
        <v>0</v>
      </c>
      <c r="BJ131" s="24">
        <f t="shared" si="551"/>
        <v>22</v>
      </c>
      <c r="BK131" s="24">
        <f t="shared" si="551"/>
        <v>156</v>
      </c>
      <c r="BL131" s="24">
        <f t="shared" si="551"/>
        <v>178</v>
      </c>
    </row>
    <row r="132" spans="1:64" s="2" customFormat="1" ht="24.95" customHeight="1">
      <c r="A132" s="58"/>
      <c r="B132" s="5" t="s">
        <v>56</v>
      </c>
      <c r="C132" s="37"/>
      <c r="D132" s="97"/>
      <c r="E132" s="97"/>
      <c r="F132" s="97"/>
      <c r="G132" s="32"/>
      <c r="H132" s="32"/>
      <c r="I132" s="32"/>
      <c r="J132" s="32"/>
      <c r="K132" s="32"/>
      <c r="L132" s="32"/>
      <c r="M132" s="97"/>
      <c r="N132" s="97"/>
      <c r="O132" s="97"/>
      <c r="P132" s="97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97"/>
      <c r="AH132" s="97"/>
      <c r="AI132" s="97"/>
      <c r="AJ132" s="97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117"/>
      <c r="BG132" s="32"/>
      <c r="BH132" s="32"/>
      <c r="BI132" s="32"/>
      <c r="BJ132" s="32"/>
      <c r="BK132" s="32"/>
      <c r="BL132" s="52"/>
    </row>
    <row r="133" spans="1:64" s="2" customFormat="1" ht="24.95" customHeight="1">
      <c r="A133" s="58"/>
      <c r="B133" s="40" t="s">
        <v>42</v>
      </c>
      <c r="C133" s="22">
        <v>0</v>
      </c>
      <c r="D133" s="22">
        <v>0</v>
      </c>
      <c r="E133" s="22">
        <v>0</v>
      </c>
      <c r="F133" s="22">
        <v>0</v>
      </c>
      <c r="G133" s="22">
        <f t="shared" ref="G133" si="554">E133+F133</f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f t="shared" ref="L133" si="555">J133+K133</f>
        <v>0</v>
      </c>
      <c r="M133" s="22">
        <v>40</v>
      </c>
      <c r="N133" s="22">
        <v>52</v>
      </c>
      <c r="O133" s="22">
        <f>2+2</f>
        <v>4</v>
      </c>
      <c r="P133" s="22">
        <f>15+7</f>
        <v>22</v>
      </c>
      <c r="Q133" s="22">
        <f t="shared" ref="Q133" si="556">O133+P133</f>
        <v>26</v>
      </c>
      <c r="R133" s="22">
        <v>30</v>
      </c>
      <c r="S133" s="22">
        <v>11</v>
      </c>
      <c r="T133" s="22">
        <f>3+2</f>
        <v>5</v>
      </c>
      <c r="U133" s="22">
        <f>6+3</f>
        <v>9</v>
      </c>
      <c r="V133" s="22">
        <f t="shared" ref="V133" si="557">T133+U133</f>
        <v>14</v>
      </c>
      <c r="W133" s="22">
        <v>10</v>
      </c>
      <c r="X133" s="22">
        <v>30</v>
      </c>
      <c r="Y133" s="22">
        <v>13</v>
      </c>
      <c r="Z133" s="22">
        <v>9</v>
      </c>
      <c r="AA133" s="22">
        <f t="shared" ref="AA133" si="558">Y133+Z133</f>
        <v>22</v>
      </c>
      <c r="AB133" s="22">
        <v>5</v>
      </c>
      <c r="AC133" s="22">
        <v>14</v>
      </c>
      <c r="AD133" s="22">
        <v>4</v>
      </c>
      <c r="AE133" s="22">
        <v>5</v>
      </c>
      <c r="AF133" s="22">
        <f t="shared" ref="AF133" si="559">AD133+AE133</f>
        <v>9</v>
      </c>
      <c r="AG133" s="22">
        <v>5</v>
      </c>
      <c r="AH133" s="22">
        <v>10</v>
      </c>
      <c r="AI133" s="22">
        <v>2</v>
      </c>
      <c r="AJ133" s="22">
        <v>3</v>
      </c>
      <c r="AK133" s="22">
        <f t="shared" ref="AK133" si="560">AI133+AJ133</f>
        <v>5</v>
      </c>
      <c r="AL133" s="22">
        <v>0</v>
      </c>
      <c r="AM133" s="22">
        <v>1</v>
      </c>
      <c r="AN133" s="22">
        <v>1</v>
      </c>
      <c r="AO133" s="22">
        <v>1</v>
      </c>
      <c r="AP133" s="22">
        <f t="shared" ref="AP133" si="561">AN133+AO133</f>
        <v>2</v>
      </c>
      <c r="AQ133" s="22">
        <v>0</v>
      </c>
      <c r="AR133" s="22">
        <v>0</v>
      </c>
      <c r="AS133" s="22">
        <v>0</v>
      </c>
      <c r="AT133" s="22">
        <v>0</v>
      </c>
      <c r="AU133" s="22">
        <f t="shared" ref="AU133" si="562">AS133+AT133</f>
        <v>0</v>
      </c>
      <c r="AV133" s="22">
        <v>0</v>
      </c>
      <c r="AW133" s="22">
        <v>0</v>
      </c>
      <c r="AX133" s="22">
        <v>0</v>
      </c>
      <c r="AY133" s="22">
        <v>0</v>
      </c>
      <c r="AZ133" s="22">
        <f t="shared" ref="AZ133" si="563">AX133+AY133</f>
        <v>0</v>
      </c>
      <c r="BA133" s="22">
        <f t="shared" ref="BA133:BA134" si="564">C133+H133+M133+R133+W133+AB133+AG133+AL133+AQ133+AV133</f>
        <v>90</v>
      </c>
      <c r="BB133" s="22">
        <f t="shared" ref="BB133:BB134" si="565">D133+I133+N133+S133+X133+AC133+AH133+AM133+AR133+AW133</f>
        <v>118</v>
      </c>
      <c r="BC133" s="22">
        <f t="shared" ref="BC133:BC134" si="566">E133+J133+O133+T133+Y133+AD133+AI133+AN133+AS133+AX133</f>
        <v>29</v>
      </c>
      <c r="BD133" s="22">
        <f t="shared" ref="BD133:BD134" si="567">F133+K133+P133+U133+Z133+AE133+AJ133+AO133+AT133+AY133</f>
        <v>49</v>
      </c>
      <c r="BE133" s="22">
        <f t="shared" ref="BE133:BE134" si="568">G133+L133+Q133+V133+AA133+AF133+AK133+AP133+AU133+AZ133</f>
        <v>78</v>
      </c>
      <c r="BF133" s="26">
        <v>2</v>
      </c>
      <c r="BG133" s="22" t="str">
        <f>IF(BF133=1,BC133,"0")</f>
        <v>0</v>
      </c>
      <c r="BH133" s="22" t="str">
        <f>IF(BF133=1,BD133,"0")</f>
        <v>0</v>
      </c>
      <c r="BI133" s="22">
        <f>BG133+BH133</f>
        <v>0</v>
      </c>
      <c r="BJ133" s="22">
        <f>IF(BF133=2,BC133,"0")</f>
        <v>29</v>
      </c>
      <c r="BK133" s="22">
        <f>IF(BF133=2,BD133,"0")</f>
        <v>49</v>
      </c>
      <c r="BL133" s="22">
        <f>BJ133+BK133</f>
        <v>78</v>
      </c>
    </row>
    <row r="134" spans="1:64" s="2" customFormat="1" ht="24.95" customHeight="1">
      <c r="A134" s="58"/>
      <c r="B134" s="23" t="s">
        <v>52</v>
      </c>
      <c r="C134" s="38">
        <f t="shared" ref="C134:AC134" si="569">SUM(C133:C133)</f>
        <v>0</v>
      </c>
      <c r="D134" s="38">
        <f t="shared" si="569"/>
        <v>0</v>
      </c>
      <c r="E134" s="38">
        <f t="shared" si="569"/>
        <v>0</v>
      </c>
      <c r="F134" s="38">
        <f t="shared" si="569"/>
        <v>0</v>
      </c>
      <c r="G134" s="38">
        <f t="shared" si="569"/>
        <v>0</v>
      </c>
      <c r="H134" s="38">
        <f t="shared" ref="H134:L134" si="570">SUM(H133:H133)</f>
        <v>0</v>
      </c>
      <c r="I134" s="38">
        <f t="shared" si="570"/>
        <v>0</v>
      </c>
      <c r="J134" s="38">
        <f t="shared" si="570"/>
        <v>0</v>
      </c>
      <c r="K134" s="38">
        <f t="shared" si="570"/>
        <v>0</v>
      </c>
      <c r="L134" s="38">
        <f t="shared" si="570"/>
        <v>0</v>
      </c>
      <c r="M134" s="38">
        <f t="shared" si="569"/>
        <v>40</v>
      </c>
      <c r="N134" s="38">
        <f t="shared" si="569"/>
        <v>52</v>
      </c>
      <c r="O134" s="38">
        <f t="shared" si="569"/>
        <v>4</v>
      </c>
      <c r="P134" s="38">
        <f t="shared" si="569"/>
        <v>22</v>
      </c>
      <c r="Q134" s="38">
        <f t="shared" si="569"/>
        <v>26</v>
      </c>
      <c r="R134" s="38">
        <f t="shared" si="569"/>
        <v>30</v>
      </c>
      <c r="S134" s="38">
        <f t="shared" si="569"/>
        <v>11</v>
      </c>
      <c r="T134" s="38">
        <f t="shared" si="569"/>
        <v>5</v>
      </c>
      <c r="U134" s="38">
        <f t="shared" si="569"/>
        <v>9</v>
      </c>
      <c r="V134" s="38">
        <f t="shared" si="569"/>
        <v>14</v>
      </c>
      <c r="W134" s="38">
        <f t="shared" si="569"/>
        <v>10</v>
      </c>
      <c r="X134" s="38">
        <f t="shared" si="569"/>
        <v>30</v>
      </c>
      <c r="Y134" s="38">
        <f t="shared" si="569"/>
        <v>13</v>
      </c>
      <c r="Z134" s="38">
        <f t="shared" si="569"/>
        <v>9</v>
      </c>
      <c r="AA134" s="38">
        <f t="shared" si="569"/>
        <v>22</v>
      </c>
      <c r="AB134" s="38">
        <f t="shared" si="569"/>
        <v>5</v>
      </c>
      <c r="AC134" s="38">
        <f t="shared" si="569"/>
        <v>14</v>
      </c>
      <c r="AD134" s="38">
        <f t="shared" ref="AD134:AZ134" si="571">SUM(AD133:AD133)</f>
        <v>4</v>
      </c>
      <c r="AE134" s="38">
        <f t="shared" si="571"/>
        <v>5</v>
      </c>
      <c r="AF134" s="38">
        <f t="shared" si="571"/>
        <v>9</v>
      </c>
      <c r="AG134" s="38">
        <f t="shared" si="571"/>
        <v>5</v>
      </c>
      <c r="AH134" s="38">
        <f t="shared" si="571"/>
        <v>10</v>
      </c>
      <c r="AI134" s="38">
        <f t="shared" si="571"/>
        <v>2</v>
      </c>
      <c r="AJ134" s="38">
        <f t="shared" si="571"/>
        <v>3</v>
      </c>
      <c r="AK134" s="38">
        <f t="shared" si="571"/>
        <v>5</v>
      </c>
      <c r="AL134" s="38">
        <f t="shared" ref="AL134:AP134" si="572">SUM(AL133:AL133)</f>
        <v>0</v>
      </c>
      <c r="AM134" s="38">
        <f t="shared" si="572"/>
        <v>1</v>
      </c>
      <c r="AN134" s="38">
        <f t="shared" si="572"/>
        <v>1</v>
      </c>
      <c r="AO134" s="38">
        <f t="shared" si="572"/>
        <v>1</v>
      </c>
      <c r="AP134" s="38">
        <f t="shared" si="572"/>
        <v>2</v>
      </c>
      <c r="AQ134" s="38">
        <f t="shared" si="571"/>
        <v>0</v>
      </c>
      <c r="AR134" s="38">
        <f t="shared" si="571"/>
        <v>0</v>
      </c>
      <c r="AS134" s="38">
        <f t="shared" si="571"/>
        <v>0</v>
      </c>
      <c r="AT134" s="38">
        <f t="shared" si="571"/>
        <v>0</v>
      </c>
      <c r="AU134" s="38">
        <f t="shared" si="571"/>
        <v>0</v>
      </c>
      <c r="AV134" s="38">
        <f t="shared" si="571"/>
        <v>0</v>
      </c>
      <c r="AW134" s="38">
        <f t="shared" si="571"/>
        <v>0</v>
      </c>
      <c r="AX134" s="38">
        <f t="shared" si="571"/>
        <v>0</v>
      </c>
      <c r="AY134" s="38">
        <f t="shared" si="571"/>
        <v>0</v>
      </c>
      <c r="AZ134" s="38">
        <f t="shared" si="571"/>
        <v>0</v>
      </c>
      <c r="BA134" s="38">
        <f t="shared" si="564"/>
        <v>90</v>
      </c>
      <c r="BB134" s="38">
        <f t="shared" si="565"/>
        <v>118</v>
      </c>
      <c r="BC134" s="38">
        <f t="shared" si="566"/>
        <v>29</v>
      </c>
      <c r="BD134" s="38">
        <f t="shared" si="567"/>
        <v>49</v>
      </c>
      <c r="BE134" s="38">
        <f t="shared" si="568"/>
        <v>78</v>
      </c>
      <c r="BF134" s="39"/>
      <c r="BG134" s="38">
        <f t="shared" ref="BG134:BL134" si="573">SUM(BG133:BG133)</f>
        <v>0</v>
      </c>
      <c r="BH134" s="38">
        <f t="shared" si="573"/>
        <v>0</v>
      </c>
      <c r="BI134" s="38">
        <f t="shared" si="573"/>
        <v>0</v>
      </c>
      <c r="BJ134" s="38">
        <f t="shared" si="573"/>
        <v>29</v>
      </c>
      <c r="BK134" s="38">
        <f t="shared" si="573"/>
        <v>49</v>
      </c>
      <c r="BL134" s="24">
        <f t="shared" si="573"/>
        <v>78</v>
      </c>
    </row>
    <row r="135" spans="1:64" s="2" customFormat="1" ht="24.95" customHeight="1">
      <c r="A135" s="58"/>
      <c r="B135" s="5" t="s">
        <v>57</v>
      </c>
      <c r="C135" s="37"/>
      <c r="D135" s="97"/>
      <c r="E135" s="97"/>
      <c r="F135" s="97"/>
      <c r="G135" s="32"/>
      <c r="H135" s="32"/>
      <c r="I135" s="32"/>
      <c r="J135" s="32"/>
      <c r="K135" s="32"/>
      <c r="L135" s="32"/>
      <c r="M135" s="97"/>
      <c r="N135" s="97"/>
      <c r="O135" s="97"/>
      <c r="P135" s="97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97"/>
      <c r="AH135" s="97"/>
      <c r="AI135" s="97"/>
      <c r="AJ135" s="97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117"/>
      <c r="BG135" s="32"/>
      <c r="BH135" s="32"/>
      <c r="BI135" s="32"/>
      <c r="BJ135" s="32"/>
      <c r="BK135" s="32"/>
      <c r="BL135" s="52"/>
    </row>
    <row r="136" spans="1:64" s="2" customFormat="1" ht="24.95" customHeight="1">
      <c r="A136" s="58"/>
      <c r="B136" s="113" t="s">
        <v>145</v>
      </c>
      <c r="C136" s="22">
        <v>0</v>
      </c>
      <c r="D136" s="22">
        <v>0</v>
      </c>
      <c r="E136" s="22">
        <v>0</v>
      </c>
      <c r="F136" s="22">
        <v>0</v>
      </c>
      <c r="G136" s="22">
        <f t="shared" ref="G136:G137" si="574">E136+F136</f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f t="shared" ref="L136:L137" si="575">J136+K136</f>
        <v>0</v>
      </c>
      <c r="M136" s="22">
        <v>40</v>
      </c>
      <c r="N136" s="22">
        <v>25</v>
      </c>
      <c r="O136" s="22">
        <v>2</v>
      </c>
      <c r="P136" s="22">
        <f>9+1</f>
        <v>10</v>
      </c>
      <c r="Q136" s="22">
        <f t="shared" ref="Q136:Q137" si="576">O136+P136</f>
        <v>12</v>
      </c>
      <c r="R136" s="22">
        <v>20</v>
      </c>
      <c r="S136" s="22">
        <v>14</v>
      </c>
      <c r="T136" s="22">
        <v>2</v>
      </c>
      <c r="U136" s="22">
        <v>4</v>
      </c>
      <c r="V136" s="22">
        <f t="shared" ref="V136:V137" si="577">T136+U136</f>
        <v>6</v>
      </c>
      <c r="W136" s="22">
        <v>20</v>
      </c>
      <c r="X136" s="22">
        <v>11</v>
      </c>
      <c r="Y136" s="22">
        <v>1</v>
      </c>
      <c r="Z136" s="22">
        <v>4</v>
      </c>
      <c r="AA136" s="22">
        <f t="shared" ref="AA136:AA137" si="578">Y136+Z136</f>
        <v>5</v>
      </c>
      <c r="AB136" s="22">
        <v>5</v>
      </c>
      <c r="AC136" s="22">
        <v>2</v>
      </c>
      <c r="AD136" s="22">
        <v>0</v>
      </c>
      <c r="AE136" s="22">
        <v>3</v>
      </c>
      <c r="AF136" s="22">
        <f t="shared" ref="AF136:AF137" si="579">AD136+AE136</f>
        <v>3</v>
      </c>
      <c r="AG136" s="22">
        <v>5</v>
      </c>
      <c r="AH136" s="22">
        <v>4</v>
      </c>
      <c r="AI136" s="22">
        <v>1</v>
      </c>
      <c r="AJ136" s="22">
        <v>2</v>
      </c>
      <c r="AK136" s="22">
        <f t="shared" ref="AK136:AK137" si="580">AI136+AJ136</f>
        <v>3</v>
      </c>
      <c r="AL136" s="22">
        <v>0</v>
      </c>
      <c r="AM136" s="22">
        <v>0</v>
      </c>
      <c r="AN136" s="22">
        <v>0</v>
      </c>
      <c r="AO136" s="22">
        <v>0</v>
      </c>
      <c r="AP136" s="22">
        <f t="shared" ref="AP136:AP137" si="581">AN136+AO136</f>
        <v>0</v>
      </c>
      <c r="AQ136" s="22">
        <v>0</v>
      </c>
      <c r="AR136" s="22">
        <v>0</v>
      </c>
      <c r="AS136" s="22">
        <v>0</v>
      </c>
      <c r="AT136" s="22">
        <v>0</v>
      </c>
      <c r="AU136" s="22">
        <f t="shared" ref="AU136:AU137" si="582">AS136+AT136</f>
        <v>0</v>
      </c>
      <c r="AV136" s="22">
        <v>0</v>
      </c>
      <c r="AW136" s="22">
        <v>0</v>
      </c>
      <c r="AX136" s="22">
        <v>5</v>
      </c>
      <c r="AY136" s="22">
        <v>10</v>
      </c>
      <c r="AZ136" s="22">
        <f t="shared" ref="AZ136:AZ137" si="583">AX136+AY136</f>
        <v>15</v>
      </c>
      <c r="BA136" s="22">
        <f t="shared" ref="BA136:BA138" si="584">C136+H136+M136+R136+W136+AB136+AG136+AL136+AQ136+AV136</f>
        <v>90</v>
      </c>
      <c r="BB136" s="22">
        <f t="shared" ref="BB136:BB138" si="585">D136+I136+N136+S136+X136+AC136+AH136+AM136+AR136+AW136</f>
        <v>56</v>
      </c>
      <c r="BC136" s="22">
        <f t="shared" ref="BC136:BC138" si="586">E136+J136+O136+T136+Y136+AD136+AI136+AN136+AS136+AX136</f>
        <v>11</v>
      </c>
      <c r="BD136" s="22">
        <f t="shared" ref="BD136:BD138" si="587">F136+K136+P136+U136+Z136+AE136+AJ136+AO136+AT136+AY136</f>
        <v>33</v>
      </c>
      <c r="BE136" s="22">
        <f t="shared" ref="BE136:BE138" si="588">G136+L136+Q136+V136+AA136+AF136+AK136+AP136+AU136+AZ136</f>
        <v>44</v>
      </c>
      <c r="BF136" s="26">
        <v>2</v>
      </c>
      <c r="BG136" s="22" t="str">
        <f>IF(BF136=1,BC136,"0")</f>
        <v>0</v>
      </c>
      <c r="BH136" s="22" t="str">
        <f>IF(BF136=1,BD136,"0")</f>
        <v>0</v>
      </c>
      <c r="BI136" s="22">
        <f>BG136+BH136</f>
        <v>0</v>
      </c>
      <c r="BJ136" s="22">
        <f>IF(BF136=2,BC136,"0")</f>
        <v>11</v>
      </c>
      <c r="BK136" s="22">
        <f>IF(BF136=2,BD136,"0")</f>
        <v>33</v>
      </c>
      <c r="BL136" s="22">
        <f>BJ136+BK136</f>
        <v>44</v>
      </c>
    </row>
    <row r="137" spans="1:64" s="2" customFormat="1" ht="24.95" customHeight="1">
      <c r="A137" s="58"/>
      <c r="B137" s="113" t="s">
        <v>146</v>
      </c>
      <c r="C137" s="22">
        <v>0</v>
      </c>
      <c r="D137" s="22">
        <v>0</v>
      </c>
      <c r="E137" s="22">
        <v>0</v>
      </c>
      <c r="F137" s="22">
        <v>0</v>
      </c>
      <c r="G137" s="22">
        <f t="shared" si="574"/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f t="shared" si="575"/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f t="shared" si="576"/>
        <v>0</v>
      </c>
      <c r="R137" s="22">
        <v>0</v>
      </c>
      <c r="S137" s="22">
        <v>0</v>
      </c>
      <c r="T137" s="22">
        <v>1</v>
      </c>
      <c r="U137" s="22">
        <v>0</v>
      </c>
      <c r="V137" s="22">
        <f t="shared" si="577"/>
        <v>1</v>
      </c>
      <c r="W137" s="22">
        <v>0</v>
      </c>
      <c r="X137" s="22">
        <v>21</v>
      </c>
      <c r="Y137" s="22">
        <v>4</v>
      </c>
      <c r="Z137" s="22">
        <v>5</v>
      </c>
      <c r="AA137" s="22">
        <f t="shared" si="578"/>
        <v>9</v>
      </c>
      <c r="AB137" s="22">
        <v>0</v>
      </c>
      <c r="AC137" s="22">
        <v>9</v>
      </c>
      <c r="AD137" s="22">
        <v>4</v>
      </c>
      <c r="AE137" s="22">
        <v>0</v>
      </c>
      <c r="AF137" s="22">
        <f t="shared" si="579"/>
        <v>4</v>
      </c>
      <c r="AG137" s="22">
        <v>0</v>
      </c>
      <c r="AH137" s="22">
        <v>12</v>
      </c>
      <c r="AI137" s="22">
        <v>1</v>
      </c>
      <c r="AJ137" s="22">
        <v>1</v>
      </c>
      <c r="AK137" s="22">
        <f t="shared" si="580"/>
        <v>2</v>
      </c>
      <c r="AL137" s="22">
        <v>0</v>
      </c>
      <c r="AM137" s="22">
        <v>0</v>
      </c>
      <c r="AN137" s="22">
        <v>0</v>
      </c>
      <c r="AO137" s="22">
        <v>0</v>
      </c>
      <c r="AP137" s="22">
        <f t="shared" si="581"/>
        <v>0</v>
      </c>
      <c r="AQ137" s="22">
        <v>0</v>
      </c>
      <c r="AR137" s="22">
        <v>0</v>
      </c>
      <c r="AS137" s="22">
        <v>0</v>
      </c>
      <c r="AT137" s="22">
        <v>0</v>
      </c>
      <c r="AU137" s="22">
        <f t="shared" si="582"/>
        <v>0</v>
      </c>
      <c r="AV137" s="22">
        <v>0</v>
      </c>
      <c r="AW137" s="22">
        <v>0</v>
      </c>
      <c r="AX137" s="22">
        <v>0</v>
      </c>
      <c r="AY137" s="22">
        <v>0</v>
      </c>
      <c r="AZ137" s="22">
        <f t="shared" si="583"/>
        <v>0</v>
      </c>
      <c r="BA137" s="22">
        <f t="shared" si="584"/>
        <v>0</v>
      </c>
      <c r="BB137" s="22">
        <f t="shared" si="585"/>
        <v>42</v>
      </c>
      <c r="BC137" s="22">
        <f t="shared" si="586"/>
        <v>10</v>
      </c>
      <c r="BD137" s="22">
        <f t="shared" si="587"/>
        <v>6</v>
      </c>
      <c r="BE137" s="22">
        <f t="shared" si="588"/>
        <v>16</v>
      </c>
      <c r="BF137" s="26">
        <v>2</v>
      </c>
      <c r="BG137" s="22" t="str">
        <f>IF(BF137=1,BC137,"0")</f>
        <v>0</v>
      </c>
      <c r="BH137" s="22" t="str">
        <f>IF(BF137=1,BD137,"0")</f>
        <v>0</v>
      </c>
      <c r="BI137" s="22">
        <f>BG137+BH137</f>
        <v>0</v>
      </c>
      <c r="BJ137" s="22">
        <f>IF(BF137=2,BC137,"0")</f>
        <v>10</v>
      </c>
      <c r="BK137" s="22">
        <f>IF(BF137=2,BD137,"0")</f>
        <v>6</v>
      </c>
      <c r="BL137" s="22">
        <f>BJ137+BK137</f>
        <v>16</v>
      </c>
    </row>
    <row r="138" spans="1:64" s="2" customFormat="1" ht="24.95" customHeight="1">
      <c r="A138" s="58"/>
      <c r="B138" s="23" t="s">
        <v>52</v>
      </c>
      <c r="C138" s="38">
        <f t="shared" ref="C138:AZ138" si="589">SUM(C136:C137)</f>
        <v>0</v>
      </c>
      <c r="D138" s="38">
        <f t="shared" si="589"/>
        <v>0</v>
      </c>
      <c r="E138" s="38">
        <f t="shared" si="589"/>
        <v>0</v>
      </c>
      <c r="F138" s="38">
        <f t="shared" si="589"/>
        <v>0</v>
      </c>
      <c r="G138" s="38">
        <f t="shared" si="589"/>
        <v>0</v>
      </c>
      <c r="H138" s="38">
        <f t="shared" ref="H138:L138" si="590">SUM(H136:H137)</f>
        <v>0</v>
      </c>
      <c r="I138" s="38">
        <f t="shared" si="590"/>
        <v>0</v>
      </c>
      <c r="J138" s="38">
        <f t="shared" si="590"/>
        <v>0</v>
      </c>
      <c r="K138" s="38">
        <f t="shared" si="590"/>
        <v>0</v>
      </c>
      <c r="L138" s="38">
        <f t="shared" si="590"/>
        <v>0</v>
      </c>
      <c r="M138" s="38">
        <f t="shared" si="589"/>
        <v>40</v>
      </c>
      <c r="N138" s="38">
        <f t="shared" si="589"/>
        <v>25</v>
      </c>
      <c r="O138" s="38">
        <f t="shared" si="589"/>
        <v>2</v>
      </c>
      <c r="P138" s="38">
        <f t="shared" si="589"/>
        <v>10</v>
      </c>
      <c r="Q138" s="38">
        <f t="shared" si="589"/>
        <v>12</v>
      </c>
      <c r="R138" s="38">
        <f t="shared" si="589"/>
        <v>20</v>
      </c>
      <c r="S138" s="38">
        <f t="shared" si="589"/>
        <v>14</v>
      </c>
      <c r="T138" s="38">
        <f t="shared" si="589"/>
        <v>3</v>
      </c>
      <c r="U138" s="38">
        <f t="shared" si="589"/>
        <v>4</v>
      </c>
      <c r="V138" s="38">
        <f t="shared" si="589"/>
        <v>7</v>
      </c>
      <c r="W138" s="38">
        <f t="shared" si="589"/>
        <v>20</v>
      </c>
      <c r="X138" s="38">
        <f t="shared" si="589"/>
        <v>32</v>
      </c>
      <c r="Y138" s="38">
        <f t="shared" si="589"/>
        <v>5</v>
      </c>
      <c r="Z138" s="38">
        <f t="shared" si="589"/>
        <v>9</v>
      </c>
      <c r="AA138" s="38">
        <f t="shared" si="589"/>
        <v>14</v>
      </c>
      <c r="AB138" s="38">
        <f t="shared" ref="AB138:AF138" si="591">SUM(AB136:AB137)</f>
        <v>5</v>
      </c>
      <c r="AC138" s="38">
        <f t="shared" si="591"/>
        <v>11</v>
      </c>
      <c r="AD138" s="38">
        <f t="shared" si="591"/>
        <v>4</v>
      </c>
      <c r="AE138" s="38">
        <f t="shared" si="591"/>
        <v>3</v>
      </c>
      <c r="AF138" s="38">
        <f t="shared" si="591"/>
        <v>7</v>
      </c>
      <c r="AG138" s="38">
        <f t="shared" si="589"/>
        <v>5</v>
      </c>
      <c r="AH138" s="38">
        <f t="shared" si="589"/>
        <v>16</v>
      </c>
      <c r="AI138" s="38">
        <f t="shared" si="589"/>
        <v>2</v>
      </c>
      <c r="AJ138" s="38">
        <f t="shared" si="589"/>
        <v>3</v>
      </c>
      <c r="AK138" s="38">
        <f t="shared" si="589"/>
        <v>5</v>
      </c>
      <c r="AL138" s="38">
        <f t="shared" ref="AL138:AP138" si="592">SUM(AL136:AL137)</f>
        <v>0</v>
      </c>
      <c r="AM138" s="38">
        <f t="shared" si="592"/>
        <v>0</v>
      </c>
      <c r="AN138" s="38">
        <f t="shared" si="592"/>
        <v>0</v>
      </c>
      <c r="AO138" s="38">
        <f t="shared" si="592"/>
        <v>0</v>
      </c>
      <c r="AP138" s="38">
        <f t="shared" si="592"/>
        <v>0</v>
      </c>
      <c r="AQ138" s="38">
        <f t="shared" ref="AQ138:AU138" si="593">SUM(AQ136:AQ137)</f>
        <v>0</v>
      </c>
      <c r="AR138" s="38">
        <f t="shared" si="593"/>
        <v>0</v>
      </c>
      <c r="AS138" s="38">
        <f t="shared" si="593"/>
        <v>0</v>
      </c>
      <c r="AT138" s="38">
        <f t="shared" si="593"/>
        <v>0</v>
      </c>
      <c r="AU138" s="38">
        <f t="shared" si="593"/>
        <v>0</v>
      </c>
      <c r="AV138" s="38">
        <f t="shared" si="589"/>
        <v>0</v>
      </c>
      <c r="AW138" s="38">
        <f t="shared" si="589"/>
        <v>0</v>
      </c>
      <c r="AX138" s="38">
        <f t="shared" si="589"/>
        <v>5</v>
      </c>
      <c r="AY138" s="38">
        <f t="shared" si="589"/>
        <v>10</v>
      </c>
      <c r="AZ138" s="38">
        <f t="shared" si="589"/>
        <v>15</v>
      </c>
      <c r="BA138" s="38">
        <f t="shared" si="584"/>
        <v>90</v>
      </c>
      <c r="BB138" s="38">
        <f t="shared" si="585"/>
        <v>98</v>
      </c>
      <c r="BC138" s="38">
        <f t="shared" si="586"/>
        <v>21</v>
      </c>
      <c r="BD138" s="38">
        <f t="shared" si="587"/>
        <v>39</v>
      </c>
      <c r="BE138" s="38">
        <f t="shared" si="588"/>
        <v>60</v>
      </c>
      <c r="BF138" s="39"/>
      <c r="BG138" s="38">
        <f t="shared" ref="BG138:BL138" si="594">SUM(BG136:BG137)</f>
        <v>0</v>
      </c>
      <c r="BH138" s="38">
        <f t="shared" si="594"/>
        <v>0</v>
      </c>
      <c r="BI138" s="38">
        <f t="shared" si="594"/>
        <v>0</v>
      </c>
      <c r="BJ138" s="38">
        <f t="shared" si="594"/>
        <v>21</v>
      </c>
      <c r="BK138" s="38">
        <f t="shared" si="594"/>
        <v>39</v>
      </c>
      <c r="BL138" s="24">
        <f t="shared" si="594"/>
        <v>60</v>
      </c>
    </row>
    <row r="139" spans="1:64" ht="24.95" customHeight="1">
      <c r="A139" s="20"/>
      <c r="B139" s="5" t="s">
        <v>80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62"/>
      <c r="BG139" s="32"/>
      <c r="BH139" s="32"/>
      <c r="BI139" s="32"/>
      <c r="BJ139" s="32"/>
      <c r="BK139" s="32"/>
      <c r="BL139" s="52"/>
    </row>
    <row r="140" spans="1:64" ht="24.95" customHeight="1">
      <c r="A140" s="59"/>
      <c r="B140" s="60" t="s">
        <v>41</v>
      </c>
      <c r="C140" s="61">
        <v>15</v>
      </c>
      <c r="D140" s="61">
        <v>14</v>
      </c>
      <c r="E140" s="61">
        <v>1</v>
      </c>
      <c r="F140" s="61">
        <v>8</v>
      </c>
      <c r="G140" s="61">
        <f t="shared" ref="G140:G143" si="595">E140+F140</f>
        <v>9</v>
      </c>
      <c r="H140" s="61">
        <v>25</v>
      </c>
      <c r="I140" s="61">
        <v>35</v>
      </c>
      <c r="J140" s="61">
        <v>4</v>
      </c>
      <c r="K140" s="61">
        <v>20</v>
      </c>
      <c r="L140" s="61">
        <f t="shared" ref="L140:L143" si="596">J140+K140</f>
        <v>24</v>
      </c>
      <c r="M140" s="61">
        <v>0</v>
      </c>
      <c r="N140" s="61">
        <v>0</v>
      </c>
      <c r="O140" s="61">
        <v>0</v>
      </c>
      <c r="P140" s="61">
        <v>0</v>
      </c>
      <c r="Q140" s="61">
        <f t="shared" ref="Q140:Q143" si="597">O140+P140</f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f t="shared" ref="V140:V143" si="598">T140+U140</f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f t="shared" ref="AA140:AA143" si="599">Y140+Z140</f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f t="shared" ref="AF140:AF143" si="600">AD140+AE140</f>
        <v>0</v>
      </c>
      <c r="AG140" s="61">
        <v>0</v>
      </c>
      <c r="AH140" s="61">
        <v>0</v>
      </c>
      <c r="AI140" s="61">
        <v>0</v>
      </c>
      <c r="AJ140" s="61">
        <v>0</v>
      </c>
      <c r="AK140" s="61">
        <f t="shared" ref="AK140:AK143" si="601">AI140+AJ140</f>
        <v>0</v>
      </c>
      <c r="AL140" s="61">
        <v>0</v>
      </c>
      <c r="AM140" s="61">
        <v>0</v>
      </c>
      <c r="AN140" s="61">
        <v>0</v>
      </c>
      <c r="AO140" s="61">
        <v>0</v>
      </c>
      <c r="AP140" s="61">
        <f t="shared" ref="AP140:AP143" si="602">AN140+AO140</f>
        <v>0</v>
      </c>
      <c r="AQ140" s="61">
        <v>0</v>
      </c>
      <c r="AR140" s="61">
        <v>0</v>
      </c>
      <c r="AS140" s="61">
        <v>0</v>
      </c>
      <c r="AT140" s="61">
        <v>0</v>
      </c>
      <c r="AU140" s="61">
        <f t="shared" ref="AU140:AU143" si="603">AS140+AT140</f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f t="shared" ref="AZ140:AZ143" si="604">AX140+AY140</f>
        <v>0</v>
      </c>
      <c r="BA140" s="22">
        <f t="shared" ref="BA140:BA144" si="605">C140+H140+M140+R140+W140+AB140+AG140+AL140+AQ140+AV140</f>
        <v>40</v>
      </c>
      <c r="BB140" s="22">
        <f t="shared" ref="BB140:BB144" si="606">D140+I140+N140+S140+X140+AC140+AH140+AM140+AR140+AW140</f>
        <v>49</v>
      </c>
      <c r="BC140" s="22">
        <f t="shared" ref="BC140:BC144" si="607">E140+J140+O140+T140+Y140+AD140+AI140+AN140+AS140+AX140</f>
        <v>5</v>
      </c>
      <c r="BD140" s="22">
        <f t="shared" ref="BD140:BD144" si="608">F140+K140+P140+U140+Z140+AE140+AJ140+AO140+AT140+AY140</f>
        <v>28</v>
      </c>
      <c r="BE140" s="22">
        <f t="shared" ref="BE140:BE144" si="609">G140+L140+Q140+V140+AA140+AF140+AK140+AP140+AU140+AZ140</f>
        <v>33</v>
      </c>
      <c r="BF140" s="120">
        <v>1</v>
      </c>
      <c r="BG140" s="61">
        <f t="shared" ref="BG140:BG143" si="610">IF(BF140=1,BC140,"0")</f>
        <v>5</v>
      </c>
      <c r="BH140" s="61">
        <f t="shared" ref="BH140:BH143" si="611">IF(BF140=1,BD140,"0")</f>
        <v>28</v>
      </c>
      <c r="BI140" s="61">
        <f t="shared" ref="BI140:BI143" si="612">BG140+BH140</f>
        <v>33</v>
      </c>
      <c r="BJ140" s="61" t="str">
        <f t="shared" ref="BJ140:BJ143" si="613">IF(BF140=2,BC140,"0")</f>
        <v>0</v>
      </c>
      <c r="BK140" s="61" t="str">
        <f t="shared" ref="BK140:BK143" si="614">IF(BF140=2,BD140,"0")</f>
        <v>0</v>
      </c>
      <c r="BL140" s="61">
        <f t="shared" ref="BL140:BL143" si="615">BJ140+BK140</f>
        <v>0</v>
      </c>
    </row>
    <row r="141" spans="1:64" ht="24.95" customHeight="1">
      <c r="A141" s="20"/>
      <c r="B141" s="14" t="s">
        <v>147</v>
      </c>
      <c r="C141" s="22">
        <v>15</v>
      </c>
      <c r="D141" s="22">
        <v>15</v>
      </c>
      <c r="E141" s="22">
        <v>1</v>
      </c>
      <c r="F141" s="22">
        <v>5</v>
      </c>
      <c r="G141" s="22">
        <f t="shared" si="595"/>
        <v>6</v>
      </c>
      <c r="H141" s="22">
        <v>25</v>
      </c>
      <c r="I141" s="22">
        <v>48</v>
      </c>
      <c r="J141" s="22">
        <v>2</v>
      </c>
      <c r="K141" s="22">
        <v>26</v>
      </c>
      <c r="L141" s="22">
        <f t="shared" si="596"/>
        <v>28</v>
      </c>
      <c r="M141" s="22">
        <v>0</v>
      </c>
      <c r="N141" s="22">
        <v>0</v>
      </c>
      <c r="O141" s="22">
        <v>0</v>
      </c>
      <c r="P141" s="22">
        <v>0</v>
      </c>
      <c r="Q141" s="22">
        <f t="shared" si="597"/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f t="shared" si="598"/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f t="shared" si="599"/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f t="shared" si="600"/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f t="shared" si="601"/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f t="shared" si="602"/>
        <v>0</v>
      </c>
      <c r="AQ141" s="22">
        <v>0</v>
      </c>
      <c r="AR141" s="22">
        <v>0</v>
      </c>
      <c r="AS141" s="22">
        <v>0</v>
      </c>
      <c r="AT141" s="22">
        <v>0</v>
      </c>
      <c r="AU141" s="22">
        <f t="shared" si="603"/>
        <v>0</v>
      </c>
      <c r="AV141" s="22">
        <v>0</v>
      </c>
      <c r="AW141" s="22">
        <v>0</v>
      </c>
      <c r="AX141" s="22">
        <v>0</v>
      </c>
      <c r="AY141" s="22">
        <v>0</v>
      </c>
      <c r="AZ141" s="22">
        <f t="shared" si="604"/>
        <v>0</v>
      </c>
      <c r="BA141" s="22">
        <f t="shared" si="605"/>
        <v>40</v>
      </c>
      <c r="BB141" s="22">
        <f t="shared" si="606"/>
        <v>63</v>
      </c>
      <c r="BC141" s="22">
        <f t="shared" si="607"/>
        <v>3</v>
      </c>
      <c r="BD141" s="22">
        <f t="shared" si="608"/>
        <v>31</v>
      </c>
      <c r="BE141" s="22">
        <f t="shared" si="609"/>
        <v>34</v>
      </c>
      <c r="BF141" s="26">
        <v>1</v>
      </c>
      <c r="BG141" s="22">
        <f t="shared" si="610"/>
        <v>3</v>
      </c>
      <c r="BH141" s="22">
        <f t="shared" si="611"/>
        <v>31</v>
      </c>
      <c r="BI141" s="22">
        <f t="shared" si="612"/>
        <v>34</v>
      </c>
      <c r="BJ141" s="22" t="str">
        <f t="shared" si="613"/>
        <v>0</v>
      </c>
      <c r="BK141" s="22" t="str">
        <f t="shared" si="614"/>
        <v>0</v>
      </c>
      <c r="BL141" s="22">
        <f t="shared" si="615"/>
        <v>0</v>
      </c>
    </row>
    <row r="142" spans="1:64" ht="24.95" customHeight="1">
      <c r="A142" s="20"/>
      <c r="B142" s="21" t="s">
        <v>148</v>
      </c>
      <c r="C142" s="22">
        <v>35</v>
      </c>
      <c r="D142" s="22">
        <v>49</v>
      </c>
      <c r="E142" s="22">
        <v>4</v>
      </c>
      <c r="F142" s="22">
        <v>36</v>
      </c>
      <c r="G142" s="22">
        <f t="shared" si="595"/>
        <v>40</v>
      </c>
      <c r="H142" s="22">
        <v>45</v>
      </c>
      <c r="I142" s="22">
        <v>76</v>
      </c>
      <c r="J142" s="22">
        <f>6+1</f>
        <v>7</v>
      </c>
      <c r="K142" s="22">
        <f>31+11</f>
        <v>42</v>
      </c>
      <c r="L142" s="22">
        <f t="shared" si="596"/>
        <v>49</v>
      </c>
      <c r="M142" s="22">
        <v>0</v>
      </c>
      <c r="N142" s="22">
        <v>0</v>
      </c>
      <c r="O142" s="22">
        <v>0</v>
      </c>
      <c r="P142" s="22">
        <v>0</v>
      </c>
      <c r="Q142" s="22">
        <f t="shared" si="597"/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f t="shared" si="598"/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f t="shared" si="599"/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f t="shared" si="600"/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f t="shared" si="601"/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f t="shared" si="602"/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f t="shared" si="603"/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f t="shared" si="604"/>
        <v>0</v>
      </c>
      <c r="BA142" s="22">
        <f t="shared" si="605"/>
        <v>80</v>
      </c>
      <c r="BB142" s="22">
        <f t="shared" si="606"/>
        <v>125</v>
      </c>
      <c r="BC142" s="22">
        <f t="shared" si="607"/>
        <v>11</v>
      </c>
      <c r="BD142" s="22">
        <f t="shared" si="608"/>
        <v>78</v>
      </c>
      <c r="BE142" s="22">
        <f t="shared" si="609"/>
        <v>89</v>
      </c>
      <c r="BF142" s="26">
        <v>1</v>
      </c>
      <c r="BG142" s="22">
        <f>IF(BF142=1,BC142,"0")</f>
        <v>11</v>
      </c>
      <c r="BH142" s="22">
        <f>IF(BF142=1,BD142,"0")</f>
        <v>78</v>
      </c>
      <c r="BI142" s="22">
        <f>BG142+BH142</f>
        <v>89</v>
      </c>
      <c r="BJ142" s="22" t="str">
        <f>IF(BF142=2,BC142,"0")</f>
        <v>0</v>
      </c>
      <c r="BK142" s="22" t="str">
        <f>IF(BF142=2,BD142,"0")</f>
        <v>0</v>
      </c>
      <c r="BL142" s="22">
        <f>BJ142+BK142</f>
        <v>0</v>
      </c>
    </row>
    <row r="143" spans="1:64" ht="24.95" customHeight="1">
      <c r="A143" s="20"/>
      <c r="B143" s="21" t="s">
        <v>66</v>
      </c>
      <c r="C143" s="22">
        <v>35</v>
      </c>
      <c r="D143" s="22">
        <v>58</v>
      </c>
      <c r="E143" s="22">
        <v>11</v>
      </c>
      <c r="F143" s="22">
        <v>29</v>
      </c>
      <c r="G143" s="22">
        <f t="shared" si="595"/>
        <v>40</v>
      </c>
      <c r="H143" s="22">
        <v>35</v>
      </c>
      <c r="I143" s="22">
        <v>83</v>
      </c>
      <c r="J143" s="22">
        <v>23</v>
      </c>
      <c r="K143" s="22">
        <v>17</v>
      </c>
      <c r="L143" s="22">
        <f t="shared" si="596"/>
        <v>40</v>
      </c>
      <c r="M143" s="22">
        <v>0</v>
      </c>
      <c r="N143" s="22">
        <v>0</v>
      </c>
      <c r="O143" s="22">
        <v>0</v>
      </c>
      <c r="P143" s="22">
        <v>0</v>
      </c>
      <c r="Q143" s="22">
        <f t="shared" si="597"/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f t="shared" si="598"/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f t="shared" si="599"/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f t="shared" si="600"/>
        <v>0</v>
      </c>
      <c r="AG143" s="22">
        <v>0</v>
      </c>
      <c r="AH143" s="22">
        <v>0</v>
      </c>
      <c r="AI143" s="22">
        <v>0</v>
      </c>
      <c r="AJ143" s="22">
        <v>0</v>
      </c>
      <c r="AK143" s="22">
        <f t="shared" si="601"/>
        <v>0</v>
      </c>
      <c r="AL143" s="22">
        <v>0</v>
      </c>
      <c r="AM143" s="22">
        <v>0</v>
      </c>
      <c r="AN143" s="22">
        <v>0</v>
      </c>
      <c r="AO143" s="22">
        <v>0</v>
      </c>
      <c r="AP143" s="22">
        <f t="shared" si="602"/>
        <v>0</v>
      </c>
      <c r="AQ143" s="22">
        <v>0</v>
      </c>
      <c r="AR143" s="22">
        <v>0</v>
      </c>
      <c r="AS143" s="22">
        <v>0</v>
      </c>
      <c r="AT143" s="22">
        <v>0</v>
      </c>
      <c r="AU143" s="22">
        <f t="shared" si="603"/>
        <v>0</v>
      </c>
      <c r="AV143" s="22">
        <v>0</v>
      </c>
      <c r="AW143" s="22">
        <v>0</v>
      </c>
      <c r="AX143" s="22">
        <v>0</v>
      </c>
      <c r="AY143" s="22">
        <v>0</v>
      </c>
      <c r="AZ143" s="22">
        <f t="shared" si="604"/>
        <v>0</v>
      </c>
      <c r="BA143" s="22">
        <f t="shared" si="605"/>
        <v>70</v>
      </c>
      <c r="BB143" s="22">
        <f t="shared" si="606"/>
        <v>141</v>
      </c>
      <c r="BC143" s="22">
        <f t="shared" si="607"/>
        <v>34</v>
      </c>
      <c r="BD143" s="22">
        <f t="shared" si="608"/>
        <v>46</v>
      </c>
      <c r="BE143" s="22">
        <f t="shared" si="609"/>
        <v>80</v>
      </c>
      <c r="BF143" s="26">
        <v>2</v>
      </c>
      <c r="BG143" s="22" t="str">
        <f t="shared" si="610"/>
        <v>0</v>
      </c>
      <c r="BH143" s="22" t="str">
        <f t="shared" si="611"/>
        <v>0</v>
      </c>
      <c r="BI143" s="22">
        <f t="shared" si="612"/>
        <v>0</v>
      </c>
      <c r="BJ143" s="22">
        <f t="shared" si="613"/>
        <v>34</v>
      </c>
      <c r="BK143" s="22">
        <f t="shared" si="614"/>
        <v>46</v>
      </c>
      <c r="BL143" s="22">
        <f t="shared" si="615"/>
        <v>80</v>
      </c>
    </row>
    <row r="144" spans="1:64" s="2" customFormat="1" ht="24.95" customHeight="1">
      <c r="A144" s="4"/>
      <c r="B144" s="23" t="s">
        <v>52</v>
      </c>
      <c r="C144" s="38">
        <f t="shared" ref="C144:AK144" si="616">SUM(C140:C143)</f>
        <v>100</v>
      </c>
      <c r="D144" s="38">
        <f t="shared" si="616"/>
        <v>136</v>
      </c>
      <c r="E144" s="38">
        <f t="shared" si="616"/>
        <v>17</v>
      </c>
      <c r="F144" s="38">
        <f t="shared" si="616"/>
        <v>78</v>
      </c>
      <c r="G144" s="38">
        <f t="shared" si="616"/>
        <v>95</v>
      </c>
      <c r="H144" s="38">
        <f t="shared" ref="H144:L144" si="617">SUM(H140:H143)</f>
        <v>130</v>
      </c>
      <c r="I144" s="38">
        <f t="shared" si="617"/>
        <v>242</v>
      </c>
      <c r="J144" s="38">
        <f t="shared" si="617"/>
        <v>36</v>
      </c>
      <c r="K144" s="38">
        <f t="shared" si="617"/>
        <v>105</v>
      </c>
      <c r="L144" s="38">
        <f t="shared" si="617"/>
        <v>141</v>
      </c>
      <c r="M144" s="38">
        <f t="shared" si="616"/>
        <v>0</v>
      </c>
      <c r="N144" s="38">
        <f t="shared" si="616"/>
        <v>0</v>
      </c>
      <c r="O144" s="38">
        <f t="shared" si="616"/>
        <v>0</v>
      </c>
      <c r="P144" s="38">
        <f t="shared" si="616"/>
        <v>0</v>
      </c>
      <c r="Q144" s="38">
        <f t="shared" si="616"/>
        <v>0</v>
      </c>
      <c r="R144" s="38">
        <f t="shared" ref="R144:AA144" si="618">SUM(R140:R143)</f>
        <v>0</v>
      </c>
      <c r="S144" s="38">
        <f t="shared" si="618"/>
        <v>0</v>
      </c>
      <c r="T144" s="38">
        <f t="shared" si="618"/>
        <v>0</v>
      </c>
      <c r="U144" s="38">
        <f t="shared" si="618"/>
        <v>0</v>
      </c>
      <c r="V144" s="38">
        <f t="shared" si="618"/>
        <v>0</v>
      </c>
      <c r="W144" s="38">
        <f t="shared" si="618"/>
        <v>0</v>
      </c>
      <c r="X144" s="38">
        <f t="shared" si="618"/>
        <v>0</v>
      </c>
      <c r="Y144" s="38">
        <f t="shared" si="618"/>
        <v>0</v>
      </c>
      <c r="Z144" s="38">
        <f t="shared" si="618"/>
        <v>0</v>
      </c>
      <c r="AA144" s="38">
        <f t="shared" si="618"/>
        <v>0</v>
      </c>
      <c r="AB144" s="38">
        <f t="shared" ref="AB144:AF144" si="619">SUM(AB140:AB143)</f>
        <v>0</v>
      </c>
      <c r="AC144" s="38">
        <f t="shared" si="619"/>
        <v>0</v>
      </c>
      <c r="AD144" s="38">
        <f t="shared" si="619"/>
        <v>0</v>
      </c>
      <c r="AE144" s="38">
        <f t="shared" si="619"/>
        <v>0</v>
      </c>
      <c r="AF144" s="38">
        <f t="shared" si="619"/>
        <v>0</v>
      </c>
      <c r="AG144" s="38">
        <f t="shared" si="616"/>
        <v>0</v>
      </c>
      <c r="AH144" s="38">
        <f t="shared" si="616"/>
        <v>0</v>
      </c>
      <c r="AI144" s="38">
        <f t="shared" si="616"/>
        <v>0</v>
      </c>
      <c r="AJ144" s="38">
        <f t="shared" si="616"/>
        <v>0</v>
      </c>
      <c r="AK144" s="38">
        <f t="shared" si="616"/>
        <v>0</v>
      </c>
      <c r="AL144" s="38">
        <f t="shared" ref="AL144:AP144" si="620">SUM(AL140:AL143)</f>
        <v>0</v>
      </c>
      <c r="AM144" s="38">
        <f t="shared" si="620"/>
        <v>0</v>
      </c>
      <c r="AN144" s="38">
        <f t="shared" si="620"/>
        <v>0</v>
      </c>
      <c r="AO144" s="38">
        <f t="shared" si="620"/>
        <v>0</v>
      </c>
      <c r="AP144" s="38">
        <f t="shared" si="620"/>
        <v>0</v>
      </c>
      <c r="AQ144" s="38">
        <f t="shared" ref="AQ144:AU144" si="621">SUM(AQ140:AQ143)</f>
        <v>0</v>
      </c>
      <c r="AR144" s="38">
        <f t="shared" si="621"/>
        <v>0</v>
      </c>
      <c r="AS144" s="38">
        <f t="shared" si="621"/>
        <v>0</v>
      </c>
      <c r="AT144" s="38">
        <f t="shared" si="621"/>
        <v>0</v>
      </c>
      <c r="AU144" s="38">
        <f t="shared" si="621"/>
        <v>0</v>
      </c>
      <c r="AV144" s="38">
        <f t="shared" ref="AV144:AZ144" si="622">SUM(AV140:AV143)</f>
        <v>0</v>
      </c>
      <c r="AW144" s="38">
        <f t="shared" si="622"/>
        <v>0</v>
      </c>
      <c r="AX144" s="38">
        <f t="shared" si="622"/>
        <v>0</v>
      </c>
      <c r="AY144" s="38">
        <f t="shared" si="622"/>
        <v>0</v>
      </c>
      <c r="AZ144" s="38">
        <f t="shared" si="622"/>
        <v>0</v>
      </c>
      <c r="BA144" s="22">
        <f t="shared" si="605"/>
        <v>230</v>
      </c>
      <c r="BB144" s="22">
        <f t="shared" si="606"/>
        <v>378</v>
      </c>
      <c r="BC144" s="22">
        <f t="shared" si="607"/>
        <v>53</v>
      </c>
      <c r="BD144" s="22">
        <f t="shared" si="608"/>
        <v>183</v>
      </c>
      <c r="BE144" s="22">
        <f t="shared" si="609"/>
        <v>236</v>
      </c>
      <c r="BF144" s="39"/>
      <c r="BG144" s="38">
        <f t="shared" ref="BG144:BL144" si="623">SUM(BG140:BG143)</f>
        <v>19</v>
      </c>
      <c r="BH144" s="38">
        <f t="shared" si="623"/>
        <v>137</v>
      </c>
      <c r="BI144" s="38">
        <f t="shared" si="623"/>
        <v>156</v>
      </c>
      <c r="BJ144" s="38">
        <f t="shared" si="623"/>
        <v>34</v>
      </c>
      <c r="BK144" s="38">
        <f t="shared" si="623"/>
        <v>46</v>
      </c>
      <c r="BL144" s="24">
        <f t="shared" si="623"/>
        <v>80</v>
      </c>
    </row>
    <row r="145" spans="1:64" ht="24.95" customHeight="1">
      <c r="A145" s="20"/>
      <c r="B145" s="5" t="s">
        <v>79</v>
      </c>
      <c r="C145" s="31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62"/>
      <c r="BG145" s="32"/>
      <c r="BH145" s="32"/>
      <c r="BI145" s="32"/>
      <c r="BJ145" s="32"/>
      <c r="BK145" s="32"/>
      <c r="BL145" s="52"/>
    </row>
    <row r="146" spans="1:64" ht="24.95" customHeight="1">
      <c r="A146" s="20"/>
      <c r="B146" s="21" t="s">
        <v>73</v>
      </c>
      <c r="C146" s="22">
        <v>30</v>
      </c>
      <c r="D146" s="22">
        <v>44</v>
      </c>
      <c r="E146" s="22">
        <v>4</v>
      </c>
      <c r="F146" s="22">
        <v>10</v>
      </c>
      <c r="G146" s="22">
        <f t="shared" ref="G146" si="624">E146+F146</f>
        <v>14</v>
      </c>
      <c r="H146" s="22">
        <v>50</v>
      </c>
      <c r="I146" s="22">
        <v>155</v>
      </c>
      <c r="J146" s="22">
        <v>10</v>
      </c>
      <c r="K146" s="22">
        <v>62</v>
      </c>
      <c r="L146" s="22">
        <f t="shared" ref="L146" si="625">J146+K146</f>
        <v>72</v>
      </c>
      <c r="M146" s="22">
        <v>0</v>
      </c>
      <c r="N146" s="22">
        <v>0</v>
      </c>
      <c r="O146" s="22">
        <v>0</v>
      </c>
      <c r="P146" s="22">
        <v>0</v>
      </c>
      <c r="Q146" s="22">
        <f t="shared" ref="Q146" si="626">O146+P146</f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f t="shared" ref="V146" si="627">T146+U146</f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f t="shared" ref="AA146" si="628">Y146+Z146</f>
        <v>0</v>
      </c>
      <c r="AB146" s="22">
        <v>0</v>
      </c>
      <c r="AC146" s="22">
        <v>0</v>
      </c>
      <c r="AD146" s="22">
        <v>0</v>
      </c>
      <c r="AE146" s="22">
        <v>0</v>
      </c>
      <c r="AF146" s="22">
        <f t="shared" ref="AF146" si="629">AD146+AE146</f>
        <v>0</v>
      </c>
      <c r="AG146" s="22">
        <v>0</v>
      </c>
      <c r="AH146" s="22">
        <v>0</v>
      </c>
      <c r="AI146" s="22">
        <v>0</v>
      </c>
      <c r="AJ146" s="22">
        <v>0</v>
      </c>
      <c r="AK146" s="22">
        <f t="shared" ref="AK146" si="630">AI146+AJ146</f>
        <v>0</v>
      </c>
      <c r="AL146" s="22">
        <v>0</v>
      </c>
      <c r="AM146" s="22">
        <v>0</v>
      </c>
      <c r="AN146" s="22">
        <v>0</v>
      </c>
      <c r="AO146" s="22">
        <v>0</v>
      </c>
      <c r="AP146" s="22">
        <f t="shared" ref="AP146" si="631">AN146+AO146</f>
        <v>0</v>
      </c>
      <c r="AQ146" s="22">
        <v>0</v>
      </c>
      <c r="AR146" s="22">
        <v>0</v>
      </c>
      <c r="AS146" s="22">
        <v>0</v>
      </c>
      <c r="AT146" s="22">
        <v>0</v>
      </c>
      <c r="AU146" s="22">
        <f t="shared" ref="AU146" si="632">AS146+AT146</f>
        <v>0</v>
      </c>
      <c r="AV146" s="22">
        <v>0</v>
      </c>
      <c r="AW146" s="22">
        <v>0</v>
      </c>
      <c r="AX146" s="22">
        <v>0</v>
      </c>
      <c r="AY146" s="22">
        <v>0</v>
      </c>
      <c r="AZ146" s="22">
        <f t="shared" ref="AZ146" si="633">AX146+AY146</f>
        <v>0</v>
      </c>
      <c r="BA146" s="22">
        <f t="shared" ref="BA146:BA148" si="634">C146+H146+M146+R146+W146+AB146+AG146+AL146+AQ146+AV146</f>
        <v>80</v>
      </c>
      <c r="BB146" s="22">
        <f t="shared" ref="BB146:BB148" si="635">D146+I146+N146+S146+X146+AC146+AH146+AM146+AR146+AW146</f>
        <v>199</v>
      </c>
      <c r="BC146" s="22">
        <f t="shared" ref="BC146:BC148" si="636">E146+J146+O146+T146+Y146+AD146+AI146+AN146+AS146+AX146</f>
        <v>14</v>
      </c>
      <c r="BD146" s="22">
        <f t="shared" ref="BD146:BD148" si="637">F146+K146+P146+U146+Z146+AE146+AJ146+AO146+AT146+AY146</f>
        <v>72</v>
      </c>
      <c r="BE146" s="22">
        <f t="shared" ref="BE146:BE148" si="638">G146+L146+Q146+V146+AA146+AF146+AK146+AP146+AU146+AZ146</f>
        <v>86</v>
      </c>
      <c r="BF146" s="26">
        <v>2</v>
      </c>
      <c r="BG146" s="22" t="str">
        <f t="shared" ref="BG146" si="639">IF(BF146=1,BC146,"0")</f>
        <v>0</v>
      </c>
      <c r="BH146" s="22" t="str">
        <f t="shared" ref="BH146" si="640">IF(BF146=1,BD146,"0")</f>
        <v>0</v>
      </c>
      <c r="BI146" s="22">
        <f t="shared" ref="BI146" si="641">BG146+BH146</f>
        <v>0</v>
      </c>
      <c r="BJ146" s="22">
        <f t="shared" ref="BJ146" si="642">IF(BF146=2,BC146,"0")</f>
        <v>14</v>
      </c>
      <c r="BK146" s="22">
        <f t="shared" ref="BK146" si="643">IF(BF146=2,BD146,"0")</f>
        <v>72</v>
      </c>
      <c r="BL146" s="22">
        <f t="shared" ref="BL146" si="644">BJ146+BK146</f>
        <v>86</v>
      </c>
    </row>
    <row r="147" spans="1:64" s="2" customFormat="1" ht="24.95" customHeight="1">
      <c r="A147" s="4"/>
      <c r="B147" s="23" t="s">
        <v>52</v>
      </c>
      <c r="C147" s="38">
        <f>SUM(C146)</f>
        <v>30</v>
      </c>
      <c r="D147" s="38">
        <f>SUM(D146)</f>
        <v>44</v>
      </c>
      <c r="E147" s="38">
        <f t="shared" ref="E147:BL147" si="645">SUM(E146)</f>
        <v>4</v>
      </c>
      <c r="F147" s="38">
        <f t="shared" si="645"/>
        <v>10</v>
      </c>
      <c r="G147" s="38">
        <f t="shared" si="645"/>
        <v>14</v>
      </c>
      <c r="H147" s="38">
        <f t="shared" si="645"/>
        <v>50</v>
      </c>
      <c r="I147" s="38">
        <f t="shared" si="645"/>
        <v>155</v>
      </c>
      <c r="J147" s="38">
        <f t="shared" si="645"/>
        <v>10</v>
      </c>
      <c r="K147" s="38">
        <f t="shared" si="645"/>
        <v>62</v>
      </c>
      <c r="L147" s="38">
        <f t="shared" si="645"/>
        <v>72</v>
      </c>
      <c r="M147" s="38">
        <f t="shared" si="645"/>
        <v>0</v>
      </c>
      <c r="N147" s="38">
        <f t="shared" si="645"/>
        <v>0</v>
      </c>
      <c r="O147" s="38">
        <f t="shared" si="645"/>
        <v>0</v>
      </c>
      <c r="P147" s="38">
        <f t="shared" si="645"/>
        <v>0</v>
      </c>
      <c r="Q147" s="38">
        <f t="shared" si="645"/>
        <v>0</v>
      </c>
      <c r="R147" s="38">
        <f t="shared" ref="R147:AF147" si="646">SUM(R146)</f>
        <v>0</v>
      </c>
      <c r="S147" s="38">
        <f t="shared" si="646"/>
        <v>0</v>
      </c>
      <c r="T147" s="38">
        <f t="shared" si="646"/>
        <v>0</v>
      </c>
      <c r="U147" s="38">
        <f t="shared" si="646"/>
        <v>0</v>
      </c>
      <c r="V147" s="38">
        <f t="shared" si="646"/>
        <v>0</v>
      </c>
      <c r="W147" s="38">
        <f t="shared" si="646"/>
        <v>0</v>
      </c>
      <c r="X147" s="38">
        <f t="shared" si="646"/>
        <v>0</v>
      </c>
      <c r="Y147" s="38">
        <f t="shared" si="646"/>
        <v>0</v>
      </c>
      <c r="Z147" s="38">
        <f t="shared" si="646"/>
        <v>0</v>
      </c>
      <c r="AA147" s="38">
        <f t="shared" si="646"/>
        <v>0</v>
      </c>
      <c r="AB147" s="38">
        <f t="shared" si="646"/>
        <v>0</v>
      </c>
      <c r="AC147" s="38">
        <f t="shared" si="646"/>
        <v>0</v>
      </c>
      <c r="AD147" s="38">
        <f t="shared" si="646"/>
        <v>0</v>
      </c>
      <c r="AE147" s="38">
        <f t="shared" si="646"/>
        <v>0</v>
      </c>
      <c r="AF147" s="38">
        <f t="shared" si="646"/>
        <v>0</v>
      </c>
      <c r="AG147" s="38">
        <f t="shared" si="645"/>
        <v>0</v>
      </c>
      <c r="AH147" s="38">
        <f t="shared" si="645"/>
        <v>0</v>
      </c>
      <c r="AI147" s="38">
        <f t="shared" si="645"/>
        <v>0</v>
      </c>
      <c r="AJ147" s="38">
        <f t="shared" si="645"/>
        <v>0</v>
      </c>
      <c r="AK147" s="38">
        <f t="shared" si="645"/>
        <v>0</v>
      </c>
      <c r="AL147" s="38">
        <f t="shared" si="645"/>
        <v>0</v>
      </c>
      <c r="AM147" s="38">
        <f t="shared" si="645"/>
        <v>0</v>
      </c>
      <c r="AN147" s="38">
        <f t="shared" si="645"/>
        <v>0</v>
      </c>
      <c r="AO147" s="38">
        <f t="shared" si="645"/>
        <v>0</v>
      </c>
      <c r="AP147" s="38">
        <f t="shared" si="645"/>
        <v>0</v>
      </c>
      <c r="AQ147" s="38">
        <f t="shared" si="645"/>
        <v>0</v>
      </c>
      <c r="AR147" s="38">
        <f t="shared" si="645"/>
        <v>0</v>
      </c>
      <c r="AS147" s="38">
        <f t="shared" si="645"/>
        <v>0</v>
      </c>
      <c r="AT147" s="38">
        <f t="shared" si="645"/>
        <v>0</v>
      </c>
      <c r="AU147" s="38">
        <f t="shared" si="645"/>
        <v>0</v>
      </c>
      <c r="AV147" s="38">
        <f t="shared" ref="AV147:AZ147" si="647">SUM(AV146)</f>
        <v>0</v>
      </c>
      <c r="AW147" s="38">
        <f t="shared" si="647"/>
        <v>0</v>
      </c>
      <c r="AX147" s="38">
        <f t="shared" si="647"/>
        <v>0</v>
      </c>
      <c r="AY147" s="38">
        <f t="shared" si="647"/>
        <v>0</v>
      </c>
      <c r="AZ147" s="38">
        <f t="shared" si="647"/>
        <v>0</v>
      </c>
      <c r="BA147" s="22">
        <f t="shared" si="634"/>
        <v>80</v>
      </c>
      <c r="BB147" s="22">
        <f t="shared" si="635"/>
        <v>199</v>
      </c>
      <c r="BC147" s="22">
        <f t="shared" si="636"/>
        <v>14</v>
      </c>
      <c r="BD147" s="22">
        <f t="shared" si="637"/>
        <v>72</v>
      </c>
      <c r="BE147" s="22">
        <f t="shared" si="638"/>
        <v>86</v>
      </c>
      <c r="BF147" s="39">
        <f t="shared" si="645"/>
        <v>2</v>
      </c>
      <c r="BG147" s="38">
        <f t="shared" si="645"/>
        <v>0</v>
      </c>
      <c r="BH147" s="38">
        <f t="shared" si="645"/>
        <v>0</v>
      </c>
      <c r="BI147" s="38">
        <f t="shared" si="645"/>
        <v>0</v>
      </c>
      <c r="BJ147" s="38">
        <f t="shared" si="645"/>
        <v>14</v>
      </c>
      <c r="BK147" s="38">
        <f t="shared" si="645"/>
        <v>72</v>
      </c>
      <c r="BL147" s="24">
        <f t="shared" si="645"/>
        <v>86</v>
      </c>
    </row>
    <row r="148" spans="1:64" s="2" customFormat="1" ht="24.95" customHeight="1">
      <c r="A148" s="4"/>
      <c r="B148" s="23" t="s">
        <v>54</v>
      </c>
      <c r="C148" s="38">
        <f t="shared" ref="C148:AH148" si="648">C147+C144+C138+C134+C131+C128</f>
        <v>210</v>
      </c>
      <c r="D148" s="38">
        <f t="shared" si="648"/>
        <v>242</v>
      </c>
      <c r="E148" s="38">
        <f t="shared" si="648"/>
        <v>26</v>
      </c>
      <c r="F148" s="38">
        <f t="shared" si="648"/>
        <v>115</v>
      </c>
      <c r="G148" s="38">
        <f t="shared" si="648"/>
        <v>141</v>
      </c>
      <c r="H148" s="38">
        <f t="shared" si="648"/>
        <v>290</v>
      </c>
      <c r="I148" s="38">
        <f t="shared" si="648"/>
        <v>539</v>
      </c>
      <c r="J148" s="38">
        <f t="shared" si="648"/>
        <v>76</v>
      </c>
      <c r="K148" s="38">
        <f t="shared" si="648"/>
        <v>233</v>
      </c>
      <c r="L148" s="38">
        <f t="shared" si="648"/>
        <v>309</v>
      </c>
      <c r="M148" s="38">
        <f t="shared" si="648"/>
        <v>505</v>
      </c>
      <c r="N148" s="38">
        <f t="shared" si="648"/>
        <v>859</v>
      </c>
      <c r="O148" s="38">
        <f t="shared" si="648"/>
        <v>65</v>
      </c>
      <c r="P148" s="38">
        <f t="shared" si="648"/>
        <v>338</v>
      </c>
      <c r="Q148" s="38">
        <f t="shared" si="648"/>
        <v>403</v>
      </c>
      <c r="R148" s="38">
        <f t="shared" si="648"/>
        <v>385</v>
      </c>
      <c r="S148" s="38">
        <f t="shared" si="648"/>
        <v>809</v>
      </c>
      <c r="T148" s="38">
        <f t="shared" si="648"/>
        <v>174</v>
      </c>
      <c r="U148" s="38">
        <f t="shared" si="648"/>
        <v>304</v>
      </c>
      <c r="V148" s="38">
        <f t="shared" si="648"/>
        <v>478</v>
      </c>
      <c r="W148" s="38">
        <f t="shared" si="648"/>
        <v>100</v>
      </c>
      <c r="X148" s="38">
        <f t="shared" si="648"/>
        <v>212</v>
      </c>
      <c r="Y148" s="38">
        <f t="shared" si="648"/>
        <v>48</v>
      </c>
      <c r="Z148" s="38">
        <f t="shared" si="648"/>
        <v>103</v>
      </c>
      <c r="AA148" s="38">
        <f t="shared" si="648"/>
        <v>151</v>
      </c>
      <c r="AB148" s="38">
        <f t="shared" si="648"/>
        <v>50</v>
      </c>
      <c r="AC148" s="38">
        <f t="shared" si="648"/>
        <v>137</v>
      </c>
      <c r="AD148" s="38">
        <f t="shared" si="648"/>
        <v>44</v>
      </c>
      <c r="AE148" s="38">
        <f t="shared" si="648"/>
        <v>59</v>
      </c>
      <c r="AF148" s="38">
        <f t="shared" si="648"/>
        <v>103</v>
      </c>
      <c r="AG148" s="38">
        <f t="shared" si="648"/>
        <v>50</v>
      </c>
      <c r="AH148" s="38">
        <f t="shared" si="648"/>
        <v>327</v>
      </c>
      <c r="AI148" s="38">
        <f t="shared" ref="AI148:AZ148" si="649">AI147+AI144+AI138+AI134+AI131+AI128</f>
        <v>32</v>
      </c>
      <c r="AJ148" s="38">
        <f t="shared" si="649"/>
        <v>57</v>
      </c>
      <c r="AK148" s="38">
        <f t="shared" si="649"/>
        <v>89</v>
      </c>
      <c r="AL148" s="38">
        <f t="shared" si="649"/>
        <v>0</v>
      </c>
      <c r="AM148" s="38">
        <f t="shared" si="649"/>
        <v>25</v>
      </c>
      <c r="AN148" s="38">
        <f t="shared" si="649"/>
        <v>11</v>
      </c>
      <c r="AO148" s="38">
        <f t="shared" si="649"/>
        <v>9</v>
      </c>
      <c r="AP148" s="38">
        <f t="shared" si="649"/>
        <v>20</v>
      </c>
      <c r="AQ148" s="38">
        <f t="shared" si="649"/>
        <v>0</v>
      </c>
      <c r="AR148" s="38">
        <f t="shared" si="649"/>
        <v>0</v>
      </c>
      <c r="AS148" s="38">
        <f t="shared" si="649"/>
        <v>3</v>
      </c>
      <c r="AT148" s="38">
        <f t="shared" si="649"/>
        <v>0</v>
      </c>
      <c r="AU148" s="38">
        <f t="shared" si="649"/>
        <v>3</v>
      </c>
      <c r="AV148" s="38">
        <f t="shared" si="649"/>
        <v>0</v>
      </c>
      <c r="AW148" s="38">
        <f t="shared" si="649"/>
        <v>0</v>
      </c>
      <c r="AX148" s="38">
        <f t="shared" si="649"/>
        <v>5</v>
      </c>
      <c r="AY148" s="38">
        <f t="shared" si="649"/>
        <v>11</v>
      </c>
      <c r="AZ148" s="38">
        <f t="shared" si="649"/>
        <v>16</v>
      </c>
      <c r="BA148" s="22">
        <f t="shared" si="634"/>
        <v>1590</v>
      </c>
      <c r="BB148" s="22">
        <f t="shared" si="635"/>
        <v>3150</v>
      </c>
      <c r="BC148" s="22">
        <f t="shared" si="636"/>
        <v>484</v>
      </c>
      <c r="BD148" s="22">
        <f t="shared" si="637"/>
        <v>1229</v>
      </c>
      <c r="BE148" s="22">
        <f t="shared" si="638"/>
        <v>1713</v>
      </c>
      <c r="BF148" s="38">
        <f t="shared" ref="BF148:BL148" si="650">BF147+BF144+BF138+BF134+BF131+BF128</f>
        <v>4</v>
      </c>
      <c r="BG148" s="38">
        <f t="shared" si="650"/>
        <v>174</v>
      </c>
      <c r="BH148" s="38">
        <f t="shared" si="650"/>
        <v>479</v>
      </c>
      <c r="BI148" s="38">
        <f t="shared" si="650"/>
        <v>653</v>
      </c>
      <c r="BJ148" s="38">
        <f t="shared" si="650"/>
        <v>310</v>
      </c>
      <c r="BK148" s="38">
        <f t="shared" si="650"/>
        <v>750</v>
      </c>
      <c r="BL148" s="38">
        <f t="shared" si="650"/>
        <v>1060</v>
      </c>
    </row>
    <row r="149" spans="1:64" ht="24.95" customHeight="1">
      <c r="A149" s="20"/>
      <c r="B149" s="42" t="s">
        <v>69</v>
      </c>
      <c r="C149" s="31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62"/>
      <c r="BG149" s="32"/>
      <c r="BH149" s="32"/>
      <c r="BI149" s="32"/>
      <c r="BJ149" s="32"/>
      <c r="BK149" s="32"/>
      <c r="BL149" s="52"/>
    </row>
    <row r="150" spans="1:64" s="2" customFormat="1" ht="24.95" customHeight="1">
      <c r="A150" s="4"/>
      <c r="B150" s="41" t="s">
        <v>100</v>
      </c>
      <c r="C150" s="38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5"/>
      <c r="BG150" s="43"/>
      <c r="BH150" s="43"/>
      <c r="BI150" s="43"/>
      <c r="BJ150" s="43"/>
      <c r="BK150" s="43"/>
      <c r="BL150" s="46"/>
    </row>
    <row r="151" spans="1:64" s="2" customFormat="1" ht="24.95" customHeight="1">
      <c r="A151" s="4"/>
      <c r="B151" s="114" t="s">
        <v>150</v>
      </c>
      <c r="C151" s="24">
        <v>0</v>
      </c>
      <c r="D151" s="24">
        <v>0</v>
      </c>
      <c r="E151" s="22">
        <v>0</v>
      </c>
      <c r="F151" s="22">
        <v>0</v>
      </c>
      <c r="G151" s="22">
        <f t="shared" ref="G151:G152" si="651">E151+F151</f>
        <v>0</v>
      </c>
      <c r="H151" s="22">
        <v>0</v>
      </c>
      <c r="I151" s="22">
        <v>0</v>
      </c>
      <c r="J151" s="22">
        <v>0</v>
      </c>
      <c r="K151" s="22">
        <v>1</v>
      </c>
      <c r="L151" s="22">
        <f t="shared" ref="L151:L152" si="652">J151+K151</f>
        <v>1</v>
      </c>
      <c r="M151" s="24">
        <v>0</v>
      </c>
      <c r="N151" s="24">
        <v>0</v>
      </c>
      <c r="O151" s="22">
        <v>0</v>
      </c>
      <c r="P151" s="22">
        <v>1</v>
      </c>
      <c r="Q151" s="22">
        <f t="shared" ref="Q151:Q152" si="653">O151+P151</f>
        <v>1</v>
      </c>
      <c r="R151" s="22">
        <v>0</v>
      </c>
      <c r="S151" s="22">
        <v>0</v>
      </c>
      <c r="T151" s="22">
        <v>0</v>
      </c>
      <c r="U151" s="22">
        <v>1</v>
      </c>
      <c r="V151" s="22">
        <f t="shared" ref="V151:V152" si="654">T151+U151</f>
        <v>1</v>
      </c>
      <c r="W151" s="22">
        <v>0</v>
      </c>
      <c r="X151" s="22">
        <v>0</v>
      </c>
      <c r="Y151" s="22">
        <v>3</v>
      </c>
      <c r="Z151" s="22">
        <v>1</v>
      </c>
      <c r="AA151" s="22">
        <f t="shared" ref="AA151:AA152" si="655">Y151+Z151</f>
        <v>4</v>
      </c>
      <c r="AB151" s="22">
        <v>0</v>
      </c>
      <c r="AC151" s="22">
        <v>0</v>
      </c>
      <c r="AD151" s="22">
        <v>2</v>
      </c>
      <c r="AE151" s="22">
        <v>0</v>
      </c>
      <c r="AF151" s="22">
        <f t="shared" ref="AF151:AF152" si="656">AD151+AE151</f>
        <v>2</v>
      </c>
      <c r="AG151" s="22">
        <v>0</v>
      </c>
      <c r="AH151" s="22">
        <v>0</v>
      </c>
      <c r="AI151" s="22">
        <v>2</v>
      </c>
      <c r="AJ151" s="22">
        <v>4</v>
      </c>
      <c r="AK151" s="22">
        <f t="shared" ref="AK151:AK152" si="657">AI151+AJ151</f>
        <v>6</v>
      </c>
      <c r="AL151" s="22">
        <v>0</v>
      </c>
      <c r="AM151" s="22">
        <v>0</v>
      </c>
      <c r="AN151" s="22">
        <v>0</v>
      </c>
      <c r="AO151" s="22">
        <v>0</v>
      </c>
      <c r="AP151" s="22">
        <f t="shared" ref="AP151:AP152" si="658">AN151+AO151</f>
        <v>0</v>
      </c>
      <c r="AQ151" s="22">
        <v>0</v>
      </c>
      <c r="AR151" s="22">
        <v>0</v>
      </c>
      <c r="AS151" s="22">
        <v>0</v>
      </c>
      <c r="AT151" s="22">
        <v>0</v>
      </c>
      <c r="AU151" s="22">
        <f t="shared" ref="AU151:AU152" si="659">AS151+AT151</f>
        <v>0</v>
      </c>
      <c r="AV151" s="22">
        <v>0</v>
      </c>
      <c r="AW151" s="22">
        <v>0</v>
      </c>
      <c r="AX151" s="22">
        <v>0</v>
      </c>
      <c r="AY151" s="22">
        <v>0</v>
      </c>
      <c r="AZ151" s="22">
        <f t="shared" ref="AZ151:AZ152" si="660">AX151+AY151</f>
        <v>0</v>
      </c>
      <c r="BA151" s="22">
        <f t="shared" ref="BA151:BA153" si="661">C151+H151+M151+R151+W151+AB151+AG151+AL151+AQ151+AV151</f>
        <v>0</v>
      </c>
      <c r="BB151" s="22">
        <f t="shared" ref="BB151:BB153" si="662">D151+I151+N151+S151+X151+AC151+AH151+AM151+AR151+AW151</f>
        <v>0</v>
      </c>
      <c r="BC151" s="22">
        <f t="shared" ref="BC151:BC153" si="663">E151+J151+O151+T151+Y151+AD151+AI151+AN151+AS151+AX151</f>
        <v>7</v>
      </c>
      <c r="BD151" s="22">
        <f t="shared" ref="BD151:BD153" si="664">F151+K151+P151+U151+Z151+AE151+AJ151+AO151+AT151+AY151</f>
        <v>8</v>
      </c>
      <c r="BE151" s="22">
        <f t="shared" ref="BE151:BE153" si="665">G151+L151+Q151+V151+AA151+AF151+AK151+AP151+AU151+AZ151</f>
        <v>15</v>
      </c>
      <c r="BF151" s="62">
        <v>1</v>
      </c>
      <c r="BG151" s="22">
        <f t="shared" ref="BG151:BG152" si="666">IF(BF151=1,BC151,"0")</f>
        <v>7</v>
      </c>
      <c r="BH151" s="22">
        <f t="shared" ref="BH151:BH152" si="667">IF(BF151=1,BD151,"0")</f>
        <v>8</v>
      </c>
      <c r="BI151" s="22">
        <f t="shared" ref="BI151:BI152" si="668">BG151+BH151</f>
        <v>15</v>
      </c>
      <c r="BJ151" s="22" t="str">
        <f t="shared" ref="BJ151:BJ152" si="669">IF(BF151=2,BC151,"0")</f>
        <v>0</v>
      </c>
      <c r="BK151" s="22" t="str">
        <f t="shared" ref="BK151:BK152" si="670">IF(BF151=2,BD151,"0")</f>
        <v>0</v>
      </c>
      <c r="BL151" s="22">
        <f t="shared" ref="BL151:BL152" si="671">BJ151+BK151</f>
        <v>0</v>
      </c>
    </row>
    <row r="152" spans="1:64" s="2" customFormat="1" ht="24.95" customHeight="1">
      <c r="A152" s="4"/>
      <c r="B152" s="114" t="s">
        <v>148</v>
      </c>
      <c r="C152" s="24">
        <v>0</v>
      </c>
      <c r="D152" s="24">
        <v>0</v>
      </c>
      <c r="E152" s="22">
        <v>0</v>
      </c>
      <c r="F152" s="22">
        <v>0</v>
      </c>
      <c r="G152" s="22">
        <f t="shared" si="651"/>
        <v>0</v>
      </c>
      <c r="H152" s="22">
        <v>10</v>
      </c>
      <c r="I152" s="22">
        <v>7</v>
      </c>
      <c r="J152" s="22">
        <v>2</v>
      </c>
      <c r="K152" s="22">
        <v>0</v>
      </c>
      <c r="L152" s="22">
        <f t="shared" si="652"/>
        <v>2</v>
      </c>
      <c r="M152" s="22">
        <v>10</v>
      </c>
      <c r="N152" s="22">
        <v>24</v>
      </c>
      <c r="O152" s="22">
        <v>3</v>
      </c>
      <c r="P152" s="22">
        <v>6</v>
      </c>
      <c r="Q152" s="22">
        <f t="shared" si="653"/>
        <v>9</v>
      </c>
      <c r="R152" s="22">
        <v>15</v>
      </c>
      <c r="S152" s="22">
        <v>8</v>
      </c>
      <c r="T152" s="22">
        <f>2+4</f>
        <v>6</v>
      </c>
      <c r="U152" s="22">
        <v>1</v>
      </c>
      <c r="V152" s="22">
        <f t="shared" si="654"/>
        <v>7</v>
      </c>
      <c r="W152" s="22">
        <v>5</v>
      </c>
      <c r="X152" s="22">
        <v>5</v>
      </c>
      <c r="Y152" s="22">
        <v>0</v>
      </c>
      <c r="Z152" s="22">
        <v>1</v>
      </c>
      <c r="AA152" s="22">
        <f t="shared" si="655"/>
        <v>1</v>
      </c>
      <c r="AB152" s="22">
        <v>5</v>
      </c>
      <c r="AC152" s="22">
        <v>6</v>
      </c>
      <c r="AD152" s="22">
        <v>2</v>
      </c>
      <c r="AE152" s="22">
        <v>0</v>
      </c>
      <c r="AF152" s="22">
        <f t="shared" si="656"/>
        <v>2</v>
      </c>
      <c r="AG152" s="22">
        <v>5</v>
      </c>
      <c r="AH152" s="22">
        <v>14</v>
      </c>
      <c r="AI152" s="22">
        <v>9</v>
      </c>
      <c r="AJ152" s="22">
        <v>6</v>
      </c>
      <c r="AK152" s="22">
        <f t="shared" si="657"/>
        <v>15</v>
      </c>
      <c r="AL152" s="22">
        <v>0</v>
      </c>
      <c r="AM152" s="22">
        <v>0</v>
      </c>
      <c r="AN152" s="22">
        <v>2</v>
      </c>
      <c r="AO152" s="22">
        <v>1</v>
      </c>
      <c r="AP152" s="22">
        <f t="shared" si="658"/>
        <v>3</v>
      </c>
      <c r="AQ152" s="22">
        <v>0</v>
      </c>
      <c r="AR152" s="22">
        <v>0</v>
      </c>
      <c r="AS152" s="22">
        <v>0</v>
      </c>
      <c r="AT152" s="22">
        <v>0</v>
      </c>
      <c r="AU152" s="22">
        <f t="shared" si="659"/>
        <v>0</v>
      </c>
      <c r="AV152" s="22">
        <v>0</v>
      </c>
      <c r="AW152" s="22">
        <v>0</v>
      </c>
      <c r="AX152" s="22">
        <v>0</v>
      </c>
      <c r="AY152" s="22">
        <v>0</v>
      </c>
      <c r="AZ152" s="22">
        <f t="shared" si="660"/>
        <v>0</v>
      </c>
      <c r="BA152" s="22">
        <f t="shared" si="661"/>
        <v>50</v>
      </c>
      <c r="BB152" s="22">
        <f t="shared" si="662"/>
        <v>64</v>
      </c>
      <c r="BC152" s="22">
        <f t="shared" si="663"/>
        <v>24</v>
      </c>
      <c r="BD152" s="22">
        <f t="shared" si="664"/>
        <v>15</v>
      </c>
      <c r="BE152" s="22">
        <f t="shared" si="665"/>
        <v>39</v>
      </c>
      <c r="BF152" s="62">
        <v>1</v>
      </c>
      <c r="BG152" s="22">
        <f t="shared" si="666"/>
        <v>24</v>
      </c>
      <c r="BH152" s="22">
        <f t="shared" si="667"/>
        <v>15</v>
      </c>
      <c r="BI152" s="22">
        <f t="shared" si="668"/>
        <v>39</v>
      </c>
      <c r="BJ152" s="22" t="str">
        <f t="shared" si="669"/>
        <v>0</v>
      </c>
      <c r="BK152" s="22" t="str">
        <f t="shared" si="670"/>
        <v>0</v>
      </c>
      <c r="BL152" s="22">
        <f t="shared" si="671"/>
        <v>0</v>
      </c>
    </row>
    <row r="153" spans="1:64" s="2" customFormat="1" ht="24.95" customHeight="1">
      <c r="A153" s="4"/>
      <c r="B153" s="23" t="s">
        <v>52</v>
      </c>
      <c r="C153" s="24">
        <f t="shared" ref="C153:AK153" si="672">SUM(C151:C152)</f>
        <v>0</v>
      </c>
      <c r="D153" s="24">
        <f t="shared" si="672"/>
        <v>0</v>
      </c>
      <c r="E153" s="24">
        <f t="shared" si="672"/>
        <v>0</v>
      </c>
      <c r="F153" s="24">
        <f t="shared" si="672"/>
        <v>0</v>
      </c>
      <c r="G153" s="24">
        <f t="shared" si="672"/>
        <v>0</v>
      </c>
      <c r="H153" s="24">
        <f t="shared" ref="H153:L153" si="673">SUM(H151:H152)</f>
        <v>10</v>
      </c>
      <c r="I153" s="24">
        <f t="shared" si="673"/>
        <v>7</v>
      </c>
      <c r="J153" s="24">
        <f t="shared" si="673"/>
        <v>2</v>
      </c>
      <c r="K153" s="24">
        <f t="shared" si="673"/>
        <v>1</v>
      </c>
      <c r="L153" s="24">
        <f t="shared" si="673"/>
        <v>3</v>
      </c>
      <c r="M153" s="24">
        <f t="shared" si="672"/>
        <v>10</v>
      </c>
      <c r="N153" s="24">
        <f t="shared" si="672"/>
        <v>24</v>
      </c>
      <c r="O153" s="24">
        <f t="shared" si="672"/>
        <v>3</v>
      </c>
      <c r="P153" s="24">
        <f>SUM(P151:P152)</f>
        <v>7</v>
      </c>
      <c r="Q153" s="24">
        <f t="shared" si="672"/>
        <v>10</v>
      </c>
      <c r="R153" s="24">
        <f t="shared" ref="R153:AA153" si="674">SUM(R151:R152)</f>
        <v>15</v>
      </c>
      <c r="S153" s="24">
        <f t="shared" si="674"/>
        <v>8</v>
      </c>
      <c r="T153" s="24">
        <f t="shared" si="674"/>
        <v>6</v>
      </c>
      <c r="U153" s="24">
        <f t="shared" si="674"/>
        <v>2</v>
      </c>
      <c r="V153" s="24">
        <f t="shared" si="674"/>
        <v>8</v>
      </c>
      <c r="W153" s="24">
        <f t="shared" si="674"/>
        <v>5</v>
      </c>
      <c r="X153" s="24">
        <f t="shared" si="674"/>
        <v>5</v>
      </c>
      <c r="Y153" s="24">
        <f t="shared" si="674"/>
        <v>3</v>
      </c>
      <c r="Z153" s="24">
        <f t="shared" si="674"/>
        <v>2</v>
      </c>
      <c r="AA153" s="24">
        <f t="shared" si="674"/>
        <v>5</v>
      </c>
      <c r="AB153" s="24">
        <f t="shared" ref="AB153:AF153" si="675">SUM(AB151:AB152)</f>
        <v>5</v>
      </c>
      <c r="AC153" s="24">
        <f t="shared" si="675"/>
        <v>6</v>
      </c>
      <c r="AD153" s="24">
        <f t="shared" si="675"/>
        <v>4</v>
      </c>
      <c r="AE153" s="24">
        <f t="shared" si="675"/>
        <v>0</v>
      </c>
      <c r="AF153" s="24">
        <f t="shared" si="675"/>
        <v>4</v>
      </c>
      <c r="AG153" s="24">
        <f t="shared" si="672"/>
        <v>5</v>
      </c>
      <c r="AH153" s="24">
        <f t="shared" si="672"/>
        <v>14</v>
      </c>
      <c r="AI153" s="24">
        <f t="shared" si="672"/>
        <v>11</v>
      </c>
      <c r="AJ153" s="24">
        <f t="shared" si="672"/>
        <v>10</v>
      </c>
      <c r="AK153" s="24">
        <f t="shared" si="672"/>
        <v>21</v>
      </c>
      <c r="AL153" s="24">
        <f t="shared" ref="AL153:AP153" si="676">SUM(AL151:AL152)</f>
        <v>0</v>
      </c>
      <c r="AM153" s="24">
        <f t="shared" si="676"/>
        <v>0</v>
      </c>
      <c r="AN153" s="24">
        <f t="shared" si="676"/>
        <v>2</v>
      </c>
      <c r="AO153" s="24">
        <f t="shared" si="676"/>
        <v>1</v>
      </c>
      <c r="AP153" s="24">
        <f t="shared" si="676"/>
        <v>3</v>
      </c>
      <c r="AQ153" s="24">
        <f t="shared" ref="AQ153:AU153" si="677">SUM(AQ151:AQ152)</f>
        <v>0</v>
      </c>
      <c r="AR153" s="24">
        <f t="shared" si="677"/>
        <v>0</v>
      </c>
      <c r="AS153" s="24">
        <f t="shared" si="677"/>
        <v>0</v>
      </c>
      <c r="AT153" s="24">
        <f t="shared" si="677"/>
        <v>0</v>
      </c>
      <c r="AU153" s="24">
        <f t="shared" si="677"/>
        <v>0</v>
      </c>
      <c r="AV153" s="24">
        <f t="shared" ref="AV153:AZ153" si="678">SUM(AV151:AV152)</f>
        <v>0</v>
      </c>
      <c r="AW153" s="24">
        <f t="shared" si="678"/>
        <v>0</v>
      </c>
      <c r="AX153" s="24">
        <f t="shared" si="678"/>
        <v>0</v>
      </c>
      <c r="AY153" s="24">
        <f t="shared" si="678"/>
        <v>0</v>
      </c>
      <c r="AZ153" s="24">
        <f t="shared" si="678"/>
        <v>0</v>
      </c>
      <c r="BA153" s="22">
        <f t="shared" si="661"/>
        <v>50</v>
      </c>
      <c r="BB153" s="22">
        <f t="shared" si="662"/>
        <v>64</v>
      </c>
      <c r="BC153" s="22">
        <f t="shared" si="663"/>
        <v>31</v>
      </c>
      <c r="BD153" s="22">
        <f t="shared" si="664"/>
        <v>23</v>
      </c>
      <c r="BE153" s="22">
        <f t="shared" si="665"/>
        <v>54</v>
      </c>
      <c r="BF153" s="45"/>
      <c r="BG153" s="24">
        <f t="shared" ref="BG153:BL153" si="679">SUM(BG151:BG152)</f>
        <v>31</v>
      </c>
      <c r="BH153" s="24">
        <f t="shared" si="679"/>
        <v>23</v>
      </c>
      <c r="BI153" s="24">
        <f t="shared" si="679"/>
        <v>54</v>
      </c>
      <c r="BJ153" s="24">
        <f t="shared" si="679"/>
        <v>0</v>
      </c>
      <c r="BK153" s="24">
        <f t="shared" si="679"/>
        <v>0</v>
      </c>
      <c r="BL153" s="24">
        <f t="shared" si="679"/>
        <v>0</v>
      </c>
    </row>
    <row r="154" spans="1:64" s="2" customFormat="1" ht="24.95" customHeight="1">
      <c r="A154" s="4"/>
      <c r="B154" s="23" t="s">
        <v>70</v>
      </c>
      <c r="C154" s="38">
        <f>C153</f>
        <v>0</v>
      </c>
      <c r="D154" s="38">
        <f t="shared" ref="D154:BL154" si="680">D153</f>
        <v>0</v>
      </c>
      <c r="E154" s="38">
        <f t="shared" si="680"/>
        <v>0</v>
      </c>
      <c r="F154" s="38">
        <f t="shared" si="680"/>
        <v>0</v>
      </c>
      <c r="G154" s="38">
        <f t="shared" si="680"/>
        <v>0</v>
      </c>
      <c r="H154" s="38">
        <f t="shared" si="680"/>
        <v>10</v>
      </c>
      <c r="I154" s="38">
        <f t="shared" si="680"/>
        <v>7</v>
      </c>
      <c r="J154" s="38">
        <f t="shared" si="680"/>
        <v>2</v>
      </c>
      <c r="K154" s="38">
        <f t="shared" si="680"/>
        <v>1</v>
      </c>
      <c r="L154" s="38">
        <f t="shared" si="680"/>
        <v>3</v>
      </c>
      <c r="M154" s="38">
        <f t="shared" si="680"/>
        <v>10</v>
      </c>
      <c r="N154" s="38">
        <f t="shared" si="680"/>
        <v>24</v>
      </c>
      <c r="O154" s="38">
        <f t="shared" si="680"/>
        <v>3</v>
      </c>
      <c r="P154" s="38">
        <f t="shared" si="680"/>
        <v>7</v>
      </c>
      <c r="Q154" s="38">
        <f t="shared" si="680"/>
        <v>10</v>
      </c>
      <c r="R154" s="38">
        <f t="shared" si="680"/>
        <v>15</v>
      </c>
      <c r="S154" s="38">
        <f t="shared" si="680"/>
        <v>8</v>
      </c>
      <c r="T154" s="38">
        <f t="shared" si="680"/>
        <v>6</v>
      </c>
      <c r="U154" s="38">
        <f t="shared" si="680"/>
        <v>2</v>
      </c>
      <c r="V154" s="38">
        <f t="shared" si="680"/>
        <v>8</v>
      </c>
      <c r="W154" s="38">
        <f t="shared" si="680"/>
        <v>5</v>
      </c>
      <c r="X154" s="38">
        <f t="shared" si="680"/>
        <v>5</v>
      </c>
      <c r="Y154" s="38">
        <f t="shared" si="680"/>
        <v>3</v>
      </c>
      <c r="Z154" s="38">
        <f t="shared" si="680"/>
        <v>2</v>
      </c>
      <c r="AA154" s="38">
        <f t="shared" si="680"/>
        <v>5</v>
      </c>
      <c r="AB154" s="38">
        <f t="shared" si="680"/>
        <v>5</v>
      </c>
      <c r="AC154" s="38">
        <f t="shared" si="680"/>
        <v>6</v>
      </c>
      <c r="AD154" s="38">
        <f t="shared" si="680"/>
        <v>4</v>
      </c>
      <c r="AE154" s="38">
        <f t="shared" si="680"/>
        <v>0</v>
      </c>
      <c r="AF154" s="38">
        <f t="shared" si="680"/>
        <v>4</v>
      </c>
      <c r="AG154" s="38">
        <f t="shared" si="680"/>
        <v>5</v>
      </c>
      <c r="AH154" s="38">
        <f t="shared" si="680"/>
        <v>14</v>
      </c>
      <c r="AI154" s="38">
        <f t="shared" si="680"/>
        <v>11</v>
      </c>
      <c r="AJ154" s="38">
        <f t="shared" si="680"/>
        <v>10</v>
      </c>
      <c r="AK154" s="38">
        <f t="shared" si="680"/>
        <v>21</v>
      </c>
      <c r="AL154" s="38">
        <f t="shared" si="680"/>
        <v>0</v>
      </c>
      <c r="AM154" s="38">
        <f t="shared" si="680"/>
        <v>0</v>
      </c>
      <c r="AN154" s="38">
        <f t="shared" si="680"/>
        <v>2</v>
      </c>
      <c r="AO154" s="38">
        <f t="shared" si="680"/>
        <v>1</v>
      </c>
      <c r="AP154" s="38">
        <f t="shared" si="680"/>
        <v>3</v>
      </c>
      <c r="AQ154" s="38">
        <f t="shared" si="680"/>
        <v>0</v>
      </c>
      <c r="AR154" s="38">
        <f t="shared" si="680"/>
        <v>0</v>
      </c>
      <c r="AS154" s="38">
        <f t="shared" si="680"/>
        <v>0</v>
      </c>
      <c r="AT154" s="38">
        <f t="shared" si="680"/>
        <v>0</v>
      </c>
      <c r="AU154" s="38">
        <f t="shared" si="680"/>
        <v>0</v>
      </c>
      <c r="AV154" s="38">
        <f t="shared" si="680"/>
        <v>0</v>
      </c>
      <c r="AW154" s="38">
        <f t="shared" si="680"/>
        <v>0</v>
      </c>
      <c r="AX154" s="38">
        <f t="shared" si="680"/>
        <v>0</v>
      </c>
      <c r="AY154" s="38">
        <f t="shared" si="680"/>
        <v>0</v>
      </c>
      <c r="AZ154" s="38">
        <f t="shared" si="680"/>
        <v>0</v>
      </c>
      <c r="BA154" s="38">
        <f t="shared" si="680"/>
        <v>50</v>
      </c>
      <c r="BB154" s="38">
        <f t="shared" si="680"/>
        <v>64</v>
      </c>
      <c r="BC154" s="38">
        <f t="shared" si="680"/>
        <v>31</v>
      </c>
      <c r="BD154" s="38">
        <f t="shared" si="680"/>
        <v>23</v>
      </c>
      <c r="BE154" s="38">
        <f t="shared" si="680"/>
        <v>54</v>
      </c>
      <c r="BF154" s="38">
        <f t="shared" si="680"/>
        <v>0</v>
      </c>
      <c r="BG154" s="38">
        <f t="shared" si="680"/>
        <v>31</v>
      </c>
      <c r="BH154" s="38">
        <f t="shared" si="680"/>
        <v>23</v>
      </c>
      <c r="BI154" s="38">
        <f t="shared" si="680"/>
        <v>54</v>
      </c>
      <c r="BJ154" s="38">
        <f t="shared" si="680"/>
        <v>0</v>
      </c>
      <c r="BK154" s="38">
        <f t="shared" si="680"/>
        <v>0</v>
      </c>
      <c r="BL154" s="24">
        <f t="shared" si="680"/>
        <v>0</v>
      </c>
    </row>
    <row r="155" spans="1:64" s="2" customFormat="1" ht="24.95" customHeight="1">
      <c r="A155" s="27"/>
      <c r="B155" s="28" t="s">
        <v>38</v>
      </c>
      <c r="C155" s="47">
        <f t="shared" ref="C155:AH155" si="681">C154+C148</f>
        <v>210</v>
      </c>
      <c r="D155" s="47">
        <f t="shared" si="681"/>
        <v>242</v>
      </c>
      <c r="E155" s="47">
        <f t="shared" si="681"/>
        <v>26</v>
      </c>
      <c r="F155" s="47">
        <f t="shared" si="681"/>
        <v>115</v>
      </c>
      <c r="G155" s="47">
        <f t="shared" si="681"/>
        <v>141</v>
      </c>
      <c r="H155" s="47">
        <f t="shared" si="681"/>
        <v>300</v>
      </c>
      <c r="I155" s="47">
        <f t="shared" si="681"/>
        <v>546</v>
      </c>
      <c r="J155" s="47">
        <f t="shared" si="681"/>
        <v>78</v>
      </c>
      <c r="K155" s="47">
        <f t="shared" si="681"/>
        <v>234</v>
      </c>
      <c r="L155" s="47">
        <f t="shared" si="681"/>
        <v>312</v>
      </c>
      <c r="M155" s="47">
        <f t="shared" si="681"/>
        <v>515</v>
      </c>
      <c r="N155" s="47">
        <f t="shared" si="681"/>
        <v>883</v>
      </c>
      <c r="O155" s="47">
        <f t="shared" si="681"/>
        <v>68</v>
      </c>
      <c r="P155" s="47">
        <f t="shared" si="681"/>
        <v>345</v>
      </c>
      <c r="Q155" s="47">
        <f t="shared" si="681"/>
        <v>413</v>
      </c>
      <c r="R155" s="47">
        <f t="shared" si="681"/>
        <v>400</v>
      </c>
      <c r="S155" s="47">
        <f t="shared" si="681"/>
        <v>817</v>
      </c>
      <c r="T155" s="47">
        <f t="shared" si="681"/>
        <v>180</v>
      </c>
      <c r="U155" s="47">
        <f t="shared" si="681"/>
        <v>306</v>
      </c>
      <c r="V155" s="47">
        <f t="shared" si="681"/>
        <v>486</v>
      </c>
      <c r="W155" s="47">
        <f t="shared" si="681"/>
        <v>105</v>
      </c>
      <c r="X155" s="47">
        <f t="shared" si="681"/>
        <v>217</v>
      </c>
      <c r="Y155" s="47">
        <f t="shared" si="681"/>
        <v>51</v>
      </c>
      <c r="Z155" s="47">
        <f t="shared" si="681"/>
        <v>105</v>
      </c>
      <c r="AA155" s="47">
        <f t="shared" si="681"/>
        <v>156</v>
      </c>
      <c r="AB155" s="47">
        <f t="shared" si="681"/>
        <v>55</v>
      </c>
      <c r="AC155" s="47">
        <f t="shared" si="681"/>
        <v>143</v>
      </c>
      <c r="AD155" s="47">
        <f t="shared" si="681"/>
        <v>48</v>
      </c>
      <c r="AE155" s="47">
        <f t="shared" si="681"/>
        <v>59</v>
      </c>
      <c r="AF155" s="47">
        <f t="shared" si="681"/>
        <v>107</v>
      </c>
      <c r="AG155" s="47">
        <f t="shared" si="681"/>
        <v>55</v>
      </c>
      <c r="AH155" s="47">
        <f t="shared" si="681"/>
        <v>341</v>
      </c>
      <c r="AI155" s="47">
        <f t="shared" ref="AI155:BL155" si="682">AI154+AI148</f>
        <v>43</v>
      </c>
      <c r="AJ155" s="47">
        <f t="shared" si="682"/>
        <v>67</v>
      </c>
      <c r="AK155" s="47">
        <f t="shared" si="682"/>
        <v>110</v>
      </c>
      <c r="AL155" s="47">
        <f t="shared" si="682"/>
        <v>0</v>
      </c>
      <c r="AM155" s="47">
        <f t="shared" si="682"/>
        <v>25</v>
      </c>
      <c r="AN155" s="47">
        <f t="shared" si="682"/>
        <v>13</v>
      </c>
      <c r="AO155" s="47">
        <f t="shared" si="682"/>
        <v>10</v>
      </c>
      <c r="AP155" s="47">
        <f t="shared" si="682"/>
        <v>23</v>
      </c>
      <c r="AQ155" s="47">
        <f t="shared" si="682"/>
        <v>0</v>
      </c>
      <c r="AR155" s="47">
        <f t="shared" si="682"/>
        <v>0</v>
      </c>
      <c r="AS155" s="47">
        <f t="shared" si="682"/>
        <v>3</v>
      </c>
      <c r="AT155" s="47">
        <f t="shared" si="682"/>
        <v>0</v>
      </c>
      <c r="AU155" s="47">
        <f t="shared" si="682"/>
        <v>3</v>
      </c>
      <c r="AV155" s="47">
        <f t="shared" si="682"/>
        <v>0</v>
      </c>
      <c r="AW155" s="47">
        <f t="shared" si="682"/>
        <v>0</v>
      </c>
      <c r="AX155" s="47">
        <f t="shared" si="682"/>
        <v>5</v>
      </c>
      <c r="AY155" s="47">
        <f t="shared" si="682"/>
        <v>11</v>
      </c>
      <c r="AZ155" s="47">
        <f t="shared" si="682"/>
        <v>16</v>
      </c>
      <c r="BA155" s="47">
        <f t="shared" si="682"/>
        <v>1640</v>
      </c>
      <c r="BB155" s="47">
        <f t="shared" si="682"/>
        <v>3214</v>
      </c>
      <c r="BC155" s="47">
        <f t="shared" si="682"/>
        <v>515</v>
      </c>
      <c r="BD155" s="47">
        <f t="shared" si="682"/>
        <v>1252</v>
      </c>
      <c r="BE155" s="47">
        <f t="shared" si="682"/>
        <v>1767</v>
      </c>
      <c r="BF155" s="47">
        <f t="shared" si="682"/>
        <v>4</v>
      </c>
      <c r="BG155" s="47">
        <f t="shared" si="682"/>
        <v>205</v>
      </c>
      <c r="BH155" s="47">
        <f t="shared" si="682"/>
        <v>502</v>
      </c>
      <c r="BI155" s="47">
        <f t="shared" si="682"/>
        <v>707</v>
      </c>
      <c r="BJ155" s="47">
        <f t="shared" si="682"/>
        <v>310</v>
      </c>
      <c r="BK155" s="47">
        <f t="shared" si="682"/>
        <v>750</v>
      </c>
      <c r="BL155" s="47">
        <f t="shared" si="682"/>
        <v>1060</v>
      </c>
    </row>
    <row r="156" spans="1:64" ht="24.95" customHeight="1">
      <c r="A156" s="4" t="s">
        <v>43</v>
      </c>
      <c r="B156" s="5"/>
      <c r="C156" s="31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62"/>
      <c r="BG156" s="32"/>
      <c r="BH156" s="32"/>
      <c r="BI156" s="32"/>
      <c r="BJ156" s="32"/>
      <c r="BK156" s="32"/>
      <c r="BL156" s="52"/>
    </row>
    <row r="157" spans="1:64" ht="24.95" customHeight="1">
      <c r="A157" s="4"/>
      <c r="B157" s="11" t="s">
        <v>53</v>
      </c>
      <c r="C157" s="31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62"/>
      <c r="BG157" s="32"/>
      <c r="BH157" s="32"/>
      <c r="BI157" s="32"/>
      <c r="BJ157" s="32"/>
      <c r="BK157" s="32"/>
      <c r="BL157" s="52"/>
    </row>
    <row r="158" spans="1:64" ht="24.95" customHeight="1">
      <c r="A158" s="20"/>
      <c r="B158" s="5" t="s">
        <v>58</v>
      </c>
      <c r="C158" s="37"/>
      <c r="D158" s="97"/>
      <c r="E158" s="97"/>
      <c r="F158" s="97"/>
      <c r="G158" s="32"/>
      <c r="H158" s="32"/>
      <c r="I158" s="32"/>
      <c r="J158" s="32"/>
      <c r="K158" s="32"/>
      <c r="L158" s="32"/>
      <c r="M158" s="97"/>
      <c r="N158" s="97"/>
      <c r="O158" s="97"/>
      <c r="P158" s="97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97"/>
      <c r="AH158" s="97"/>
      <c r="AI158" s="97"/>
      <c r="AJ158" s="97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117"/>
      <c r="BG158" s="32"/>
      <c r="BH158" s="32"/>
      <c r="BI158" s="32"/>
      <c r="BJ158" s="32"/>
      <c r="BK158" s="32"/>
      <c r="BL158" s="52"/>
    </row>
    <row r="159" spans="1:64" ht="24.95" customHeight="1">
      <c r="A159" s="20"/>
      <c r="B159" s="21" t="s">
        <v>89</v>
      </c>
      <c r="C159" s="22">
        <v>5</v>
      </c>
      <c r="D159" s="22">
        <v>13</v>
      </c>
      <c r="E159" s="22">
        <v>3</v>
      </c>
      <c r="F159" s="22">
        <v>7</v>
      </c>
      <c r="G159" s="22">
        <f>E159+F159</f>
        <v>10</v>
      </c>
      <c r="H159" s="22">
        <v>5</v>
      </c>
      <c r="I159" s="22">
        <v>6</v>
      </c>
      <c r="J159" s="22">
        <v>3</v>
      </c>
      <c r="K159" s="22">
        <v>0</v>
      </c>
      <c r="L159" s="22">
        <f>J159+K159</f>
        <v>3</v>
      </c>
      <c r="M159" s="22">
        <v>30</v>
      </c>
      <c r="N159" s="22">
        <v>53</v>
      </c>
      <c r="O159" s="22">
        <v>10</v>
      </c>
      <c r="P159" s="22">
        <v>24</v>
      </c>
      <c r="Q159" s="22">
        <f>O159+P159</f>
        <v>34</v>
      </c>
      <c r="R159" s="22">
        <v>6</v>
      </c>
      <c r="S159" s="22">
        <v>9</v>
      </c>
      <c r="T159" s="22">
        <v>0</v>
      </c>
      <c r="U159" s="22">
        <v>6</v>
      </c>
      <c r="V159" s="22">
        <f>T159+U159</f>
        <v>6</v>
      </c>
      <c r="W159" s="22">
        <v>4</v>
      </c>
      <c r="X159" s="22">
        <v>4</v>
      </c>
      <c r="Y159" s="22">
        <v>0</v>
      </c>
      <c r="Z159" s="22">
        <v>1</v>
      </c>
      <c r="AA159" s="22">
        <f>Y159+Z159</f>
        <v>1</v>
      </c>
      <c r="AB159" s="22">
        <v>0</v>
      </c>
      <c r="AC159" s="22">
        <v>0</v>
      </c>
      <c r="AD159" s="22">
        <v>0</v>
      </c>
      <c r="AE159" s="22">
        <v>0</v>
      </c>
      <c r="AF159" s="22">
        <f>AD159+AE159</f>
        <v>0</v>
      </c>
      <c r="AG159" s="22">
        <v>0</v>
      </c>
      <c r="AH159" s="22">
        <v>7</v>
      </c>
      <c r="AI159" s="22">
        <v>0</v>
      </c>
      <c r="AJ159" s="22">
        <v>2</v>
      </c>
      <c r="AK159" s="22">
        <f>AI159+AJ159</f>
        <v>2</v>
      </c>
      <c r="AL159" s="22">
        <v>0</v>
      </c>
      <c r="AM159" s="22">
        <v>0</v>
      </c>
      <c r="AN159" s="22">
        <v>0</v>
      </c>
      <c r="AO159" s="22">
        <v>0</v>
      </c>
      <c r="AP159" s="22">
        <f>AN159+AO159</f>
        <v>0</v>
      </c>
      <c r="AQ159" s="22">
        <v>0</v>
      </c>
      <c r="AR159" s="22">
        <v>0</v>
      </c>
      <c r="AS159" s="22">
        <v>0</v>
      </c>
      <c r="AT159" s="22">
        <v>0</v>
      </c>
      <c r="AU159" s="22">
        <f>AS159+AT159</f>
        <v>0</v>
      </c>
      <c r="AV159" s="22">
        <v>0</v>
      </c>
      <c r="AW159" s="22">
        <v>0</v>
      </c>
      <c r="AX159" s="22">
        <v>0</v>
      </c>
      <c r="AY159" s="22">
        <v>0</v>
      </c>
      <c r="AZ159" s="22">
        <f>AX159+AY159</f>
        <v>0</v>
      </c>
      <c r="BA159" s="22">
        <f t="shared" ref="BA159:BA162" si="683">C159+H159+M159+R159+W159+AB159+AG159+AL159+AQ159+AV159</f>
        <v>50</v>
      </c>
      <c r="BB159" s="22">
        <f t="shared" ref="BB159:BB162" si="684">D159+I159+N159+S159+X159+AC159+AH159+AM159+AR159+AW159</f>
        <v>92</v>
      </c>
      <c r="BC159" s="22">
        <f t="shared" ref="BC159:BC162" si="685">E159+J159+O159+T159+Y159+AD159+AI159+AN159+AS159+AX159</f>
        <v>16</v>
      </c>
      <c r="BD159" s="22">
        <f t="shared" ref="BD159:BD162" si="686">F159+K159+P159+U159+Z159+AE159+AJ159+AO159+AT159+AY159</f>
        <v>40</v>
      </c>
      <c r="BE159" s="22">
        <f t="shared" ref="BE159:BE162" si="687">G159+L159+Q159+V159+AA159+AF159+AK159+AP159+AU159+AZ159</f>
        <v>56</v>
      </c>
      <c r="BF159" s="26">
        <v>2</v>
      </c>
      <c r="BG159" s="22" t="str">
        <f>IF(BF159=1,BC159,"0")</f>
        <v>0</v>
      </c>
      <c r="BH159" s="22" t="str">
        <f>IF(BF159=1,BD159,"0")</f>
        <v>0</v>
      </c>
      <c r="BI159" s="22">
        <f>BG159+BH159</f>
        <v>0</v>
      </c>
      <c r="BJ159" s="22">
        <f>IF(BF159=2,BC159,"0")</f>
        <v>16</v>
      </c>
      <c r="BK159" s="22">
        <f>IF(BF159=2,BD159,"0")</f>
        <v>40</v>
      </c>
      <c r="BL159" s="22">
        <f>BJ159+BK159</f>
        <v>56</v>
      </c>
    </row>
    <row r="160" spans="1:64" ht="24.95" customHeight="1">
      <c r="A160" s="20"/>
      <c r="B160" s="21" t="s">
        <v>124</v>
      </c>
      <c r="C160" s="22">
        <v>3</v>
      </c>
      <c r="D160" s="22">
        <v>6</v>
      </c>
      <c r="E160" s="22">
        <v>2</v>
      </c>
      <c r="F160" s="22">
        <v>2</v>
      </c>
      <c r="G160" s="22">
        <f>E160+F160</f>
        <v>4</v>
      </c>
      <c r="H160" s="22">
        <v>2</v>
      </c>
      <c r="I160" s="22">
        <v>4</v>
      </c>
      <c r="J160" s="22">
        <v>1</v>
      </c>
      <c r="K160" s="22">
        <v>1</v>
      </c>
      <c r="L160" s="22">
        <f>J160+K160</f>
        <v>2</v>
      </c>
      <c r="M160" s="22">
        <v>20</v>
      </c>
      <c r="N160" s="22">
        <v>19</v>
      </c>
      <c r="O160" s="22">
        <v>1</v>
      </c>
      <c r="P160" s="22">
        <v>7</v>
      </c>
      <c r="Q160" s="22">
        <f>O160+P160</f>
        <v>8</v>
      </c>
      <c r="R160" s="22">
        <v>3</v>
      </c>
      <c r="S160" s="22">
        <v>2</v>
      </c>
      <c r="T160" s="22">
        <v>0</v>
      </c>
      <c r="U160" s="22">
        <v>1</v>
      </c>
      <c r="V160" s="22">
        <f>T160+U160</f>
        <v>1</v>
      </c>
      <c r="W160" s="22">
        <v>2</v>
      </c>
      <c r="X160" s="22">
        <v>10</v>
      </c>
      <c r="Y160" s="22">
        <v>1</v>
      </c>
      <c r="Z160" s="22">
        <v>3</v>
      </c>
      <c r="AA160" s="22">
        <f>Y160+Z160</f>
        <v>4</v>
      </c>
      <c r="AB160" s="22">
        <v>0</v>
      </c>
      <c r="AC160" s="22">
        <v>0</v>
      </c>
      <c r="AD160" s="22">
        <v>0</v>
      </c>
      <c r="AE160" s="22">
        <v>0</v>
      </c>
      <c r="AF160" s="22">
        <f>AD160+AE160</f>
        <v>0</v>
      </c>
      <c r="AG160" s="22">
        <v>0</v>
      </c>
      <c r="AH160" s="22">
        <v>5</v>
      </c>
      <c r="AI160" s="22">
        <v>1</v>
      </c>
      <c r="AJ160" s="22">
        <v>1</v>
      </c>
      <c r="AK160" s="22">
        <f>AI160+AJ160</f>
        <v>2</v>
      </c>
      <c r="AL160" s="22">
        <v>0</v>
      </c>
      <c r="AM160" s="22">
        <v>1</v>
      </c>
      <c r="AN160" s="22">
        <v>1</v>
      </c>
      <c r="AO160" s="22">
        <v>0</v>
      </c>
      <c r="AP160" s="22">
        <f>AN160+AO160</f>
        <v>1</v>
      </c>
      <c r="AQ160" s="22">
        <v>0</v>
      </c>
      <c r="AR160" s="22">
        <v>0</v>
      </c>
      <c r="AS160" s="22">
        <v>0</v>
      </c>
      <c r="AT160" s="22">
        <v>0</v>
      </c>
      <c r="AU160" s="22">
        <f>AS160+AT160</f>
        <v>0</v>
      </c>
      <c r="AV160" s="22">
        <v>0</v>
      </c>
      <c r="AW160" s="22">
        <v>0</v>
      </c>
      <c r="AX160" s="22">
        <v>0</v>
      </c>
      <c r="AY160" s="22">
        <v>0</v>
      </c>
      <c r="AZ160" s="22">
        <f>AX160+AY160</f>
        <v>0</v>
      </c>
      <c r="BA160" s="22">
        <f t="shared" si="683"/>
        <v>30</v>
      </c>
      <c r="BB160" s="22">
        <f t="shared" si="684"/>
        <v>47</v>
      </c>
      <c r="BC160" s="22">
        <f t="shared" si="685"/>
        <v>7</v>
      </c>
      <c r="BD160" s="22">
        <f t="shared" si="686"/>
        <v>15</v>
      </c>
      <c r="BE160" s="22">
        <f t="shared" si="687"/>
        <v>22</v>
      </c>
      <c r="BF160" s="26">
        <v>2</v>
      </c>
      <c r="BG160" s="22" t="str">
        <f>IF(BF160=1,BC160,"0")</f>
        <v>0</v>
      </c>
      <c r="BH160" s="22" t="str">
        <f>IF(BF160=1,BD160,"0")</f>
        <v>0</v>
      </c>
      <c r="BI160" s="22">
        <f>BG160+BH160</f>
        <v>0</v>
      </c>
      <c r="BJ160" s="22">
        <f>IF(BF160=2,BC160,"0")</f>
        <v>7</v>
      </c>
      <c r="BK160" s="22">
        <f>IF(BF160=2,BD160,"0")</f>
        <v>15</v>
      </c>
      <c r="BL160" s="22">
        <f>BJ160+BK160</f>
        <v>22</v>
      </c>
    </row>
    <row r="161" spans="1:64" ht="24.95" customHeight="1">
      <c r="A161" s="20"/>
      <c r="B161" s="21" t="s">
        <v>23</v>
      </c>
      <c r="C161" s="22">
        <v>10</v>
      </c>
      <c r="D161" s="22">
        <v>55</v>
      </c>
      <c r="E161" s="22">
        <v>11</v>
      </c>
      <c r="F161" s="22">
        <v>21</v>
      </c>
      <c r="G161" s="22">
        <f t="shared" ref="G161" si="688">E161+F161</f>
        <v>32</v>
      </c>
      <c r="H161" s="22">
        <v>5</v>
      </c>
      <c r="I161" s="22">
        <v>49</v>
      </c>
      <c r="J161" s="22">
        <f>3+1</f>
        <v>4</v>
      </c>
      <c r="K161" s="22">
        <v>2</v>
      </c>
      <c r="L161" s="22">
        <f t="shared" ref="L161" si="689">J161+K161</f>
        <v>6</v>
      </c>
      <c r="M161" s="22">
        <v>70</v>
      </c>
      <c r="N161" s="22">
        <v>180</v>
      </c>
      <c r="O161" s="22">
        <v>24</v>
      </c>
      <c r="P161" s="22">
        <v>53</v>
      </c>
      <c r="Q161" s="22">
        <f t="shared" ref="Q161" si="690">O161+P161</f>
        <v>77</v>
      </c>
      <c r="R161" s="22">
        <v>10</v>
      </c>
      <c r="S161" s="22">
        <v>63</v>
      </c>
      <c r="T161" s="22">
        <v>8</v>
      </c>
      <c r="U161" s="22">
        <v>15</v>
      </c>
      <c r="V161" s="22">
        <f t="shared" ref="V161" si="691">T161+U161</f>
        <v>23</v>
      </c>
      <c r="W161" s="22">
        <v>5</v>
      </c>
      <c r="X161" s="22">
        <v>5</v>
      </c>
      <c r="Y161" s="22">
        <v>2</v>
      </c>
      <c r="Z161" s="22">
        <v>3</v>
      </c>
      <c r="AA161" s="22">
        <f t="shared" ref="AA161" si="692">Y161+Z161</f>
        <v>5</v>
      </c>
      <c r="AB161" s="22">
        <v>0</v>
      </c>
      <c r="AC161" s="22">
        <v>0</v>
      </c>
      <c r="AD161" s="22">
        <v>0</v>
      </c>
      <c r="AE161" s="22"/>
      <c r="AF161" s="22">
        <f t="shared" ref="AF161" si="693">AD161+AE161</f>
        <v>0</v>
      </c>
      <c r="AG161" s="22">
        <v>0</v>
      </c>
      <c r="AH161" s="22">
        <v>0</v>
      </c>
      <c r="AI161" s="22">
        <v>1</v>
      </c>
      <c r="AJ161" s="22">
        <v>2</v>
      </c>
      <c r="AK161" s="22">
        <f t="shared" ref="AK161" si="694">AI161+AJ161</f>
        <v>3</v>
      </c>
      <c r="AL161" s="22">
        <v>0</v>
      </c>
      <c r="AM161" s="22">
        <v>4</v>
      </c>
      <c r="AN161" s="22">
        <v>0</v>
      </c>
      <c r="AO161" s="22">
        <v>0</v>
      </c>
      <c r="AP161" s="22">
        <f t="shared" ref="AP161" si="695">AN161+AO161</f>
        <v>0</v>
      </c>
      <c r="AQ161" s="22">
        <v>0</v>
      </c>
      <c r="AR161" s="22">
        <v>0</v>
      </c>
      <c r="AS161" s="22">
        <v>0</v>
      </c>
      <c r="AT161" s="22">
        <v>0</v>
      </c>
      <c r="AU161" s="22">
        <f t="shared" ref="AU161" si="696">AS161+AT161</f>
        <v>0</v>
      </c>
      <c r="AV161" s="22">
        <v>0</v>
      </c>
      <c r="AW161" s="22">
        <v>0</v>
      </c>
      <c r="AX161" s="22">
        <v>0</v>
      </c>
      <c r="AY161" s="22">
        <v>0</v>
      </c>
      <c r="AZ161" s="22">
        <f t="shared" ref="AZ161" si="697">AX161+AY161</f>
        <v>0</v>
      </c>
      <c r="BA161" s="22">
        <f t="shared" si="683"/>
        <v>100</v>
      </c>
      <c r="BB161" s="22">
        <f t="shared" si="684"/>
        <v>356</v>
      </c>
      <c r="BC161" s="22">
        <f t="shared" si="685"/>
        <v>50</v>
      </c>
      <c r="BD161" s="22">
        <f t="shared" si="686"/>
        <v>96</v>
      </c>
      <c r="BE161" s="22">
        <f t="shared" si="687"/>
        <v>146</v>
      </c>
      <c r="BF161" s="26">
        <v>2</v>
      </c>
      <c r="BG161" s="22" t="str">
        <f>IF(BF161=1,BC161,"0")</f>
        <v>0</v>
      </c>
      <c r="BH161" s="22" t="str">
        <f>IF(BF161=1,BD161,"0")</f>
        <v>0</v>
      </c>
      <c r="BI161" s="22">
        <f>BG161+BH161</f>
        <v>0</v>
      </c>
      <c r="BJ161" s="22">
        <f>IF(BF161=2,BC161,"0")</f>
        <v>50</v>
      </c>
      <c r="BK161" s="22">
        <f>IF(BF161=2,BD161,"0")</f>
        <v>96</v>
      </c>
      <c r="BL161" s="22">
        <f>BJ161+BK161</f>
        <v>146</v>
      </c>
    </row>
    <row r="162" spans="1:64" s="2" customFormat="1" ht="24.95" customHeight="1">
      <c r="A162" s="4"/>
      <c r="B162" s="23" t="s">
        <v>52</v>
      </c>
      <c r="C162" s="38">
        <f>SUM(C159:C161)</f>
        <v>18</v>
      </c>
      <c r="D162" s="38">
        <f t="shared" ref="D162:AZ162" si="698">SUM(D159:D161)</f>
        <v>74</v>
      </c>
      <c r="E162" s="38">
        <f t="shared" si="698"/>
        <v>16</v>
      </c>
      <c r="F162" s="38">
        <f t="shared" si="698"/>
        <v>30</v>
      </c>
      <c r="G162" s="38">
        <f t="shared" si="698"/>
        <v>46</v>
      </c>
      <c r="H162" s="38">
        <f t="shared" ref="H162:L162" si="699">SUM(H159:H161)</f>
        <v>12</v>
      </c>
      <c r="I162" s="38">
        <f t="shared" si="699"/>
        <v>59</v>
      </c>
      <c r="J162" s="38">
        <f t="shared" si="699"/>
        <v>8</v>
      </c>
      <c r="K162" s="38">
        <f t="shared" si="699"/>
        <v>3</v>
      </c>
      <c r="L162" s="38">
        <f t="shared" si="699"/>
        <v>11</v>
      </c>
      <c r="M162" s="38">
        <f t="shared" si="698"/>
        <v>120</v>
      </c>
      <c r="N162" s="38">
        <f t="shared" si="698"/>
        <v>252</v>
      </c>
      <c r="O162" s="38">
        <f t="shared" si="698"/>
        <v>35</v>
      </c>
      <c r="P162" s="38">
        <f t="shared" si="698"/>
        <v>84</v>
      </c>
      <c r="Q162" s="38">
        <f t="shared" si="698"/>
        <v>119</v>
      </c>
      <c r="R162" s="38">
        <f t="shared" si="698"/>
        <v>19</v>
      </c>
      <c r="S162" s="38">
        <f t="shared" si="698"/>
        <v>74</v>
      </c>
      <c r="T162" s="38">
        <f t="shared" si="698"/>
        <v>8</v>
      </c>
      <c r="U162" s="38">
        <f t="shared" si="698"/>
        <v>22</v>
      </c>
      <c r="V162" s="38">
        <f t="shared" si="698"/>
        <v>30</v>
      </c>
      <c r="W162" s="38">
        <f t="shared" si="698"/>
        <v>11</v>
      </c>
      <c r="X162" s="38">
        <f t="shared" si="698"/>
        <v>19</v>
      </c>
      <c r="Y162" s="38">
        <f t="shared" si="698"/>
        <v>3</v>
      </c>
      <c r="Z162" s="38">
        <f t="shared" si="698"/>
        <v>7</v>
      </c>
      <c r="AA162" s="38">
        <f t="shared" si="698"/>
        <v>10</v>
      </c>
      <c r="AB162" s="38">
        <f t="shared" ref="AB162:AF162" si="700">SUM(AB159:AB161)</f>
        <v>0</v>
      </c>
      <c r="AC162" s="38">
        <f t="shared" si="700"/>
        <v>0</v>
      </c>
      <c r="AD162" s="38">
        <f t="shared" si="700"/>
        <v>0</v>
      </c>
      <c r="AE162" s="38">
        <f t="shared" si="700"/>
        <v>0</v>
      </c>
      <c r="AF162" s="38">
        <f t="shared" si="700"/>
        <v>0</v>
      </c>
      <c r="AG162" s="38">
        <f t="shared" si="698"/>
        <v>0</v>
      </c>
      <c r="AH162" s="38">
        <f t="shared" si="698"/>
        <v>12</v>
      </c>
      <c r="AI162" s="38">
        <f t="shared" si="698"/>
        <v>2</v>
      </c>
      <c r="AJ162" s="38">
        <f t="shared" si="698"/>
        <v>5</v>
      </c>
      <c r="AK162" s="38">
        <f t="shared" si="698"/>
        <v>7</v>
      </c>
      <c r="AL162" s="38">
        <f t="shared" ref="AL162:AP162" si="701">SUM(AL159:AL161)</f>
        <v>0</v>
      </c>
      <c r="AM162" s="38">
        <f t="shared" si="701"/>
        <v>5</v>
      </c>
      <c r="AN162" s="38">
        <f t="shared" si="701"/>
        <v>1</v>
      </c>
      <c r="AO162" s="38">
        <f t="shared" si="701"/>
        <v>0</v>
      </c>
      <c r="AP162" s="38">
        <f t="shared" si="701"/>
        <v>1</v>
      </c>
      <c r="AQ162" s="38">
        <f t="shared" ref="AQ162:AU162" si="702">SUM(AQ159:AQ161)</f>
        <v>0</v>
      </c>
      <c r="AR162" s="38">
        <f t="shared" si="702"/>
        <v>0</v>
      </c>
      <c r="AS162" s="38">
        <f t="shared" si="702"/>
        <v>0</v>
      </c>
      <c r="AT162" s="38">
        <f t="shared" si="702"/>
        <v>0</v>
      </c>
      <c r="AU162" s="38">
        <f t="shared" si="702"/>
        <v>0</v>
      </c>
      <c r="AV162" s="38">
        <f t="shared" si="698"/>
        <v>0</v>
      </c>
      <c r="AW162" s="38">
        <f t="shared" si="698"/>
        <v>0</v>
      </c>
      <c r="AX162" s="38">
        <f t="shared" si="698"/>
        <v>0</v>
      </c>
      <c r="AY162" s="38">
        <f t="shared" si="698"/>
        <v>0</v>
      </c>
      <c r="AZ162" s="38">
        <f t="shared" si="698"/>
        <v>0</v>
      </c>
      <c r="BA162" s="22">
        <f t="shared" si="683"/>
        <v>180</v>
      </c>
      <c r="BB162" s="22">
        <f t="shared" si="684"/>
        <v>495</v>
      </c>
      <c r="BC162" s="22">
        <f t="shared" si="685"/>
        <v>73</v>
      </c>
      <c r="BD162" s="22">
        <f t="shared" si="686"/>
        <v>151</v>
      </c>
      <c r="BE162" s="22">
        <f t="shared" si="687"/>
        <v>224</v>
      </c>
      <c r="BF162" s="38">
        <f t="shared" ref="BF162" si="703">SUM(BF159:BF161)</f>
        <v>6</v>
      </c>
      <c r="BG162" s="38">
        <f t="shared" ref="BG162" si="704">SUM(BG159:BG161)</f>
        <v>0</v>
      </c>
      <c r="BH162" s="38">
        <f t="shared" ref="BH162" si="705">SUM(BH159:BH161)</f>
        <v>0</v>
      </c>
      <c r="BI162" s="38">
        <f t="shared" ref="BI162" si="706">SUM(BI159:BI161)</f>
        <v>0</v>
      </c>
      <c r="BJ162" s="38">
        <f t="shared" ref="BJ162" si="707">SUM(BJ159:BJ161)</f>
        <v>73</v>
      </c>
      <c r="BK162" s="38">
        <f t="shared" ref="BK162" si="708">SUM(BK159:BK161)</f>
        <v>151</v>
      </c>
      <c r="BL162" s="24">
        <f t="shared" ref="BL162" si="709">SUM(BL159:BL161)</f>
        <v>224</v>
      </c>
    </row>
    <row r="163" spans="1:64" ht="24.95" customHeight="1">
      <c r="A163" s="4"/>
      <c r="B163" s="5" t="s">
        <v>59</v>
      </c>
      <c r="C163" s="33"/>
      <c r="D163" s="96"/>
      <c r="E163" s="96"/>
      <c r="F163" s="96"/>
      <c r="G163" s="32"/>
      <c r="H163" s="32"/>
      <c r="I163" s="32"/>
      <c r="J163" s="32"/>
      <c r="K163" s="32"/>
      <c r="L163" s="32"/>
      <c r="M163" s="96"/>
      <c r="N163" s="96"/>
      <c r="O163" s="97"/>
      <c r="P163" s="97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96"/>
      <c r="AC163" s="96"/>
      <c r="AD163" s="96"/>
      <c r="AE163" s="96"/>
      <c r="AF163" s="32"/>
      <c r="AG163" s="96"/>
      <c r="AH163" s="96"/>
      <c r="AI163" s="96"/>
      <c r="AJ163" s="96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117"/>
      <c r="BG163" s="32"/>
      <c r="BH163" s="32"/>
      <c r="BI163" s="32"/>
      <c r="BJ163" s="32"/>
      <c r="BK163" s="32"/>
      <c r="BL163" s="52"/>
    </row>
    <row r="164" spans="1:64" ht="24.95" customHeight="1">
      <c r="A164" s="12"/>
      <c r="B164" s="21" t="s">
        <v>89</v>
      </c>
      <c r="C164" s="22">
        <v>15</v>
      </c>
      <c r="D164" s="22">
        <v>14</v>
      </c>
      <c r="E164" s="22">
        <f>1+3</f>
        <v>4</v>
      </c>
      <c r="F164" s="22">
        <f>3+1</f>
        <v>4</v>
      </c>
      <c r="G164" s="22">
        <f>E164+F164</f>
        <v>8</v>
      </c>
      <c r="H164" s="22">
        <v>5</v>
      </c>
      <c r="I164" s="22">
        <v>8</v>
      </c>
      <c r="J164" s="22">
        <v>3</v>
      </c>
      <c r="K164" s="22">
        <v>3</v>
      </c>
      <c r="L164" s="22">
        <f>J164+K164</f>
        <v>6</v>
      </c>
      <c r="M164" s="22">
        <v>0</v>
      </c>
      <c r="N164" s="22">
        <v>0</v>
      </c>
      <c r="O164" s="22">
        <v>0</v>
      </c>
      <c r="P164" s="22">
        <v>0</v>
      </c>
      <c r="Q164" s="22">
        <f>O164+P164</f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f>T164+U164</f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f>Y164+Z164</f>
        <v>0</v>
      </c>
      <c r="AB164" s="22">
        <v>0</v>
      </c>
      <c r="AC164" s="22">
        <v>0</v>
      </c>
      <c r="AD164" s="22">
        <v>0</v>
      </c>
      <c r="AE164" s="22">
        <v>0</v>
      </c>
      <c r="AF164" s="22">
        <f>AD164+AE164</f>
        <v>0</v>
      </c>
      <c r="AG164" s="22">
        <v>0</v>
      </c>
      <c r="AH164" s="22">
        <v>0</v>
      </c>
      <c r="AI164" s="22">
        <v>0</v>
      </c>
      <c r="AJ164" s="22">
        <v>0</v>
      </c>
      <c r="AK164" s="22">
        <f>AI164+AJ164</f>
        <v>0</v>
      </c>
      <c r="AL164" s="22">
        <v>0</v>
      </c>
      <c r="AM164" s="22">
        <v>0</v>
      </c>
      <c r="AN164" s="22">
        <v>0</v>
      </c>
      <c r="AO164" s="22">
        <v>0</v>
      </c>
      <c r="AP164" s="22">
        <f>AN164+AO164</f>
        <v>0</v>
      </c>
      <c r="AQ164" s="22">
        <v>0</v>
      </c>
      <c r="AR164" s="22">
        <v>0</v>
      </c>
      <c r="AS164" s="22">
        <v>0</v>
      </c>
      <c r="AT164" s="22">
        <v>0</v>
      </c>
      <c r="AU164" s="22">
        <f>AS164+AT164</f>
        <v>0</v>
      </c>
      <c r="AV164" s="22">
        <v>0</v>
      </c>
      <c r="AW164" s="22">
        <v>0</v>
      </c>
      <c r="AX164" s="22">
        <v>0</v>
      </c>
      <c r="AY164" s="22">
        <v>0</v>
      </c>
      <c r="AZ164" s="22">
        <f>AX164+AY164</f>
        <v>0</v>
      </c>
      <c r="BA164" s="22">
        <f t="shared" ref="BA164:BA167" si="710">C164+H164+M164+R164+W164+AB164+AG164+AL164+AQ164+AV164</f>
        <v>20</v>
      </c>
      <c r="BB164" s="22">
        <f t="shared" ref="BB164:BB167" si="711">D164+I164+N164+S164+X164+AC164+AH164+AM164+AR164+AW164</f>
        <v>22</v>
      </c>
      <c r="BC164" s="22">
        <f t="shared" ref="BC164:BC167" si="712">E164+J164+O164+T164+Y164+AD164+AI164+AN164+AS164+AX164</f>
        <v>7</v>
      </c>
      <c r="BD164" s="22">
        <f t="shared" ref="BD164:BD167" si="713">F164+K164+P164+U164+Z164+AE164+AJ164+AO164+AT164+AY164</f>
        <v>7</v>
      </c>
      <c r="BE164" s="22">
        <f t="shared" ref="BE164:BE167" si="714">G164+L164+Q164+V164+AA164+AF164+AK164+AP164+AU164+AZ164</f>
        <v>14</v>
      </c>
      <c r="BF164" s="26">
        <v>2</v>
      </c>
      <c r="BG164" s="22" t="str">
        <f>IF(BF164=1,BC164,"0")</f>
        <v>0</v>
      </c>
      <c r="BH164" s="22" t="str">
        <f>IF(BF164=1,BD164,"0")</f>
        <v>0</v>
      </c>
      <c r="BI164" s="22">
        <f>BG164+BH164</f>
        <v>0</v>
      </c>
      <c r="BJ164" s="22">
        <f>IF(BF164=2,BC164,"0")</f>
        <v>7</v>
      </c>
      <c r="BK164" s="22">
        <f>IF(BF164=2,BD164,"0")</f>
        <v>7</v>
      </c>
      <c r="BL164" s="22">
        <f>BJ164+BK164</f>
        <v>14</v>
      </c>
    </row>
    <row r="165" spans="1:64" ht="24.95" customHeight="1">
      <c r="A165" s="12"/>
      <c r="B165" s="21" t="s">
        <v>124</v>
      </c>
      <c r="C165" s="22">
        <v>15</v>
      </c>
      <c r="D165" s="22">
        <v>17</v>
      </c>
      <c r="E165" s="22">
        <v>5</v>
      </c>
      <c r="F165" s="22">
        <f>5+3</f>
        <v>8</v>
      </c>
      <c r="G165" s="22">
        <f>E165+F165</f>
        <v>13</v>
      </c>
      <c r="H165" s="22">
        <v>5</v>
      </c>
      <c r="I165" s="22">
        <v>7</v>
      </c>
      <c r="J165" s="22">
        <v>1</v>
      </c>
      <c r="K165" s="22">
        <v>2</v>
      </c>
      <c r="L165" s="22">
        <f>J165+K165</f>
        <v>3</v>
      </c>
      <c r="M165" s="22">
        <v>0</v>
      </c>
      <c r="N165" s="22">
        <v>0</v>
      </c>
      <c r="O165" s="22">
        <v>0</v>
      </c>
      <c r="P165" s="22">
        <v>0</v>
      </c>
      <c r="Q165" s="22">
        <f>O165+P165</f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f>T165+U165</f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f>Y165+Z165</f>
        <v>0</v>
      </c>
      <c r="AB165" s="22">
        <v>0</v>
      </c>
      <c r="AC165" s="22">
        <v>0</v>
      </c>
      <c r="AD165" s="22">
        <v>0</v>
      </c>
      <c r="AE165" s="22">
        <v>0</v>
      </c>
      <c r="AF165" s="22">
        <f>AD165+AE165</f>
        <v>0</v>
      </c>
      <c r="AG165" s="22">
        <v>0</v>
      </c>
      <c r="AH165" s="22">
        <v>0</v>
      </c>
      <c r="AI165" s="22">
        <v>0</v>
      </c>
      <c r="AJ165" s="22">
        <v>0</v>
      </c>
      <c r="AK165" s="22">
        <f>AI165+AJ165</f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f>AN165+AO165</f>
        <v>0</v>
      </c>
      <c r="AQ165" s="22">
        <v>0</v>
      </c>
      <c r="AR165" s="22">
        <v>0</v>
      </c>
      <c r="AS165" s="22">
        <v>0</v>
      </c>
      <c r="AT165" s="22">
        <v>0</v>
      </c>
      <c r="AU165" s="22">
        <f>AS165+AT165</f>
        <v>0</v>
      </c>
      <c r="AV165" s="22">
        <v>0</v>
      </c>
      <c r="AW165" s="22">
        <v>0</v>
      </c>
      <c r="AX165" s="22">
        <v>0</v>
      </c>
      <c r="AY165" s="22">
        <v>0</v>
      </c>
      <c r="AZ165" s="22">
        <f>AX165+AY165</f>
        <v>0</v>
      </c>
      <c r="BA165" s="22">
        <f t="shared" si="710"/>
        <v>20</v>
      </c>
      <c r="BB165" s="22">
        <f t="shared" si="711"/>
        <v>24</v>
      </c>
      <c r="BC165" s="22">
        <f t="shared" si="712"/>
        <v>6</v>
      </c>
      <c r="BD165" s="22">
        <f t="shared" si="713"/>
        <v>10</v>
      </c>
      <c r="BE165" s="22">
        <f t="shared" si="714"/>
        <v>16</v>
      </c>
      <c r="BF165" s="26">
        <v>2</v>
      </c>
      <c r="BG165" s="22" t="str">
        <f>IF(BF165=1,BC165,"0")</f>
        <v>0</v>
      </c>
      <c r="BH165" s="22" t="str">
        <f>IF(BF165=1,BD165,"0")</f>
        <v>0</v>
      </c>
      <c r="BI165" s="22">
        <f>BG165+BH165</f>
        <v>0</v>
      </c>
      <c r="BJ165" s="22">
        <f>IF(BF165=2,BC165,"0")</f>
        <v>6</v>
      </c>
      <c r="BK165" s="22">
        <f>IF(BF165=2,BD165,"0")</f>
        <v>10</v>
      </c>
      <c r="BL165" s="22">
        <f>BJ165+BK165</f>
        <v>16</v>
      </c>
    </row>
    <row r="166" spans="1:64" ht="24.95" customHeight="1">
      <c r="A166" s="20"/>
      <c r="B166" s="21" t="s">
        <v>23</v>
      </c>
      <c r="C166" s="22">
        <v>30</v>
      </c>
      <c r="D166" s="22">
        <v>65</v>
      </c>
      <c r="E166" s="22">
        <v>14</v>
      </c>
      <c r="F166" s="22">
        <v>25</v>
      </c>
      <c r="G166" s="22">
        <f t="shared" ref="G166" si="715">E166+F166</f>
        <v>39</v>
      </c>
      <c r="H166" s="22">
        <v>20</v>
      </c>
      <c r="I166" s="22">
        <v>75</v>
      </c>
      <c r="J166" s="22">
        <f>4+1</f>
        <v>5</v>
      </c>
      <c r="K166" s="22">
        <f>16+1</f>
        <v>17</v>
      </c>
      <c r="L166" s="22">
        <f t="shared" ref="L166" si="716">J166+K166</f>
        <v>22</v>
      </c>
      <c r="M166" s="22">
        <v>0</v>
      </c>
      <c r="N166" s="22">
        <v>0</v>
      </c>
      <c r="O166" s="22">
        <v>0</v>
      </c>
      <c r="P166" s="22">
        <v>0</v>
      </c>
      <c r="Q166" s="22">
        <f t="shared" ref="Q166" si="717">O166+P166</f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f t="shared" ref="V166" si="718">T166+U166</f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f t="shared" ref="AA166" si="719">Y166+Z166</f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f t="shared" ref="AF166" si="720">AD166+AE166</f>
        <v>0</v>
      </c>
      <c r="AG166" s="22">
        <v>0</v>
      </c>
      <c r="AH166" s="22">
        <v>0</v>
      </c>
      <c r="AI166" s="22">
        <v>0</v>
      </c>
      <c r="AJ166" s="22">
        <v>0</v>
      </c>
      <c r="AK166" s="22">
        <f t="shared" ref="AK166" si="721">AI166+AJ166</f>
        <v>0</v>
      </c>
      <c r="AL166" s="22">
        <v>0</v>
      </c>
      <c r="AM166" s="22">
        <v>0</v>
      </c>
      <c r="AN166" s="22">
        <v>0</v>
      </c>
      <c r="AO166" s="22">
        <v>0</v>
      </c>
      <c r="AP166" s="22">
        <f t="shared" ref="AP166" si="722">AN166+AO166</f>
        <v>0</v>
      </c>
      <c r="AQ166" s="22">
        <v>0</v>
      </c>
      <c r="AR166" s="22">
        <v>0</v>
      </c>
      <c r="AS166" s="22">
        <v>0</v>
      </c>
      <c r="AT166" s="22">
        <v>0</v>
      </c>
      <c r="AU166" s="22">
        <f t="shared" ref="AU166" si="723">AS166+AT166</f>
        <v>0</v>
      </c>
      <c r="AV166" s="22">
        <v>0</v>
      </c>
      <c r="AW166" s="22">
        <v>0</v>
      </c>
      <c r="AX166" s="22">
        <v>0</v>
      </c>
      <c r="AY166" s="22">
        <v>0</v>
      </c>
      <c r="AZ166" s="22">
        <f t="shared" ref="AZ166" si="724">AX166+AY166</f>
        <v>0</v>
      </c>
      <c r="BA166" s="22">
        <f t="shared" si="710"/>
        <v>50</v>
      </c>
      <c r="BB166" s="22">
        <f t="shared" si="711"/>
        <v>140</v>
      </c>
      <c r="BC166" s="22">
        <f t="shared" si="712"/>
        <v>19</v>
      </c>
      <c r="BD166" s="22">
        <f t="shared" si="713"/>
        <v>42</v>
      </c>
      <c r="BE166" s="22">
        <f t="shared" si="714"/>
        <v>61</v>
      </c>
      <c r="BF166" s="26">
        <v>2</v>
      </c>
      <c r="BG166" s="22" t="str">
        <f t="shared" ref="BG166:BG200" si="725">IF(BF166=1,BC166,"0")</f>
        <v>0</v>
      </c>
      <c r="BH166" s="22" t="str">
        <f t="shared" ref="BH166:BH200" si="726">IF(BF166=1,BD166,"0")</f>
        <v>0</v>
      </c>
      <c r="BI166" s="22">
        <f t="shared" ref="BI166:BI200" si="727">BG166+BH166</f>
        <v>0</v>
      </c>
      <c r="BJ166" s="22">
        <f t="shared" ref="BJ166:BJ200" si="728">IF(BF166=2,BC166,"0")</f>
        <v>19</v>
      </c>
      <c r="BK166" s="22">
        <f t="shared" ref="BK166:BK200" si="729">IF(BF166=2,BD166,"0")</f>
        <v>42</v>
      </c>
      <c r="BL166" s="22">
        <f t="shared" ref="BL166:BL200" si="730">BJ166+BK166</f>
        <v>61</v>
      </c>
    </row>
    <row r="167" spans="1:64" s="2" customFormat="1" ht="24.95" customHeight="1">
      <c r="A167" s="4"/>
      <c r="B167" s="23" t="s">
        <v>52</v>
      </c>
      <c r="C167" s="38">
        <f>SUM(C164:C166)</f>
        <v>60</v>
      </c>
      <c r="D167" s="38">
        <f t="shared" ref="D167:BL167" si="731">SUM(D164:D166)</f>
        <v>96</v>
      </c>
      <c r="E167" s="38">
        <f t="shared" si="731"/>
        <v>23</v>
      </c>
      <c r="F167" s="38">
        <f t="shared" si="731"/>
        <v>37</v>
      </c>
      <c r="G167" s="38">
        <f t="shared" si="731"/>
        <v>60</v>
      </c>
      <c r="H167" s="38">
        <f t="shared" ref="H167:L167" si="732">SUM(H164:H166)</f>
        <v>30</v>
      </c>
      <c r="I167" s="38">
        <f t="shared" si="732"/>
        <v>90</v>
      </c>
      <c r="J167" s="38">
        <f t="shared" si="732"/>
        <v>9</v>
      </c>
      <c r="K167" s="38">
        <f t="shared" si="732"/>
        <v>22</v>
      </c>
      <c r="L167" s="38">
        <f t="shared" si="732"/>
        <v>31</v>
      </c>
      <c r="M167" s="38">
        <f t="shared" si="731"/>
        <v>0</v>
      </c>
      <c r="N167" s="38">
        <f t="shared" si="731"/>
        <v>0</v>
      </c>
      <c r="O167" s="38">
        <f t="shared" si="731"/>
        <v>0</v>
      </c>
      <c r="P167" s="38">
        <f t="shared" si="731"/>
        <v>0</v>
      </c>
      <c r="Q167" s="38">
        <f t="shared" si="731"/>
        <v>0</v>
      </c>
      <c r="R167" s="38">
        <f t="shared" si="731"/>
        <v>0</v>
      </c>
      <c r="S167" s="38">
        <f t="shared" si="731"/>
        <v>0</v>
      </c>
      <c r="T167" s="38">
        <f t="shared" si="731"/>
        <v>0</v>
      </c>
      <c r="U167" s="38">
        <f t="shared" si="731"/>
        <v>0</v>
      </c>
      <c r="V167" s="38">
        <f t="shared" si="731"/>
        <v>0</v>
      </c>
      <c r="W167" s="38">
        <f t="shared" si="731"/>
        <v>0</v>
      </c>
      <c r="X167" s="38">
        <f t="shared" si="731"/>
        <v>0</v>
      </c>
      <c r="Y167" s="38">
        <f t="shared" si="731"/>
        <v>0</v>
      </c>
      <c r="Z167" s="38">
        <f t="shared" si="731"/>
        <v>0</v>
      </c>
      <c r="AA167" s="38">
        <f t="shared" si="731"/>
        <v>0</v>
      </c>
      <c r="AB167" s="38">
        <f t="shared" ref="AB167:AF167" si="733">SUM(AB164:AB166)</f>
        <v>0</v>
      </c>
      <c r="AC167" s="38">
        <f t="shared" si="733"/>
        <v>0</v>
      </c>
      <c r="AD167" s="38">
        <f t="shared" si="733"/>
        <v>0</v>
      </c>
      <c r="AE167" s="38">
        <f t="shared" si="733"/>
        <v>0</v>
      </c>
      <c r="AF167" s="38">
        <f t="shared" si="733"/>
        <v>0</v>
      </c>
      <c r="AG167" s="38">
        <f t="shared" si="731"/>
        <v>0</v>
      </c>
      <c r="AH167" s="38">
        <f t="shared" si="731"/>
        <v>0</v>
      </c>
      <c r="AI167" s="38">
        <f t="shared" si="731"/>
        <v>0</v>
      </c>
      <c r="AJ167" s="38">
        <f t="shared" si="731"/>
        <v>0</v>
      </c>
      <c r="AK167" s="38">
        <f t="shared" si="731"/>
        <v>0</v>
      </c>
      <c r="AL167" s="38">
        <f t="shared" ref="AL167:AP167" si="734">SUM(AL164:AL166)</f>
        <v>0</v>
      </c>
      <c r="AM167" s="38">
        <f t="shared" si="734"/>
        <v>0</v>
      </c>
      <c r="AN167" s="38">
        <f t="shared" si="734"/>
        <v>0</v>
      </c>
      <c r="AO167" s="38">
        <f t="shared" si="734"/>
        <v>0</v>
      </c>
      <c r="AP167" s="38">
        <f t="shared" si="734"/>
        <v>0</v>
      </c>
      <c r="AQ167" s="38">
        <f t="shared" ref="AQ167:AU167" si="735">SUM(AQ164:AQ166)</f>
        <v>0</v>
      </c>
      <c r="AR167" s="38">
        <f t="shared" si="735"/>
        <v>0</v>
      </c>
      <c r="AS167" s="38">
        <f t="shared" si="735"/>
        <v>0</v>
      </c>
      <c r="AT167" s="38">
        <f t="shared" si="735"/>
        <v>0</v>
      </c>
      <c r="AU167" s="38">
        <f t="shared" si="735"/>
        <v>0</v>
      </c>
      <c r="AV167" s="38">
        <f t="shared" si="731"/>
        <v>0</v>
      </c>
      <c r="AW167" s="38">
        <f t="shared" si="731"/>
        <v>0</v>
      </c>
      <c r="AX167" s="38">
        <f t="shared" si="731"/>
        <v>0</v>
      </c>
      <c r="AY167" s="38">
        <f t="shared" si="731"/>
        <v>0</v>
      </c>
      <c r="AZ167" s="38">
        <f t="shared" si="731"/>
        <v>0</v>
      </c>
      <c r="BA167" s="22">
        <f t="shared" si="710"/>
        <v>90</v>
      </c>
      <c r="BB167" s="22">
        <f t="shared" si="711"/>
        <v>186</v>
      </c>
      <c r="BC167" s="22">
        <f t="shared" si="712"/>
        <v>32</v>
      </c>
      <c r="BD167" s="22">
        <f t="shared" si="713"/>
        <v>59</v>
      </c>
      <c r="BE167" s="22">
        <f t="shared" si="714"/>
        <v>91</v>
      </c>
      <c r="BF167" s="38">
        <f t="shared" si="731"/>
        <v>6</v>
      </c>
      <c r="BG167" s="38">
        <f t="shared" si="731"/>
        <v>0</v>
      </c>
      <c r="BH167" s="38">
        <f t="shared" si="731"/>
        <v>0</v>
      </c>
      <c r="BI167" s="38">
        <f t="shared" si="731"/>
        <v>0</v>
      </c>
      <c r="BJ167" s="38">
        <f t="shared" si="731"/>
        <v>32</v>
      </c>
      <c r="BK167" s="38">
        <f t="shared" si="731"/>
        <v>59</v>
      </c>
      <c r="BL167" s="24">
        <f t="shared" si="731"/>
        <v>91</v>
      </c>
    </row>
    <row r="168" spans="1:64" ht="24.95" customHeight="1">
      <c r="A168" s="20"/>
      <c r="B168" s="5" t="s">
        <v>133</v>
      </c>
      <c r="C168" s="33"/>
      <c r="D168" s="96"/>
      <c r="E168" s="96"/>
      <c r="F168" s="96"/>
      <c r="G168" s="32"/>
      <c r="H168" s="32"/>
      <c r="I168" s="32"/>
      <c r="J168" s="32"/>
      <c r="K168" s="32"/>
      <c r="L168" s="32"/>
      <c r="M168" s="96"/>
      <c r="N168" s="96"/>
      <c r="O168" s="97"/>
      <c r="P168" s="97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96"/>
      <c r="AC168" s="96"/>
      <c r="AD168" s="96"/>
      <c r="AE168" s="96"/>
      <c r="AF168" s="32"/>
      <c r="AG168" s="96"/>
      <c r="AH168" s="96"/>
      <c r="AI168" s="96"/>
      <c r="AJ168" s="96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117"/>
      <c r="BG168" s="32"/>
      <c r="BH168" s="32"/>
      <c r="BI168" s="32"/>
      <c r="BJ168" s="32"/>
      <c r="BK168" s="32"/>
      <c r="BL168" s="52"/>
    </row>
    <row r="169" spans="1:64" s="2" customFormat="1" ht="24.95" customHeight="1">
      <c r="A169" s="4"/>
      <c r="B169" s="40" t="s">
        <v>44</v>
      </c>
      <c r="C169" s="22">
        <v>0</v>
      </c>
      <c r="D169" s="22">
        <v>0</v>
      </c>
      <c r="E169" s="22">
        <v>0</v>
      </c>
      <c r="F169" s="22">
        <v>0</v>
      </c>
      <c r="G169" s="22">
        <f t="shared" ref="G169" si="736">E169+F169</f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f t="shared" ref="L169" si="737">J169+K169</f>
        <v>0</v>
      </c>
      <c r="M169" s="22">
        <v>40</v>
      </c>
      <c r="N169" s="22">
        <v>54</v>
      </c>
      <c r="O169" s="22">
        <v>0</v>
      </c>
      <c r="P169" s="22">
        <v>36</v>
      </c>
      <c r="Q169" s="22">
        <f t="shared" ref="Q169" si="738">O169+P169</f>
        <v>36</v>
      </c>
      <c r="R169" s="22">
        <v>5</v>
      </c>
      <c r="S169" s="22">
        <v>48</v>
      </c>
      <c r="T169" s="22">
        <v>0</v>
      </c>
      <c r="U169" s="22">
        <v>20</v>
      </c>
      <c r="V169" s="22">
        <f t="shared" ref="V169" si="739">T169+U169</f>
        <v>20</v>
      </c>
      <c r="W169" s="22">
        <v>5</v>
      </c>
      <c r="X169" s="22">
        <v>5</v>
      </c>
      <c r="Y169" s="22">
        <v>0</v>
      </c>
      <c r="Z169" s="22">
        <v>5</v>
      </c>
      <c r="AA169" s="22">
        <f t="shared" ref="AA169" si="740">Y169+Z169</f>
        <v>5</v>
      </c>
      <c r="AB169" s="22">
        <v>0</v>
      </c>
      <c r="AC169" s="22">
        <v>0</v>
      </c>
      <c r="AD169" s="22">
        <v>0</v>
      </c>
      <c r="AE169" s="22">
        <v>0</v>
      </c>
      <c r="AF169" s="22">
        <f t="shared" ref="AF169" si="741">AD169+AE169</f>
        <v>0</v>
      </c>
      <c r="AG169" s="22">
        <v>0</v>
      </c>
      <c r="AH169" s="22">
        <v>0</v>
      </c>
      <c r="AI169" s="22">
        <v>0</v>
      </c>
      <c r="AJ169" s="22">
        <v>0</v>
      </c>
      <c r="AK169" s="22">
        <f t="shared" ref="AK169" si="742">AI169+AJ169</f>
        <v>0</v>
      </c>
      <c r="AL169" s="22">
        <v>0</v>
      </c>
      <c r="AM169" s="22">
        <v>0</v>
      </c>
      <c r="AN169" s="22">
        <v>0</v>
      </c>
      <c r="AO169" s="22">
        <v>0</v>
      </c>
      <c r="AP169" s="22">
        <f t="shared" ref="AP169" si="743">AN169+AO169</f>
        <v>0</v>
      </c>
      <c r="AQ169" s="22">
        <v>0</v>
      </c>
      <c r="AR169" s="22">
        <v>0</v>
      </c>
      <c r="AS169" s="22">
        <v>0</v>
      </c>
      <c r="AT169" s="22">
        <v>0</v>
      </c>
      <c r="AU169" s="22">
        <f t="shared" ref="AU169" si="744">AS169+AT169</f>
        <v>0</v>
      </c>
      <c r="AV169" s="22">
        <v>0</v>
      </c>
      <c r="AW169" s="22">
        <v>0</v>
      </c>
      <c r="AX169" s="22">
        <v>0</v>
      </c>
      <c r="AY169" s="22">
        <v>2</v>
      </c>
      <c r="AZ169" s="22">
        <f t="shared" ref="AZ169" si="745">AX169+AY169</f>
        <v>2</v>
      </c>
      <c r="BA169" s="22">
        <f t="shared" ref="BA169:BA172" si="746">C169+H169+M169+R169+W169+AB169+AG169+AL169+AQ169+AV169</f>
        <v>50</v>
      </c>
      <c r="BB169" s="22">
        <f t="shared" ref="BB169:BB172" si="747">D169+I169+N169+S169+X169+AC169+AH169+AM169+AR169+AW169</f>
        <v>107</v>
      </c>
      <c r="BC169" s="22">
        <f t="shared" ref="BC169:BC172" si="748">E169+J169+O169+T169+Y169+AD169+AI169+AN169+AS169+AX169</f>
        <v>0</v>
      </c>
      <c r="BD169" s="22">
        <f t="shared" ref="BD169:BD172" si="749">F169+K169+P169+U169+Z169+AE169+AJ169+AO169+AT169+AY169</f>
        <v>63</v>
      </c>
      <c r="BE169" s="22">
        <f t="shared" ref="BE169:BE172" si="750">G169+L169+Q169+V169+AA169+AF169+AK169+AP169+AU169+AZ169</f>
        <v>63</v>
      </c>
      <c r="BF169" s="26">
        <v>1</v>
      </c>
      <c r="BG169" s="22">
        <f t="shared" si="725"/>
        <v>0</v>
      </c>
      <c r="BH169" s="22">
        <f t="shared" si="726"/>
        <v>63</v>
      </c>
      <c r="BI169" s="22">
        <f t="shared" si="727"/>
        <v>63</v>
      </c>
      <c r="BJ169" s="22" t="str">
        <f t="shared" si="728"/>
        <v>0</v>
      </c>
      <c r="BK169" s="22" t="str">
        <f t="shared" si="729"/>
        <v>0</v>
      </c>
      <c r="BL169" s="22">
        <f t="shared" si="730"/>
        <v>0</v>
      </c>
    </row>
    <row r="170" spans="1:64" s="2" customFormat="1" ht="24.95" customHeight="1">
      <c r="A170" s="4"/>
      <c r="B170" s="23" t="s">
        <v>52</v>
      </c>
      <c r="C170" s="24">
        <f>SUM(C169)</f>
        <v>0</v>
      </c>
      <c r="D170" s="24">
        <f>SUM(D169)</f>
        <v>0</v>
      </c>
      <c r="E170" s="24">
        <f t="shared" ref="E170:BL170" si="751">SUM(E169)</f>
        <v>0</v>
      </c>
      <c r="F170" s="24">
        <f t="shared" si="751"/>
        <v>0</v>
      </c>
      <c r="G170" s="24">
        <f t="shared" si="751"/>
        <v>0</v>
      </c>
      <c r="H170" s="24">
        <f t="shared" si="751"/>
        <v>0</v>
      </c>
      <c r="I170" s="24">
        <f t="shared" si="751"/>
        <v>0</v>
      </c>
      <c r="J170" s="24">
        <f t="shared" si="751"/>
        <v>0</v>
      </c>
      <c r="K170" s="24">
        <f t="shared" si="751"/>
        <v>0</v>
      </c>
      <c r="L170" s="24">
        <f t="shared" si="751"/>
        <v>0</v>
      </c>
      <c r="M170" s="24">
        <f t="shared" si="751"/>
        <v>40</v>
      </c>
      <c r="N170" s="24">
        <f t="shared" ref="N170" si="752">SUM(N169)</f>
        <v>54</v>
      </c>
      <c r="O170" s="24">
        <f t="shared" si="751"/>
        <v>0</v>
      </c>
      <c r="P170" s="24">
        <f t="shared" si="751"/>
        <v>36</v>
      </c>
      <c r="Q170" s="24">
        <f t="shared" si="751"/>
        <v>36</v>
      </c>
      <c r="R170" s="24">
        <f t="shared" ref="R170:AF170" si="753">SUM(R169)</f>
        <v>5</v>
      </c>
      <c r="S170" s="24">
        <f t="shared" ref="S170" si="754">SUM(S169)</f>
        <v>48</v>
      </c>
      <c r="T170" s="24">
        <f t="shared" si="753"/>
        <v>0</v>
      </c>
      <c r="U170" s="24">
        <f t="shared" si="753"/>
        <v>20</v>
      </c>
      <c r="V170" s="24">
        <f t="shared" si="753"/>
        <v>20</v>
      </c>
      <c r="W170" s="24">
        <f t="shared" si="753"/>
        <v>5</v>
      </c>
      <c r="X170" s="24">
        <f t="shared" ref="X170" si="755">SUM(X169)</f>
        <v>5</v>
      </c>
      <c r="Y170" s="24">
        <f t="shared" si="753"/>
        <v>0</v>
      </c>
      <c r="Z170" s="24">
        <f t="shared" si="753"/>
        <v>5</v>
      </c>
      <c r="AA170" s="24">
        <f t="shared" si="753"/>
        <v>5</v>
      </c>
      <c r="AB170" s="24">
        <f t="shared" si="753"/>
        <v>0</v>
      </c>
      <c r="AC170" s="24">
        <f t="shared" si="753"/>
        <v>0</v>
      </c>
      <c r="AD170" s="24">
        <f t="shared" si="753"/>
        <v>0</v>
      </c>
      <c r="AE170" s="24">
        <f t="shared" si="753"/>
        <v>0</v>
      </c>
      <c r="AF170" s="24">
        <f t="shared" si="753"/>
        <v>0</v>
      </c>
      <c r="AG170" s="24">
        <f t="shared" si="751"/>
        <v>0</v>
      </c>
      <c r="AH170" s="24">
        <f t="shared" ref="AH170" si="756">SUM(AH169)</f>
        <v>0</v>
      </c>
      <c r="AI170" s="24">
        <f t="shared" si="751"/>
        <v>0</v>
      </c>
      <c r="AJ170" s="24">
        <f t="shared" si="751"/>
        <v>0</v>
      </c>
      <c r="AK170" s="24">
        <f t="shared" si="751"/>
        <v>0</v>
      </c>
      <c r="AL170" s="24">
        <f t="shared" si="751"/>
        <v>0</v>
      </c>
      <c r="AM170" s="24">
        <f t="shared" si="751"/>
        <v>0</v>
      </c>
      <c r="AN170" s="24">
        <f t="shared" si="751"/>
        <v>0</v>
      </c>
      <c r="AO170" s="24">
        <f t="shared" si="751"/>
        <v>0</v>
      </c>
      <c r="AP170" s="24">
        <f t="shared" si="751"/>
        <v>0</v>
      </c>
      <c r="AQ170" s="24">
        <f t="shared" si="751"/>
        <v>0</v>
      </c>
      <c r="AR170" s="24">
        <f t="shared" si="751"/>
        <v>0</v>
      </c>
      <c r="AS170" s="24">
        <f t="shared" si="751"/>
        <v>0</v>
      </c>
      <c r="AT170" s="24">
        <f t="shared" si="751"/>
        <v>0</v>
      </c>
      <c r="AU170" s="24">
        <f t="shared" si="751"/>
        <v>0</v>
      </c>
      <c r="AV170" s="24">
        <f t="shared" ref="AV170:AZ170" si="757">SUM(AV169)</f>
        <v>0</v>
      </c>
      <c r="AW170" s="24">
        <f t="shared" si="757"/>
        <v>0</v>
      </c>
      <c r="AX170" s="24">
        <f t="shared" si="757"/>
        <v>0</v>
      </c>
      <c r="AY170" s="24">
        <f t="shared" si="757"/>
        <v>2</v>
      </c>
      <c r="AZ170" s="24">
        <f t="shared" si="757"/>
        <v>2</v>
      </c>
      <c r="BA170" s="22">
        <f t="shared" si="746"/>
        <v>50</v>
      </c>
      <c r="BB170" s="22">
        <f t="shared" si="747"/>
        <v>107</v>
      </c>
      <c r="BC170" s="22">
        <f t="shared" si="748"/>
        <v>0</v>
      </c>
      <c r="BD170" s="22">
        <f t="shared" si="749"/>
        <v>63</v>
      </c>
      <c r="BE170" s="22">
        <f t="shared" si="750"/>
        <v>63</v>
      </c>
      <c r="BF170" s="25">
        <f t="shared" si="751"/>
        <v>1</v>
      </c>
      <c r="BG170" s="24">
        <f t="shared" si="751"/>
        <v>0</v>
      </c>
      <c r="BH170" s="24">
        <f t="shared" si="751"/>
        <v>63</v>
      </c>
      <c r="BI170" s="24">
        <f t="shared" si="751"/>
        <v>63</v>
      </c>
      <c r="BJ170" s="24">
        <f t="shared" si="751"/>
        <v>0</v>
      </c>
      <c r="BK170" s="24">
        <f t="shared" si="751"/>
        <v>0</v>
      </c>
      <c r="BL170" s="24">
        <f t="shared" si="751"/>
        <v>0</v>
      </c>
    </row>
    <row r="171" spans="1:64" s="2" customFormat="1" ht="24.95" customHeight="1">
      <c r="A171" s="4"/>
      <c r="B171" s="23" t="s">
        <v>54</v>
      </c>
      <c r="C171" s="24">
        <f t="shared" ref="C171:AH171" si="758">C162+C167+C170</f>
        <v>78</v>
      </c>
      <c r="D171" s="24">
        <f t="shared" si="758"/>
        <v>170</v>
      </c>
      <c r="E171" s="24">
        <f t="shared" si="758"/>
        <v>39</v>
      </c>
      <c r="F171" s="24">
        <f t="shared" si="758"/>
        <v>67</v>
      </c>
      <c r="G171" s="24">
        <f t="shared" si="758"/>
        <v>106</v>
      </c>
      <c r="H171" s="24">
        <f t="shared" ref="H171:L171" si="759">H162+H167+H170</f>
        <v>42</v>
      </c>
      <c r="I171" s="24">
        <f t="shared" si="759"/>
        <v>149</v>
      </c>
      <c r="J171" s="24">
        <f t="shared" si="759"/>
        <v>17</v>
      </c>
      <c r="K171" s="24">
        <f t="shared" si="759"/>
        <v>25</v>
      </c>
      <c r="L171" s="24">
        <f t="shared" si="759"/>
        <v>42</v>
      </c>
      <c r="M171" s="24">
        <f t="shared" si="758"/>
        <v>160</v>
      </c>
      <c r="N171" s="24">
        <f t="shared" si="758"/>
        <v>306</v>
      </c>
      <c r="O171" s="24">
        <f t="shared" si="758"/>
        <v>35</v>
      </c>
      <c r="P171" s="24">
        <f t="shared" si="758"/>
        <v>120</v>
      </c>
      <c r="Q171" s="24">
        <f t="shared" si="758"/>
        <v>155</v>
      </c>
      <c r="R171" s="24">
        <f t="shared" si="758"/>
        <v>24</v>
      </c>
      <c r="S171" s="24">
        <f t="shared" si="758"/>
        <v>122</v>
      </c>
      <c r="T171" s="24">
        <f t="shared" si="758"/>
        <v>8</v>
      </c>
      <c r="U171" s="24">
        <f t="shared" si="758"/>
        <v>42</v>
      </c>
      <c r="V171" s="24">
        <f t="shared" si="758"/>
        <v>50</v>
      </c>
      <c r="W171" s="24">
        <f t="shared" si="758"/>
        <v>16</v>
      </c>
      <c r="X171" s="24">
        <f t="shared" si="758"/>
        <v>24</v>
      </c>
      <c r="Y171" s="24">
        <f t="shared" si="758"/>
        <v>3</v>
      </c>
      <c r="Z171" s="24">
        <f t="shared" si="758"/>
        <v>12</v>
      </c>
      <c r="AA171" s="24">
        <f t="shared" si="758"/>
        <v>15</v>
      </c>
      <c r="AB171" s="24">
        <f t="shared" ref="AB171:AF171" si="760">AB162+AB167+AB170</f>
        <v>0</v>
      </c>
      <c r="AC171" s="24">
        <f t="shared" si="760"/>
        <v>0</v>
      </c>
      <c r="AD171" s="24">
        <f t="shared" si="760"/>
        <v>0</v>
      </c>
      <c r="AE171" s="24">
        <f t="shared" si="760"/>
        <v>0</v>
      </c>
      <c r="AF171" s="24">
        <f t="shared" si="760"/>
        <v>0</v>
      </c>
      <c r="AG171" s="24">
        <f t="shared" si="758"/>
        <v>0</v>
      </c>
      <c r="AH171" s="24">
        <f t="shared" si="758"/>
        <v>12</v>
      </c>
      <c r="AI171" s="24">
        <f t="shared" ref="AI171:BL171" si="761">AI162+AI167+AI170</f>
        <v>2</v>
      </c>
      <c r="AJ171" s="24">
        <f t="shared" si="761"/>
        <v>5</v>
      </c>
      <c r="AK171" s="24">
        <f t="shared" si="761"/>
        <v>7</v>
      </c>
      <c r="AL171" s="24">
        <f t="shared" si="761"/>
        <v>0</v>
      </c>
      <c r="AM171" s="24">
        <f t="shared" si="761"/>
        <v>5</v>
      </c>
      <c r="AN171" s="24">
        <f t="shared" si="761"/>
        <v>1</v>
      </c>
      <c r="AO171" s="24">
        <f t="shared" si="761"/>
        <v>0</v>
      </c>
      <c r="AP171" s="24">
        <f t="shared" si="761"/>
        <v>1</v>
      </c>
      <c r="AQ171" s="24">
        <f t="shared" ref="AQ171:AU171" si="762">AQ162+AQ167+AQ170</f>
        <v>0</v>
      </c>
      <c r="AR171" s="24">
        <f t="shared" si="762"/>
        <v>0</v>
      </c>
      <c r="AS171" s="24">
        <f t="shared" si="762"/>
        <v>0</v>
      </c>
      <c r="AT171" s="24">
        <f t="shared" si="762"/>
        <v>0</v>
      </c>
      <c r="AU171" s="24">
        <f t="shared" si="762"/>
        <v>0</v>
      </c>
      <c r="AV171" s="24">
        <f t="shared" si="761"/>
        <v>0</v>
      </c>
      <c r="AW171" s="24">
        <f t="shared" si="761"/>
        <v>0</v>
      </c>
      <c r="AX171" s="24">
        <f t="shared" si="761"/>
        <v>0</v>
      </c>
      <c r="AY171" s="24">
        <f t="shared" si="761"/>
        <v>2</v>
      </c>
      <c r="AZ171" s="24">
        <f t="shared" si="761"/>
        <v>2</v>
      </c>
      <c r="BA171" s="22">
        <f t="shared" si="746"/>
        <v>320</v>
      </c>
      <c r="BB171" s="22">
        <f t="shared" si="747"/>
        <v>788</v>
      </c>
      <c r="BC171" s="22">
        <f t="shared" si="748"/>
        <v>105</v>
      </c>
      <c r="BD171" s="22">
        <f t="shared" si="749"/>
        <v>273</v>
      </c>
      <c r="BE171" s="22">
        <f t="shared" si="750"/>
        <v>378</v>
      </c>
      <c r="BF171" s="24">
        <f t="shared" si="761"/>
        <v>13</v>
      </c>
      <c r="BG171" s="24">
        <f t="shared" si="761"/>
        <v>0</v>
      </c>
      <c r="BH171" s="24">
        <f t="shared" si="761"/>
        <v>63</v>
      </c>
      <c r="BI171" s="24">
        <f t="shared" si="761"/>
        <v>63</v>
      </c>
      <c r="BJ171" s="24">
        <f t="shared" si="761"/>
        <v>105</v>
      </c>
      <c r="BK171" s="24">
        <f t="shared" si="761"/>
        <v>210</v>
      </c>
      <c r="BL171" s="24">
        <f t="shared" si="761"/>
        <v>315</v>
      </c>
    </row>
    <row r="172" spans="1:64" s="2" customFormat="1" ht="24.95" customHeight="1">
      <c r="A172" s="27"/>
      <c r="B172" s="28" t="s">
        <v>38</v>
      </c>
      <c r="C172" s="47">
        <f>C171</f>
        <v>78</v>
      </c>
      <c r="D172" s="47">
        <f>D171</f>
        <v>170</v>
      </c>
      <c r="E172" s="47">
        <f t="shared" ref="E172:BL172" si="763">E171</f>
        <v>39</v>
      </c>
      <c r="F172" s="47">
        <f t="shared" si="763"/>
        <v>67</v>
      </c>
      <c r="G172" s="47">
        <f t="shared" si="763"/>
        <v>106</v>
      </c>
      <c r="H172" s="47">
        <f t="shared" si="763"/>
        <v>42</v>
      </c>
      <c r="I172" s="47">
        <f t="shared" si="763"/>
        <v>149</v>
      </c>
      <c r="J172" s="47">
        <f t="shared" si="763"/>
        <v>17</v>
      </c>
      <c r="K172" s="47">
        <f t="shared" si="763"/>
        <v>25</v>
      </c>
      <c r="L172" s="47">
        <f t="shared" si="763"/>
        <v>42</v>
      </c>
      <c r="M172" s="47">
        <f t="shared" si="763"/>
        <v>160</v>
      </c>
      <c r="N172" s="47">
        <f t="shared" ref="N172" si="764">N171</f>
        <v>306</v>
      </c>
      <c r="O172" s="47">
        <f t="shared" si="763"/>
        <v>35</v>
      </c>
      <c r="P172" s="47">
        <f t="shared" si="763"/>
        <v>120</v>
      </c>
      <c r="Q172" s="47">
        <f t="shared" si="763"/>
        <v>155</v>
      </c>
      <c r="R172" s="47">
        <f t="shared" ref="R172:AF172" si="765">R171</f>
        <v>24</v>
      </c>
      <c r="S172" s="47">
        <f t="shared" ref="S172" si="766">S171</f>
        <v>122</v>
      </c>
      <c r="T172" s="47">
        <f t="shared" si="765"/>
        <v>8</v>
      </c>
      <c r="U172" s="47">
        <f t="shared" si="765"/>
        <v>42</v>
      </c>
      <c r="V172" s="47">
        <f t="shared" si="765"/>
        <v>50</v>
      </c>
      <c r="W172" s="47">
        <f t="shared" si="765"/>
        <v>16</v>
      </c>
      <c r="X172" s="47">
        <f t="shared" ref="X172" si="767">X171</f>
        <v>24</v>
      </c>
      <c r="Y172" s="47">
        <f t="shared" si="765"/>
        <v>3</v>
      </c>
      <c r="Z172" s="47">
        <f t="shared" si="765"/>
        <v>12</v>
      </c>
      <c r="AA172" s="47">
        <f t="shared" si="765"/>
        <v>15</v>
      </c>
      <c r="AB172" s="47">
        <f t="shared" si="765"/>
        <v>0</v>
      </c>
      <c r="AC172" s="47">
        <f t="shared" si="765"/>
        <v>0</v>
      </c>
      <c r="AD172" s="47">
        <f t="shared" si="765"/>
        <v>0</v>
      </c>
      <c r="AE172" s="47">
        <f t="shared" si="765"/>
        <v>0</v>
      </c>
      <c r="AF172" s="47">
        <f t="shared" si="765"/>
        <v>0</v>
      </c>
      <c r="AG172" s="47">
        <f t="shared" si="763"/>
        <v>0</v>
      </c>
      <c r="AH172" s="47">
        <f t="shared" ref="AH172" si="768">AH171</f>
        <v>12</v>
      </c>
      <c r="AI172" s="47">
        <f t="shared" si="763"/>
        <v>2</v>
      </c>
      <c r="AJ172" s="47">
        <f t="shared" si="763"/>
        <v>5</v>
      </c>
      <c r="AK172" s="47">
        <f t="shared" si="763"/>
        <v>7</v>
      </c>
      <c r="AL172" s="47">
        <f t="shared" si="763"/>
        <v>0</v>
      </c>
      <c r="AM172" s="47">
        <f t="shared" si="763"/>
        <v>5</v>
      </c>
      <c r="AN172" s="47">
        <f t="shared" si="763"/>
        <v>1</v>
      </c>
      <c r="AO172" s="47">
        <f t="shared" si="763"/>
        <v>0</v>
      </c>
      <c r="AP172" s="47">
        <f t="shared" si="763"/>
        <v>1</v>
      </c>
      <c r="AQ172" s="47">
        <f t="shared" si="763"/>
        <v>0</v>
      </c>
      <c r="AR172" s="47">
        <f t="shared" si="763"/>
        <v>0</v>
      </c>
      <c r="AS172" s="47">
        <f t="shared" si="763"/>
        <v>0</v>
      </c>
      <c r="AT172" s="47">
        <f t="shared" si="763"/>
        <v>0</v>
      </c>
      <c r="AU172" s="47">
        <f t="shared" si="763"/>
        <v>0</v>
      </c>
      <c r="AV172" s="47">
        <f t="shared" ref="AV172:AZ172" si="769">AV171</f>
        <v>0</v>
      </c>
      <c r="AW172" s="47">
        <f t="shared" si="769"/>
        <v>0</v>
      </c>
      <c r="AX172" s="47">
        <f t="shared" si="769"/>
        <v>0</v>
      </c>
      <c r="AY172" s="47">
        <f t="shared" si="769"/>
        <v>2</v>
      </c>
      <c r="AZ172" s="47">
        <f t="shared" si="769"/>
        <v>2</v>
      </c>
      <c r="BA172" s="89">
        <f t="shared" si="746"/>
        <v>320</v>
      </c>
      <c r="BB172" s="89">
        <f t="shared" si="747"/>
        <v>788</v>
      </c>
      <c r="BC172" s="89">
        <f t="shared" si="748"/>
        <v>105</v>
      </c>
      <c r="BD172" s="89">
        <f t="shared" si="749"/>
        <v>273</v>
      </c>
      <c r="BE172" s="89">
        <f t="shared" si="750"/>
        <v>378</v>
      </c>
      <c r="BF172" s="48">
        <f t="shared" si="763"/>
        <v>13</v>
      </c>
      <c r="BG172" s="47">
        <f t="shared" si="763"/>
        <v>0</v>
      </c>
      <c r="BH172" s="47">
        <f t="shared" si="763"/>
        <v>63</v>
      </c>
      <c r="BI172" s="47">
        <f t="shared" si="763"/>
        <v>63</v>
      </c>
      <c r="BJ172" s="47">
        <f t="shared" si="763"/>
        <v>105</v>
      </c>
      <c r="BK172" s="47">
        <f t="shared" si="763"/>
        <v>210</v>
      </c>
      <c r="BL172" s="29">
        <f t="shared" si="763"/>
        <v>315</v>
      </c>
    </row>
    <row r="173" spans="1:64" ht="24.95" customHeight="1">
      <c r="A173" s="4" t="s">
        <v>45</v>
      </c>
      <c r="B173" s="41"/>
      <c r="C173" s="31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62"/>
      <c r="BG173" s="32"/>
      <c r="BH173" s="32"/>
      <c r="BI173" s="32"/>
      <c r="BJ173" s="32"/>
      <c r="BK173" s="32"/>
      <c r="BL173" s="52"/>
    </row>
    <row r="174" spans="1:64" ht="24.95" customHeight="1">
      <c r="A174" s="4"/>
      <c r="B174" s="42" t="s">
        <v>53</v>
      </c>
      <c r="C174" s="31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62"/>
      <c r="BG174" s="32"/>
      <c r="BH174" s="32"/>
      <c r="BI174" s="32"/>
      <c r="BJ174" s="32"/>
      <c r="BK174" s="32"/>
      <c r="BL174" s="52"/>
    </row>
    <row r="175" spans="1:64" s="2" customFormat="1" ht="24.95" customHeight="1">
      <c r="A175" s="4"/>
      <c r="B175" s="5" t="s">
        <v>136</v>
      </c>
      <c r="C175" s="37"/>
      <c r="D175" s="97"/>
      <c r="E175" s="97"/>
      <c r="F175" s="97"/>
      <c r="G175" s="32"/>
      <c r="H175" s="32"/>
      <c r="I175" s="32"/>
      <c r="J175" s="32"/>
      <c r="K175" s="32"/>
      <c r="L175" s="32"/>
      <c r="M175" s="97"/>
      <c r="N175" s="97"/>
      <c r="O175" s="97"/>
      <c r="P175" s="97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97"/>
      <c r="AH175" s="97"/>
      <c r="AI175" s="97"/>
      <c r="AJ175" s="97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117"/>
      <c r="BG175" s="32"/>
      <c r="BH175" s="32"/>
      <c r="BI175" s="32"/>
      <c r="BJ175" s="32"/>
      <c r="BK175" s="32"/>
      <c r="BL175" s="52"/>
    </row>
    <row r="176" spans="1:64" ht="24.95" customHeight="1">
      <c r="A176" s="4"/>
      <c r="B176" s="21" t="s">
        <v>24</v>
      </c>
      <c r="C176" s="22">
        <v>7</v>
      </c>
      <c r="D176" s="22">
        <v>1</v>
      </c>
      <c r="E176" s="22">
        <v>1</v>
      </c>
      <c r="F176" s="22">
        <v>0</v>
      </c>
      <c r="G176" s="22">
        <f t="shared" ref="G176:G183" si="770">E176+F176</f>
        <v>1</v>
      </c>
      <c r="H176" s="22">
        <v>10</v>
      </c>
      <c r="I176" s="22">
        <v>13</v>
      </c>
      <c r="J176" s="22">
        <v>1</v>
      </c>
      <c r="K176" s="22">
        <f>2+2</f>
        <v>4</v>
      </c>
      <c r="L176" s="22">
        <f t="shared" ref="L176:L183" si="771">J176+K176</f>
        <v>5</v>
      </c>
      <c r="M176" s="22">
        <v>2</v>
      </c>
      <c r="N176" s="22">
        <v>18</v>
      </c>
      <c r="O176" s="22">
        <v>0</v>
      </c>
      <c r="P176" s="22">
        <v>4</v>
      </c>
      <c r="Q176" s="22">
        <f t="shared" ref="Q176:Q183" si="772">O176+P176</f>
        <v>4</v>
      </c>
      <c r="R176" s="22">
        <v>2</v>
      </c>
      <c r="S176" s="22">
        <v>5</v>
      </c>
      <c r="T176" s="22">
        <f>1+5</f>
        <v>6</v>
      </c>
      <c r="U176" s="22">
        <f>2+2</f>
        <v>4</v>
      </c>
      <c r="V176" s="22">
        <f t="shared" ref="V176:V183" si="773">T176+U176</f>
        <v>10</v>
      </c>
      <c r="W176" s="22">
        <v>2</v>
      </c>
      <c r="X176" s="22">
        <v>2</v>
      </c>
      <c r="Y176" s="22">
        <v>0</v>
      </c>
      <c r="Z176" s="22">
        <v>1</v>
      </c>
      <c r="AA176" s="22">
        <f t="shared" ref="AA176:AA183" si="774">Y176+Z176</f>
        <v>1</v>
      </c>
      <c r="AB176" s="22">
        <v>0</v>
      </c>
      <c r="AC176" s="22">
        <v>0</v>
      </c>
      <c r="AD176" s="22">
        <v>0</v>
      </c>
      <c r="AE176" s="22">
        <v>0</v>
      </c>
      <c r="AF176" s="22">
        <f t="shared" ref="AF176:AF183" si="775">AD176+AE176</f>
        <v>0</v>
      </c>
      <c r="AG176" s="22">
        <v>2</v>
      </c>
      <c r="AH176" s="22">
        <v>2</v>
      </c>
      <c r="AI176" s="22">
        <v>0</v>
      </c>
      <c r="AJ176" s="22">
        <v>1</v>
      </c>
      <c r="AK176" s="22">
        <f t="shared" ref="AK176:AK183" si="776">AI176+AJ176</f>
        <v>1</v>
      </c>
      <c r="AL176" s="22">
        <v>0</v>
      </c>
      <c r="AM176" s="22">
        <v>0</v>
      </c>
      <c r="AN176" s="22">
        <v>0</v>
      </c>
      <c r="AO176" s="22">
        <v>0</v>
      </c>
      <c r="AP176" s="22">
        <f t="shared" ref="AP176:AP183" si="777">AN176+AO176</f>
        <v>0</v>
      </c>
      <c r="AQ176" s="22">
        <v>0</v>
      </c>
      <c r="AR176" s="22">
        <v>0</v>
      </c>
      <c r="AS176" s="22">
        <v>0</v>
      </c>
      <c r="AT176" s="22">
        <v>0</v>
      </c>
      <c r="AU176" s="22">
        <f t="shared" ref="AU176:AU183" si="778">AS176+AT176</f>
        <v>0</v>
      </c>
      <c r="AV176" s="22">
        <v>0</v>
      </c>
      <c r="AW176" s="22">
        <v>0</v>
      </c>
      <c r="AX176" s="22">
        <v>0</v>
      </c>
      <c r="AY176" s="22">
        <v>0</v>
      </c>
      <c r="AZ176" s="22">
        <f t="shared" ref="AZ176:AZ183" si="779">AX176+AY176</f>
        <v>0</v>
      </c>
      <c r="BA176" s="22">
        <f t="shared" ref="BA176:BA184" si="780">C176+H176+M176+R176+W176+AB176+AG176+AL176+AQ176+AV176</f>
        <v>25</v>
      </c>
      <c r="BB176" s="22">
        <f t="shared" ref="BB176:BB184" si="781">D176+I176+N176+S176+X176+AC176+AH176+AM176+AR176+AW176</f>
        <v>41</v>
      </c>
      <c r="BC176" s="22">
        <f t="shared" ref="BC176:BC184" si="782">E176+J176+O176+T176+Y176+AD176+AI176+AN176+AS176+AX176</f>
        <v>8</v>
      </c>
      <c r="BD176" s="22">
        <f t="shared" ref="BD176:BD184" si="783">F176+K176+P176+U176+Z176+AE176+AJ176+AO176+AT176+AY176</f>
        <v>14</v>
      </c>
      <c r="BE176" s="22">
        <f t="shared" ref="BE176:BE184" si="784">G176+L176+Q176+V176+AA176+AF176+AK176+AP176+AU176+AZ176</f>
        <v>22</v>
      </c>
      <c r="BF176" s="116">
        <v>1</v>
      </c>
      <c r="BG176" s="22">
        <f t="shared" si="725"/>
        <v>8</v>
      </c>
      <c r="BH176" s="22">
        <f t="shared" si="726"/>
        <v>14</v>
      </c>
      <c r="BI176" s="22">
        <f t="shared" si="727"/>
        <v>22</v>
      </c>
      <c r="BJ176" s="22" t="str">
        <f t="shared" si="728"/>
        <v>0</v>
      </c>
      <c r="BK176" s="22" t="str">
        <f t="shared" si="729"/>
        <v>0</v>
      </c>
      <c r="BL176" s="22">
        <f t="shared" si="730"/>
        <v>0</v>
      </c>
    </row>
    <row r="177" spans="1:64" ht="24.95" customHeight="1">
      <c r="A177" s="20"/>
      <c r="B177" s="91" t="s">
        <v>90</v>
      </c>
      <c r="C177" s="22">
        <v>15</v>
      </c>
      <c r="D177" s="22">
        <v>0</v>
      </c>
      <c r="E177" s="22">
        <v>0</v>
      </c>
      <c r="F177" s="22">
        <v>0</v>
      </c>
      <c r="G177" s="22">
        <f t="shared" si="770"/>
        <v>0</v>
      </c>
      <c r="H177" s="22">
        <v>30</v>
      </c>
      <c r="I177" s="22">
        <v>16</v>
      </c>
      <c r="J177" s="22">
        <f>4+3</f>
        <v>7</v>
      </c>
      <c r="K177" s="22">
        <f>3+1</f>
        <v>4</v>
      </c>
      <c r="L177" s="22">
        <f t="shared" si="771"/>
        <v>11</v>
      </c>
      <c r="M177" s="22">
        <v>5</v>
      </c>
      <c r="N177" s="22">
        <v>16</v>
      </c>
      <c r="O177" s="22">
        <f>3+1</f>
        <v>4</v>
      </c>
      <c r="P177" s="22">
        <f>2+5</f>
        <v>7</v>
      </c>
      <c r="Q177" s="22">
        <f t="shared" si="772"/>
        <v>11</v>
      </c>
      <c r="R177" s="22">
        <v>5</v>
      </c>
      <c r="S177" s="22">
        <v>7</v>
      </c>
      <c r="T177" s="22">
        <f>1+1</f>
        <v>2</v>
      </c>
      <c r="U177" s="22">
        <f>2+2</f>
        <v>4</v>
      </c>
      <c r="V177" s="22">
        <f t="shared" si="773"/>
        <v>6</v>
      </c>
      <c r="W177" s="22">
        <v>5</v>
      </c>
      <c r="X177" s="22">
        <v>6</v>
      </c>
      <c r="Y177" s="22">
        <v>2</v>
      </c>
      <c r="Z177" s="22">
        <v>3</v>
      </c>
      <c r="AA177" s="22">
        <f t="shared" si="774"/>
        <v>5</v>
      </c>
      <c r="AB177" s="22">
        <v>0</v>
      </c>
      <c r="AC177" s="22">
        <v>0</v>
      </c>
      <c r="AD177" s="22">
        <v>0</v>
      </c>
      <c r="AE177" s="22">
        <v>0</v>
      </c>
      <c r="AF177" s="22">
        <f t="shared" si="775"/>
        <v>0</v>
      </c>
      <c r="AG177" s="22">
        <v>0</v>
      </c>
      <c r="AH177" s="22">
        <v>13</v>
      </c>
      <c r="AI177" s="22">
        <v>8</v>
      </c>
      <c r="AJ177" s="22">
        <v>2</v>
      </c>
      <c r="AK177" s="22">
        <f t="shared" si="776"/>
        <v>10</v>
      </c>
      <c r="AL177" s="22">
        <v>0</v>
      </c>
      <c r="AM177" s="22">
        <v>0</v>
      </c>
      <c r="AN177" s="22">
        <v>0</v>
      </c>
      <c r="AO177" s="22">
        <v>0</v>
      </c>
      <c r="AP177" s="22">
        <f t="shared" si="777"/>
        <v>0</v>
      </c>
      <c r="AQ177" s="22">
        <v>0</v>
      </c>
      <c r="AR177" s="22">
        <v>0</v>
      </c>
      <c r="AS177" s="22">
        <v>0</v>
      </c>
      <c r="AT177" s="22">
        <v>0</v>
      </c>
      <c r="AU177" s="22">
        <f t="shared" si="778"/>
        <v>0</v>
      </c>
      <c r="AV177" s="22">
        <v>0</v>
      </c>
      <c r="AW177" s="22">
        <v>0</v>
      </c>
      <c r="AX177" s="22">
        <v>0</v>
      </c>
      <c r="AY177" s="22">
        <v>0</v>
      </c>
      <c r="AZ177" s="22">
        <f t="shared" si="779"/>
        <v>0</v>
      </c>
      <c r="BA177" s="22">
        <f t="shared" si="780"/>
        <v>60</v>
      </c>
      <c r="BB177" s="22">
        <f t="shared" si="781"/>
        <v>58</v>
      </c>
      <c r="BC177" s="22">
        <f t="shared" si="782"/>
        <v>23</v>
      </c>
      <c r="BD177" s="22">
        <f t="shared" si="783"/>
        <v>20</v>
      </c>
      <c r="BE177" s="22">
        <f t="shared" si="784"/>
        <v>43</v>
      </c>
      <c r="BF177" s="116">
        <v>2</v>
      </c>
      <c r="BG177" s="22" t="str">
        <f t="shared" si="725"/>
        <v>0</v>
      </c>
      <c r="BH177" s="22" t="str">
        <f t="shared" si="726"/>
        <v>0</v>
      </c>
      <c r="BI177" s="22">
        <f t="shared" si="727"/>
        <v>0</v>
      </c>
      <c r="BJ177" s="22">
        <f t="shared" si="728"/>
        <v>23</v>
      </c>
      <c r="BK177" s="22">
        <f t="shared" si="729"/>
        <v>20</v>
      </c>
      <c r="BL177" s="22">
        <f t="shared" si="730"/>
        <v>43</v>
      </c>
    </row>
    <row r="178" spans="1:64" ht="24.95" customHeight="1">
      <c r="A178" s="20"/>
      <c r="B178" s="113" t="s">
        <v>26</v>
      </c>
      <c r="C178" s="22">
        <v>2</v>
      </c>
      <c r="D178" s="22">
        <v>0</v>
      </c>
      <c r="E178" s="22">
        <v>0</v>
      </c>
      <c r="F178" s="22">
        <v>0</v>
      </c>
      <c r="G178" s="22">
        <f t="shared" si="770"/>
        <v>0</v>
      </c>
      <c r="H178" s="22">
        <v>10</v>
      </c>
      <c r="I178" s="22">
        <v>1</v>
      </c>
      <c r="J178" s="22">
        <v>0</v>
      </c>
      <c r="K178" s="22">
        <v>0</v>
      </c>
      <c r="L178" s="22">
        <f t="shared" si="771"/>
        <v>0</v>
      </c>
      <c r="M178" s="22">
        <v>2</v>
      </c>
      <c r="N178" s="22">
        <v>1</v>
      </c>
      <c r="O178" s="22">
        <v>0</v>
      </c>
      <c r="P178" s="22">
        <v>0</v>
      </c>
      <c r="Q178" s="22">
        <f t="shared" si="772"/>
        <v>0</v>
      </c>
      <c r="R178" s="22">
        <v>2</v>
      </c>
      <c r="S178" s="22">
        <v>0</v>
      </c>
      <c r="T178" s="22">
        <v>0</v>
      </c>
      <c r="U178" s="22">
        <v>0</v>
      </c>
      <c r="V178" s="22">
        <f t="shared" si="773"/>
        <v>0</v>
      </c>
      <c r="W178" s="22">
        <v>2</v>
      </c>
      <c r="X178" s="22">
        <v>2</v>
      </c>
      <c r="Y178" s="22">
        <v>0</v>
      </c>
      <c r="Z178" s="22">
        <v>1</v>
      </c>
      <c r="AA178" s="22">
        <f t="shared" si="774"/>
        <v>1</v>
      </c>
      <c r="AB178" s="22">
        <v>0</v>
      </c>
      <c r="AC178" s="22">
        <v>0</v>
      </c>
      <c r="AD178" s="22">
        <v>0</v>
      </c>
      <c r="AE178" s="22">
        <v>0</v>
      </c>
      <c r="AF178" s="22">
        <f t="shared" si="775"/>
        <v>0</v>
      </c>
      <c r="AG178" s="22">
        <v>2</v>
      </c>
      <c r="AH178" s="22">
        <v>5</v>
      </c>
      <c r="AI178" s="22">
        <v>4</v>
      </c>
      <c r="AJ178" s="22">
        <v>0</v>
      </c>
      <c r="AK178" s="22">
        <f t="shared" si="776"/>
        <v>4</v>
      </c>
      <c r="AL178" s="22">
        <v>0</v>
      </c>
      <c r="AM178" s="22">
        <v>0</v>
      </c>
      <c r="AN178" s="22">
        <v>0</v>
      </c>
      <c r="AO178" s="22">
        <v>0</v>
      </c>
      <c r="AP178" s="22">
        <f t="shared" si="777"/>
        <v>0</v>
      </c>
      <c r="AQ178" s="22">
        <v>0</v>
      </c>
      <c r="AR178" s="22">
        <v>0</v>
      </c>
      <c r="AS178" s="22">
        <v>0</v>
      </c>
      <c r="AT178" s="22">
        <v>0</v>
      </c>
      <c r="AU178" s="22">
        <f t="shared" si="778"/>
        <v>0</v>
      </c>
      <c r="AV178" s="22">
        <v>0</v>
      </c>
      <c r="AW178" s="22">
        <v>0</v>
      </c>
      <c r="AX178" s="22">
        <v>0</v>
      </c>
      <c r="AY178" s="22">
        <v>0</v>
      </c>
      <c r="AZ178" s="22">
        <f t="shared" si="779"/>
        <v>0</v>
      </c>
      <c r="BA178" s="22">
        <f t="shared" si="780"/>
        <v>20</v>
      </c>
      <c r="BB178" s="22">
        <f t="shared" si="781"/>
        <v>9</v>
      </c>
      <c r="BC178" s="22">
        <f t="shared" si="782"/>
        <v>4</v>
      </c>
      <c r="BD178" s="22">
        <f t="shared" si="783"/>
        <v>1</v>
      </c>
      <c r="BE178" s="22">
        <f t="shared" si="784"/>
        <v>5</v>
      </c>
      <c r="BF178" s="116">
        <v>1</v>
      </c>
      <c r="BG178" s="22">
        <f t="shared" si="725"/>
        <v>4</v>
      </c>
      <c r="BH178" s="22">
        <f t="shared" si="726"/>
        <v>1</v>
      </c>
      <c r="BI178" s="22">
        <f t="shared" si="727"/>
        <v>5</v>
      </c>
      <c r="BJ178" s="22" t="str">
        <f t="shared" si="728"/>
        <v>0</v>
      </c>
      <c r="BK178" s="22" t="str">
        <f t="shared" si="729"/>
        <v>0</v>
      </c>
      <c r="BL178" s="22">
        <f t="shared" si="730"/>
        <v>0</v>
      </c>
    </row>
    <row r="179" spans="1:64" ht="24.95" customHeight="1">
      <c r="A179" s="20"/>
      <c r="B179" s="91" t="s">
        <v>27</v>
      </c>
      <c r="C179" s="22">
        <v>2</v>
      </c>
      <c r="D179" s="22">
        <v>0</v>
      </c>
      <c r="E179" s="22">
        <v>0</v>
      </c>
      <c r="F179" s="22">
        <v>0</v>
      </c>
      <c r="G179" s="22">
        <f t="shared" si="770"/>
        <v>0</v>
      </c>
      <c r="H179" s="22">
        <v>10</v>
      </c>
      <c r="I179" s="22">
        <v>1</v>
      </c>
      <c r="J179" s="22">
        <v>0</v>
      </c>
      <c r="K179" s="22">
        <v>0</v>
      </c>
      <c r="L179" s="22">
        <f t="shared" si="771"/>
        <v>0</v>
      </c>
      <c r="M179" s="22">
        <v>2</v>
      </c>
      <c r="N179" s="22">
        <v>4</v>
      </c>
      <c r="O179" s="22">
        <v>1</v>
      </c>
      <c r="P179" s="22">
        <v>2</v>
      </c>
      <c r="Q179" s="22">
        <f t="shared" si="772"/>
        <v>3</v>
      </c>
      <c r="R179" s="22">
        <v>2</v>
      </c>
      <c r="S179" s="22">
        <v>1</v>
      </c>
      <c r="T179" s="22">
        <v>0</v>
      </c>
      <c r="U179" s="22">
        <v>1</v>
      </c>
      <c r="V179" s="22">
        <f t="shared" si="773"/>
        <v>1</v>
      </c>
      <c r="W179" s="22">
        <v>2</v>
      </c>
      <c r="X179" s="22">
        <v>1</v>
      </c>
      <c r="Y179" s="22">
        <v>1</v>
      </c>
      <c r="Z179" s="22">
        <v>0</v>
      </c>
      <c r="AA179" s="22">
        <f t="shared" si="774"/>
        <v>1</v>
      </c>
      <c r="AB179" s="22">
        <v>0</v>
      </c>
      <c r="AC179" s="22">
        <v>0</v>
      </c>
      <c r="AD179" s="22">
        <v>0</v>
      </c>
      <c r="AE179" s="22">
        <v>0</v>
      </c>
      <c r="AF179" s="22">
        <f t="shared" si="775"/>
        <v>0</v>
      </c>
      <c r="AG179" s="22">
        <v>2</v>
      </c>
      <c r="AH179" s="22">
        <v>1</v>
      </c>
      <c r="AI179" s="22">
        <v>1</v>
      </c>
      <c r="AJ179" s="22">
        <v>0</v>
      </c>
      <c r="AK179" s="22">
        <f t="shared" si="776"/>
        <v>1</v>
      </c>
      <c r="AL179" s="22">
        <v>0</v>
      </c>
      <c r="AM179" s="22">
        <v>0</v>
      </c>
      <c r="AN179" s="22">
        <v>0</v>
      </c>
      <c r="AO179" s="22">
        <v>0</v>
      </c>
      <c r="AP179" s="22">
        <f t="shared" si="777"/>
        <v>0</v>
      </c>
      <c r="AQ179" s="22">
        <v>0</v>
      </c>
      <c r="AR179" s="22">
        <v>0</v>
      </c>
      <c r="AS179" s="22">
        <v>0</v>
      </c>
      <c r="AT179" s="22">
        <v>0</v>
      </c>
      <c r="AU179" s="22">
        <f t="shared" si="778"/>
        <v>0</v>
      </c>
      <c r="AV179" s="22">
        <v>0</v>
      </c>
      <c r="AW179" s="22">
        <v>0</v>
      </c>
      <c r="AX179" s="22">
        <v>0</v>
      </c>
      <c r="AY179" s="22">
        <v>0</v>
      </c>
      <c r="AZ179" s="22">
        <f t="shared" si="779"/>
        <v>0</v>
      </c>
      <c r="BA179" s="22">
        <f t="shared" si="780"/>
        <v>20</v>
      </c>
      <c r="BB179" s="22">
        <f t="shared" si="781"/>
        <v>8</v>
      </c>
      <c r="BC179" s="22">
        <f t="shared" si="782"/>
        <v>3</v>
      </c>
      <c r="BD179" s="22">
        <f t="shared" si="783"/>
        <v>3</v>
      </c>
      <c r="BE179" s="22">
        <f t="shared" si="784"/>
        <v>6</v>
      </c>
      <c r="BF179" s="116">
        <v>1</v>
      </c>
      <c r="BG179" s="22">
        <f t="shared" si="725"/>
        <v>3</v>
      </c>
      <c r="BH179" s="22">
        <f t="shared" si="726"/>
        <v>3</v>
      </c>
      <c r="BI179" s="22">
        <f t="shared" si="727"/>
        <v>6</v>
      </c>
      <c r="BJ179" s="22" t="str">
        <f t="shared" si="728"/>
        <v>0</v>
      </c>
      <c r="BK179" s="22" t="str">
        <f t="shared" si="729"/>
        <v>0</v>
      </c>
      <c r="BL179" s="22">
        <f t="shared" si="730"/>
        <v>0</v>
      </c>
    </row>
    <row r="180" spans="1:64" ht="24.95" customHeight="1">
      <c r="A180" s="20"/>
      <c r="B180" s="91" t="s">
        <v>25</v>
      </c>
      <c r="C180" s="22">
        <v>2</v>
      </c>
      <c r="D180" s="22">
        <v>0</v>
      </c>
      <c r="E180" s="22">
        <v>0</v>
      </c>
      <c r="F180" s="22">
        <v>0</v>
      </c>
      <c r="G180" s="22">
        <f t="shared" si="770"/>
        <v>0</v>
      </c>
      <c r="H180" s="22">
        <v>10</v>
      </c>
      <c r="I180" s="22">
        <v>2</v>
      </c>
      <c r="J180" s="22">
        <f>1+1</f>
        <v>2</v>
      </c>
      <c r="K180" s="22">
        <v>0</v>
      </c>
      <c r="L180" s="22">
        <f t="shared" si="771"/>
        <v>2</v>
      </c>
      <c r="M180" s="22">
        <v>2</v>
      </c>
      <c r="N180" s="22">
        <v>6</v>
      </c>
      <c r="O180" s="22">
        <v>1</v>
      </c>
      <c r="P180" s="22">
        <f>1+2</f>
        <v>3</v>
      </c>
      <c r="Q180" s="22">
        <f t="shared" si="772"/>
        <v>4</v>
      </c>
      <c r="R180" s="22">
        <v>2</v>
      </c>
      <c r="S180" s="22">
        <v>1</v>
      </c>
      <c r="T180" s="22">
        <v>1</v>
      </c>
      <c r="U180" s="22">
        <v>0</v>
      </c>
      <c r="V180" s="22">
        <f t="shared" si="773"/>
        <v>1</v>
      </c>
      <c r="W180" s="22">
        <v>2</v>
      </c>
      <c r="X180" s="22">
        <v>5</v>
      </c>
      <c r="Y180" s="22">
        <v>2</v>
      </c>
      <c r="Z180" s="22">
        <v>2</v>
      </c>
      <c r="AA180" s="22">
        <f t="shared" si="774"/>
        <v>4</v>
      </c>
      <c r="AB180" s="22">
        <v>0</v>
      </c>
      <c r="AC180" s="22">
        <v>0</v>
      </c>
      <c r="AD180" s="22">
        <v>0</v>
      </c>
      <c r="AE180" s="22">
        <v>0</v>
      </c>
      <c r="AF180" s="22">
        <f t="shared" si="775"/>
        <v>0</v>
      </c>
      <c r="AG180" s="22">
        <v>2</v>
      </c>
      <c r="AH180" s="22">
        <v>4</v>
      </c>
      <c r="AI180" s="22">
        <v>3</v>
      </c>
      <c r="AJ180" s="22">
        <v>0</v>
      </c>
      <c r="AK180" s="22">
        <f t="shared" si="776"/>
        <v>3</v>
      </c>
      <c r="AL180" s="22">
        <v>0</v>
      </c>
      <c r="AM180" s="22">
        <v>4</v>
      </c>
      <c r="AN180" s="22">
        <v>2</v>
      </c>
      <c r="AO180" s="22">
        <v>0</v>
      </c>
      <c r="AP180" s="22">
        <f t="shared" si="777"/>
        <v>2</v>
      </c>
      <c r="AQ180" s="22">
        <v>0</v>
      </c>
      <c r="AR180" s="22">
        <v>0</v>
      </c>
      <c r="AS180" s="22">
        <v>0</v>
      </c>
      <c r="AT180" s="22">
        <v>0</v>
      </c>
      <c r="AU180" s="22">
        <f t="shared" si="778"/>
        <v>0</v>
      </c>
      <c r="AV180" s="22">
        <v>0</v>
      </c>
      <c r="AW180" s="22">
        <v>0</v>
      </c>
      <c r="AX180" s="22">
        <v>0</v>
      </c>
      <c r="AY180" s="22">
        <v>0</v>
      </c>
      <c r="AZ180" s="22">
        <f t="shared" si="779"/>
        <v>0</v>
      </c>
      <c r="BA180" s="22">
        <f t="shared" si="780"/>
        <v>20</v>
      </c>
      <c r="BB180" s="22">
        <f t="shared" si="781"/>
        <v>22</v>
      </c>
      <c r="BC180" s="22">
        <f t="shared" si="782"/>
        <v>11</v>
      </c>
      <c r="BD180" s="22">
        <f t="shared" si="783"/>
        <v>5</v>
      </c>
      <c r="BE180" s="22">
        <f t="shared" si="784"/>
        <v>16</v>
      </c>
      <c r="BF180" s="26">
        <v>1</v>
      </c>
      <c r="BG180" s="22">
        <f t="shared" si="725"/>
        <v>11</v>
      </c>
      <c r="BH180" s="22">
        <f t="shared" si="726"/>
        <v>5</v>
      </c>
      <c r="BI180" s="22">
        <f t="shared" si="727"/>
        <v>16</v>
      </c>
      <c r="BJ180" s="22" t="str">
        <f t="shared" si="728"/>
        <v>0</v>
      </c>
      <c r="BK180" s="22" t="str">
        <f t="shared" si="729"/>
        <v>0</v>
      </c>
      <c r="BL180" s="22">
        <f t="shared" si="730"/>
        <v>0</v>
      </c>
    </row>
    <row r="181" spans="1:64" ht="24.95" customHeight="1">
      <c r="A181" s="20"/>
      <c r="B181" s="91" t="s">
        <v>30</v>
      </c>
      <c r="C181" s="22">
        <v>7</v>
      </c>
      <c r="D181" s="22">
        <v>12</v>
      </c>
      <c r="E181" s="22">
        <v>1</v>
      </c>
      <c r="F181" s="22">
        <f>3+1</f>
        <v>4</v>
      </c>
      <c r="G181" s="22">
        <f t="shared" si="770"/>
        <v>5</v>
      </c>
      <c r="H181" s="22">
        <v>10</v>
      </c>
      <c r="I181" s="22">
        <v>17</v>
      </c>
      <c r="J181" s="22">
        <v>2</v>
      </c>
      <c r="K181" s="22">
        <v>2</v>
      </c>
      <c r="L181" s="22">
        <f t="shared" si="771"/>
        <v>4</v>
      </c>
      <c r="M181" s="22">
        <v>2</v>
      </c>
      <c r="N181" s="22">
        <v>30</v>
      </c>
      <c r="O181" s="22">
        <v>3</v>
      </c>
      <c r="P181" s="22">
        <v>6</v>
      </c>
      <c r="Q181" s="22">
        <f t="shared" si="772"/>
        <v>9</v>
      </c>
      <c r="R181" s="22">
        <v>2</v>
      </c>
      <c r="S181" s="22">
        <v>30</v>
      </c>
      <c r="T181" s="22">
        <v>0</v>
      </c>
      <c r="U181" s="22">
        <v>9</v>
      </c>
      <c r="V181" s="22">
        <f t="shared" si="773"/>
        <v>9</v>
      </c>
      <c r="W181" s="22">
        <v>2</v>
      </c>
      <c r="X181" s="22">
        <v>2</v>
      </c>
      <c r="Y181" s="22">
        <v>1</v>
      </c>
      <c r="Z181" s="22">
        <v>1</v>
      </c>
      <c r="AA181" s="22">
        <f t="shared" si="774"/>
        <v>2</v>
      </c>
      <c r="AB181" s="22">
        <v>0</v>
      </c>
      <c r="AC181" s="22">
        <v>0</v>
      </c>
      <c r="AD181" s="22">
        <v>0</v>
      </c>
      <c r="AE181" s="22">
        <v>0</v>
      </c>
      <c r="AF181" s="22">
        <f t="shared" si="775"/>
        <v>0</v>
      </c>
      <c r="AG181" s="22">
        <v>2</v>
      </c>
      <c r="AH181" s="22">
        <v>7</v>
      </c>
      <c r="AI181" s="22">
        <v>1</v>
      </c>
      <c r="AJ181" s="22">
        <v>2</v>
      </c>
      <c r="AK181" s="22">
        <f t="shared" si="776"/>
        <v>3</v>
      </c>
      <c r="AL181" s="22">
        <v>0</v>
      </c>
      <c r="AM181" s="22">
        <v>1</v>
      </c>
      <c r="AN181" s="22">
        <v>1</v>
      </c>
      <c r="AO181" s="22">
        <v>0</v>
      </c>
      <c r="AP181" s="22">
        <f t="shared" si="777"/>
        <v>1</v>
      </c>
      <c r="AQ181" s="22">
        <v>0</v>
      </c>
      <c r="AR181" s="22">
        <v>0</v>
      </c>
      <c r="AS181" s="22">
        <v>0</v>
      </c>
      <c r="AT181" s="22">
        <v>0</v>
      </c>
      <c r="AU181" s="22">
        <f t="shared" si="778"/>
        <v>0</v>
      </c>
      <c r="AV181" s="22">
        <v>0</v>
      </c>
      <c r="AW181" s="22">
        <v>0</v>
      </c>
      <c r="AX181" s="22">
        <v>0</v>
      </c>
      <c r="AY181" s="22">
        <v>0</v>
      </c>
      <c r="AZ181" s="22">
        <f t="shared" si="779"/>
        <v>0</v>
      </c>
      <c r="BA181" s="22">
        <f t="shared" si="780"/>
        <v>25</v>
      </c>
      <c r="BB181" s="22">
        <f t="shared" si="781"/>
        <v>99</v>
      </c>
      <c r="BC181" s="22">
        <f t="shared" si="782"/>
        <v>9</v>
      </c>
      <c r="BD181" s="22">
        <f t="shared" si="783"/>
        <v>24</v>
      </c>
      <c r="BE181" s="22">
        <f t="shared" si="784"/>
        <v>33</v>
      </c>
      <c r="BF181" s="26">
        <v>2</v>
      </c>
      <c r="BG181" s="22" t="str">
        <f t="shared" si="725"/>
        <v>0</v>
      </c>
      <c r="BH181" s="22" t="str">
        <f t="shared" si="726"/>
        <v>0</v>
      </c>
      <c r="BI181" s="22">
        <f t="shared" si="727"/>
        <v>0</v>
      </c>
      <c r="BJ181" s="22">
        <f t="shared" si="728"/>
        <v>9</v>
      </c>
      <c r="BK181" s="22">
        <f t="shared" si="729"/>
        <v>24</v>
      </c>
      <c r="BL181" s="22">
        <f t="shared" si="730"/>
        <v>33</v>
      </c>
    </row>
    <row r="182" spans="1:64" ht="24.95" customHeight="1">
      <c r="A182" s="20"/>
      <c r="B182" s="91" t="s">
        <v>29</v>
      </c>
      <c r="C182" s="22">
        <v>7</v>
      </c>
      <c r="D182" s="22">
        <v>5</v>
      </c>
      <c r="E182" s="22">
        <v>2</v>
      </c>
      <c r="F182" s="22">
        <f>2+1</f>
        <v>3</v>
      </c>
      <c r="G182" s="22">
        <f t="shared" si="770"/>
        <v>5</v>
      </c>
      <c r="H182" s="22">
        <v>10</v>
      </c>
      <c r="I182" s="22">
        <v>8</v>
      </c>
      <c r="J182" s="22">
        <v>1</v>
      </c>
      <c r="K182" s="22">
        <v>4</v>
      </c>
      <c r="L182" s="22">
        <f t="shared" si="771"/>
        <v>5</v>
      </c>
      <c r="M182" s="22">
        <v>2</v>
      </c>
      <c r="N182" s="22">
        <v>9</v>
      </c>
      <c r="O182" s="22">
        <v>1</v>
      </c>
      <c r="P182" s="22">
        <v>3</v>
      </c>
      <c r="Q182" s="22">
        <f t="shared" si="772"/>
        <v>4</v>
      </c>
      <c r="R182" s="22">
        <v>2</v>
      </c>
      <c r="S182" s="22">
        <v>4</v>
      </c>
      <c r="T182" s="22">
        <v>2</v>
      </c>
      <c r="U182" s="22">
        <v>2</v>
      </c>
      <c r="V182" s="22">
        <f t="shared" si="773"/>
        <v>4</v>
      </c>
      <c r="W182" s="22">
        <v>2</v>
      </c>
      <c r="X182" s="22">
        <v>2</v>
      </c>
      <c r="Y182" s="22">
        <v>1</v>
      </c>
      <c r="Z182" s="22">
        <v>1</v>
      </c>
      <c r="AA182" s="22">
        <f t="shared" si="774"/>
        <v>2</v>
      </c>
      <c r="AB182" s="22">
        <v>0</v>
      </c>
      <c r="AC182" s="22">
        <v>0</v>
      </c>
      <c r="AD182" s="22">
        <v>0</v>
      </c>
      <c r="AE182" s="22">
        <v>0</v>
      </c>
      <c r="AF182" s="22">
        <f t="shared" si="775"/>
        <v>0</v>
      </c>
      <c r="AG182" s="22">
        <v>2</v>
      </c>
      <c r="AH182" s="22">
        <v>3</v>
      </c>
      <c r="AI182" s="22">
        <v>2</v>
      </c>
      <c r="AJ182" s="22">
        <v>1</v>
      </c>
      <c r="AK182" s="22">
        <f t="shared" si="776"/>
        <v>3</v>
      </c>
      <c r="AL182" s="22">
        <v>0</v>
      </c>
      <c r="AM182" s="22">
        <v>0</v>
      </c>
      <c r="AN182" s="22">
        <v>0</v>
      </c>
      <c r="AO182" s="22">
        <v>0</v>
      </c>
      <c r="AP182" s="22">
        <f t="shared" si="777"/>
        <v>0</v>
      </c>
      <c r="AQ182" s="22">
        <v>0</v>
      </c>
      <c r="AR182" s="22">
        <v>0</v>
      </c>
      <c r="AS182" s="22">
        <v>0</v>
      </c>
      <c r="AT182" s="22">
        <v>0</v>
      </c>
      <c r="AU182" s="22">
        <f t="shared" si="778"/>
        <v>0</v>
      </c>
      <c r="AV182" s="22">
        <v>0</v>
      </c>
      <c r="AW182" s="22">
        <v>0</v>
      </c>
      <c r="AX182" s="22">
        <v>0</v>
      </c>
      <c r="AY182" s="22">
        <v>0</v>
      </c>
      <c r="AZ182" s="22">
        <f t="shared" si="779"/>
        <v>0</v>
      </c>
      <c r="BA182" s="22">
        <f t="shared" si="780"/>
        <v>25</v>
      </c>
      <c r="BB182" s="22">
        <f t="shared" si="781"/>
        <v>31</v>
      </c>
      <c r="BC182" s="22">
        <f t="shared" si="782"/>
        <v>9</v>
      </c>
      <c r="BD182" s="22">
        <f t="shared" si="783"/>
        <v>14</v>
      </c>
      <c r="BE182" s="22">
        <f t="shared" si="784"/>
        <v>23</v>
      </c>
      <c r="BF182" s="26">
        <v>2</v>
      </c>
      <c r="BG182" s="22" t="str">
        <f t="shared" si="725"/>
        <v>0</v>
      </c>
      <c r="BH182" s="22" t="str">
        <f t="shared" si="726"/>
        <v>0</v>
      </c>
      <c r="BI182" s="22">
        <f t="shared" si="727"/>
        <v>0</v>
      </c>
      <c r="BJ182" s="22">
        <f t="shared" si="728"/>
        <v>9</v>
      </c>
      <c r="BK182" s="22">
        <f t="shared" si="729"/>
        <v>14</v>
      </c>
      <c r="BL182" s="22">
        <f t="shared" si="730"/>
        <v>23</v>
      </c>
    </row>
    <row r="183" spans="1:64" ht="24.95" customHeight="1">
      <c r="A183" s="20"/>
      <c r="B183" s="91" t="s">
        <v>28</v>
      </c>
      <c r="C183" s="22">
        <v>7</v>
      </c>
      <c r="D183" s="22">
        <v>5</v>
      </c>
      <c r="E183" s="22">
        <v>1</v>
      </c>
      <c r="F183" s="22">
        <f>1+2</f>
        <v>3</v>
      </c>
      <c r="G183" s="22">
        <f t="shared" si="770"/>
        <v>4</v>
      </c>
      <c r="H183" s="22">
        <v>10</v>
      </c>
      <c r="I183" s="22">
        <v>26</v>
      </c>
      <c r="J183" s="22">
        <v>2</v>
      </c>
      <c r="K183" s="22">
        <v>5</v>
      </c>
      <c r="L183" s="22">
        <f t="shared" si="771"/>
        <v>7</v>
      </c>
      <c r="M183" s="22">
        <v>2</v>
      </c>
      <c r="N183" s="22">
        <v>9</v>
      </c>
      <c r="O183" s="22">
        <v>1</v>
      </c>
      <c r="P183" s="22">
        <v>5</v>
      </c>
      <c r="Q183" s="22">
        <f t="shared" si="772"/>
        <v>6</v>
      </c>
      <c r="R183" s="22">
        <v>2</v>
      </c>
      <c r="S183" s="22">
        <v>15</v>
      </c>
      <c r="T183" s="22">
        <v>2</v>
      </c>
      <c r="U183" s="22">
        <v>4</v>
      </c>
      <c r="V183" s="22">
        <f t="shared" si="773"/>
        <v>6</v>
      </c>
      <c r="W183" s="22">
        <v>2</v>
      </c>
      <c r="X183" s="22">
        <v>2</v>
      </c>
      <c r="Y183" s="22">
        <v>0</v>
      </c>
      <c r="Z183" s="22">
        <v>1</v>
      </c>
      <c r="AA183" s="22">
        <f t="shared" si="774"/>
        <v>1</v>
      </c>
      <c r="AB183" s="22">
        <v>0</v>
      </c>
      <c r="AC183" s="22">
        <v>0</v>
      </c>
      <c r="AD183" s="22">
        <v>0</v>
      </c>
      <c r="AE183" s="22">
        <v>0</v>
      </c>
      <c r="AF183" s="22">
        <f t="shared" si="775"/>
        <v>0</v>
      </c>
      <c r="AG183" s="22">
        <v>2</v>
      </c>
      <c r="AH183" s="22">
        <v>10</v>
      </c>
      <c r="AI183" s="22">
        <v>1</v>
      </c>
      <c r="AJ183" s="22">
        <v>1</v>
      </c>
      <c r="AK183" s="22">
        <f t="shared" si="776"/>
        <v>2</v>
      </c>
      <c r="AL183" s="22">
        <v>0</v>
      </c>
      <c r="AM183" s="22">
        <v>0</v>
      </c>
      <c r="AN183" s="22">
        <v>0</v>
      </c>
      <c r="AO183" s="22">
        <v>0</v>
      </c>
      <c r="AP183" s="22">
        <f t="shared" si="777"/>
        <v>0</v>
      </c>
      <c r="AQ183" s="22">
        <v>0</v>
      </c>
      <c r="AR183" s="22">
        <v>0</v>
      </c>
      <c r="AS183" s="22">
        <v>0</v>
      </c>
      <c r="AT183" s="22">
        <v>0</v>
      </c>
      <c r="AU183" s="22">
        <f t="shared" si="778"/>
        <v>0</v>
      </c>
      <c r="AV183" s="22">
        <v>0</v>
      </c>
      <c r="AW183" s="22">
        <v>0</v>
      </c>
      <c r="AX183" s="22">
        <v>2</v>
      </c>
      <c r="AY183" s="22">
        <v>0</v>
      </c>
      <c r="AZ183" s="22">
        <f t="shared" si="779"/>
        <v>2</v>
      </c>
      <c r="BA183" s="22">
        <f t="shared" si="780"/>
        <v>25</v>
      </c>
      <c r="BB183" s="22">
        <f t="shared" si="781"/>
        <v>67</v>
      </c>
      <c r="BC183" s="22">
        <f t="shared" si="782"/>
        <v>9</v>
      </c>
      <c r="BD183" s="22">
        <f t="shared" si="783"/>
        <v>19</v>
      </c>
      <c r="BE183" s="22">
        <f t="shared" si="784"/>
        <v>28</v>
      </c>
      <c r="BF183" s="26">
        <v>2</v>
      </c>
      <c r="BG183" s="22" t="str">
        <f t="shared" si="725"/>
        <v>0</v>
      </c>
      <c r="BH183" s="22" t="str">
        <f t="shared" si="726"/>
        <v>0</v>
      </c>
      <c r="BI183" s="22">
        <f t="shared" si="727"/>
        <v>0</v>
      </c>
      <c r="BJ183" s="22">
        <f t="shared" si="728"/>
        <v>9</v>
      </c>
      <c r="BK183" s="22">
        <f t="shared" si="729"/>
        <v>19</v>
      </c>
      <c r="BL183" s="22">
        <f t="shared" si="730"/>
        <v>28</v>
      </c>
    </row>
    <row r="184" spans="1:64" s="2" customFormat="1" ht="24.95" customHeight="1">
      <c r="A184" s="4"/>
      <c r="B184" s="23" t="s">
        <v>52</v>
      </c>
      <c r="C184" s="24">
        <f t="shared" ref="C184:AZ184" si="785">SUM(C176:C183)</f>
        <v>49</v>
      </c>
      <c r="D184" s="24">
        <f t="shared" si="785"/>
        <v>23</v>
      </c>
      <c r="E184" s="24">
        <f t="shared" si="785"/>
        <v>5</v>
      </c>
      <c r="F184" s="24">
        <f t="shared" si="785"/>
        <v>10</v>
      </c>
      <c r="G184" s="24">
        <f t="shared" si="785"/>
        <v>15</v>
      </c>
      <c r="H184" s="24">
        <f t="shared" ref="H184:L184" si="786">SUM(H176:H183)</f>
        <v>100</v>
      </c>
      <c r="I184" s="24">
        <f t="shared" si="786"/>
        <v>84</v>
      </c>
      <c r="J184" s="24">
        <f t="shared" si="786"/>
        <v>15</v>
      </c>
      <c r="K184" s="24">
        <f t="shared" si="786"/>
        <v>19</v>
      </c>
      <c r="L184" s="24">
        <f t="shared" si="786"/>
        <v>34</v>
      </c>
      <c r="M184" s="24">
        <f t="shared" si="785"/>
        <v>19</v>
      </c>
      <c r="N184" s="24">
        <f t="shared" si="785"/>
        <v>93</v>
      </c>
      <c r="O184" s="24">
        <f t="shared" si="785"/>
        <v>11</v>
      </c>
      <c r="P184" s="24">
        <f t="shared" si="785"/>
        <v>30</v>
      </c>
      <c r="Q184" s="24">
        <f t="shared" si="785"/>
        <v>41</v>
      </c>
      <c r="R184" s="24">
        <f t="shared" si="785"/>
        <v>19</v>
      </c>
      <c r="S184" s="24">
        <f t="shared" si="785"/>
        <v>63</v>
      </c>
      <c r="T184" s="24">
        <f t="shared" si="785"/>
        <v>13</v>
      </c>
      <c r="U184" s="24">
        <f t="shared" si="785"/>
        <v>24</v>
      </c>
      <c r="V184" s="24">
        <f t="shared" si="785"/>
        <v>37</v>
      </c>
      <c r="W184" s="24">
        <f t="shared" si="785"/>
        <v>19</v>
      </c>
      <c r="X184" s="24">
        <f t="shared" si="785"/>
        <v>22</v>
      </c>
      <c r="Y184" s="24">
        <f t="shared" si="785"/>
        <v>7</v>
      </c>
      <c r="Z184" s="24">
        <f t="shared" si="785"/>
        <v>10</v>
      </c>
      <c r="AA184" s="24">
        <f t="shared" si="785"/>
        <v>17</v>
      </c>
      <c r="AB184" s="24">
        <f t="shared" ref="AB184:AF184" si="787">SUM(AB176:AB183)</f>
        <v>0</v>
      </c>
      <c r="AC184" s="24">
        <f t="shared" si="787"/>
        <v>0</v>
      </c>
      <c r="AD184" s="24">
        <f t="shared" si="787"/>
        <v>0</v>
      </c>
      <c r="AE184" s="24">
        <f t="shared" si="787"/>
        <v>0</v>
      </c>
      <c r="AF184" s="24">
        <f t="shared" si="787"/>
        <v>0</v>
      </c>
      <c r="AG184" s="24">
        <f t="shared" si="785"/>
        <v>14</v>
      </c>
      <c r="AH184" s="24">
        <f t="shared" si="785"/>
        <v>45</v>
      </c>
      <c r="AI184" s="24">
        <f t="shared" si="785"/>
        <v>20</v>
      </c>
      <c r="AJ184" s="24">
        <f t="shared" si="785"/>
        <v>7</v>
      </c>
      <c r="AK184" s="24">
        <f t="shared" si="785"/>
        <v>27</v>
      </c>
      <c r="AL184" s="24">
        <f t="shared" ref="AL184:AP184" si="788">SUM(AL176:AL183)</f>
        <v>0</v>
      </c>
      <c r="AM184" s="24">
        <f t="shared" si="788"/>
        <v>5</v>
      </c>
      <c r="AN184" s="24">
        <f t="shared" si="788"/>
        <v>3</v>
      </c>
      <c r="AO184" s="24">
        <f t="shared" si="788"/>
        <v>0</v>
      </c>
      <c r="AP184" s="24">
        <f t="shared" si="788"/>
        <v>3</v>
      </c>
      <c r="AQ184" s="24">
        <f t="shared" ref="AQ184:AU184" si="789">SUM(AQ176:AQ183)</f>
        <v>0</v>
      </c>
      <c r="AR184" s="24">
        <f t="shared" si="789"/>
        <v>0</v>
      </c>
      <c r="AS184" s="24">
        <f t="shared" si="789"/>
        <v>0</v>
      </c>
      <c r="AT184" s="24">
        <f t="shared" si="789"/>
        <v>0</v>
      </c>
      <c r="AU184" s="24">
        <f t="shared" si="789"/>
        <v>0</v>
      </c>
      <c r="AV184" s="24">
        <f t="shared" si="785"/>
        <v>0</v>
      </c>
      <c r="AW184" s="24">
        <f t="shared" si="785"/>
        <v>0</v>
      </c>
      <c r="AX184" s="24">
        <f t="shared" si="785"/>
        <v>2</v>
      </c>
      <c r="AY184" s="24">
        <f t="shared" si="785"/>
        <v>0</v>
      </c>
      <c r="AZ184" s="24">
        <f t="shared" si="785"/>
        <v>2</v>
      </c>
      <c r="BA184" s="22">
        <f t="shared" si="780"/>
        <v>220</v>
      </c>
      <c r="BB184" s="22">
        <f t="shared" si="781"/>
        <v>335</v>
      </c>
      <c r="BC184" s="22">
        <f t="shared" si="782"/>
        <v>76</v>
      </c>
      <c r="BD184" s="22">
        <f t="shared" si="783"/>
        <v>100</v>
      </c>
      <c r="BE184" s="22">
        <f t="shared" si="784"/>
        <v>176</v>
      </c>
      <c r="BF184" s="25"/>
      <c r="BG184" s="24">
        <f t="shared" ref="BG184:BL184" si="790">SUM(BG176:BG183)</f>
        <v>26</v>
      </c>
      <c r="BH184" s="24">
        <f t="shared" si="790"/>
        <v>23</v>
      </c>
      <c r="BI184" s="24">
        <f t="shared" si="790"/>
        <v>49</v>
      </c>
      <c r="BJ184" s="24">
        <f t="shared" si="790"/>
        <v>50</v>
      </c>
      <c r="BK184" s="24">
        <f t="shared" si="790"/>
        <v>77</v>
      </c>
      <c r="BL184" s="24">
        <f t="shared" si="790"/>
        <v>127</v>
      </c>
    </row>
    <row r="185" spans="1:64" ht="24.95" customHeight="1">
      <c r="A185" s="20"/>
      <c r="B185" s="5" t="s">
        <v>149</v>
      </c>
      <c r="C185" s="37"/>
      <c r="D185" s="97"/>
      <c r="E185" s="97"/>
      <c r="F185" s="97"/>
      <c r="G185" s="32"/>
      <c r="H185" s="32"/>
      <c r="I185" s="32"/>
      <c r="J185" s="32"/>
      <c r="K185" s="32"/>
      <c r="L185" s="32"/>
      <c r="M185" s="97"/>
      <c r="N185" s="97"/>
      <c r="O185" s="97"/>
      <c r="P185" s="97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97"/>
      <c r="AC185" s="97"/>
      <c r="AD185" s="97"/>
      <c r="AE185" s="97"/>
      <c r="AF185" s="32"/>
      <c r="AG185" s="97"/>
      <c r="AH185" s="97"/>
      <c r="AI185" s="97"/>
      <c r="AJ185" s="97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117"/>
      <c r="BG185" s="32"/>
      <c r="BH185" s="32"/>
      <c r="BI185" s="32"/>
      <c r="BJ185" s="32"/>
      <c r="BK185" s="32"/>
      <c r="BL185" s="52"/>
    </row>
    <row r="186" spans="1:64" ht="24.95" customHeight="1">
      <c r="A186" s="20"/>
      <c r="B186" s="21" t="s">
        <v>74</v>
      </c>
      <c r="C186" s="22">
        <v>5</v>
      </c>
      <c r="D186" s="22">
        <v>0</v>
      </c>
      <c r="E186" s="22">
        <v>0</v>
      </c>
      <c r="F186" s="22">
        <v>0</v>
      </c>
      <c r="G186" s="22">
        <f t="shared" ref="G186:G188" si="791">E186+F186</f>
        <v>0</v>
      </c>
      <c r="H186" s="22">
        <v>5</v>
      </c>
      <c r="I186" s="22">
        <v>0</v>
      </c>
      <c r="J186" s="22">
        <v>0</v>
      </c>
      <c r="K186" s="22">
        <v>0</v>
      </c>
      <c r="L186" s="22">
        <f t="shared" ref="L186:L188" si="792">J186+K186</f>
        <v>0</v>
      </c>
      <c r="M186" s="22">
        <v>5</v>
      </c>
      <c r="N186" s="22">
        <v>3</v>
      </c>
      <c r="O186" s="22">
        <f>2+1</f>
        <v>3</v>
      </c>
      <c r="P186" s="22">
        <v>0</v>
      </c>
      <c r="Q186" s="22">
        <f t="shared" ref="Q186:Q188" si="793">O186+P186</f>
        <v>3</v>
      </c>
      <c r="R186" s="22">
        <v>5</v>
      </c>
      <c r="S186" s="22">
        <v>3</v>
      </c>
      <c r="T186" s="22">
        <v>1</v>
      </c>
      <c r="U186" s="22">
        <v>1</v>
      </c>
      <c r="V186" s="22">
        <f t="shared" ref="V186:V188" si="794">T186+U186</f>
        <v>2</v>
      </c>
      <c r="W186" s="22">
        <v>5</v>
      </c>
      <c r="X186" s="22">
        <v>4</v>
      </c>
      <c r="Y186" s="22">
        <v>1</v>
      </c>
      <c r="Z186" s="22">
        <v>3</v>
      </c>
      <c r="AA186" s="22">
        <f t="shared" ref="AA186:AA188" si="795">Y186+Z186</f>
        <v>4</v>
      </c>
      <c r="AB186" s="22">
        <v>0</v>
      </c>
      <c r="AC186" s="22">
        <v>0</v>
      </c>
      <c r="AD186" s="22">
        <v>0</v>
      </c>
      <c r="AE186" s="22">
        <v>0</v>
      </c>
      <c r="AF186" s="22">
        <f t="shared" ref="AF186:AF188" si="796">AD186+AE186</f>
        <v>0</v>
      </c>
      <c r="AG186" s="22">
        <v>5</v>
      </c>
      <c r="AH186" s="22">
        <v>1</v>
      </c>
      <c r="AI186" s="22">
        <v>0</v>
      </c>
      <c r="AJ186" s="22">
        <v>0</v>
      </c>
      <c r="AK186" s="22">
        <f t="shared" ref="AK186:AK188" si="797">AI186+AJ186</f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f t="shared" ref="AP186:AP188" si="798">AN186+AO186</f>
        <v>0</v>
      </c>
      <c r="AQ186" s="22">
        <v>0</v>
      </c>
      <c r="AR186" s="22">
        <v>0</v>
      </c>
      <c r="AS186" s="22">
        <v>0</v>
      </c>
      <c r="AT186" s="22">
        <v>0</v>
      </c>
      <c r="AU186" s="22">
        <f t="shared" ref="AU186:AU188" si="799">AS186+AT186</f>
        <v>0</v>
      </c>
      <c r="AV186" s="22">
        <v>0</v>
      </c>
      <c r="AW186" s="22">
        <v>0</v>
      </c>
      <c r="AX186" s="22">
        <v>0</v>
      </c>
      <c r="AY186" s="22">
        <v>0</v>
      </c>
      <c r="AZ186" s="22">
        <f t="shared" ref="AZ186:AZ188" si="800">AX186+AY186</f>
        <v>0</v>
      </c>
      <c r="BA186" s="22">
        <f t="shared" ref="BA186:BA191" si="801">C186+H186+M186+R186+W186+AB186+AG186+AL186+AQ186+AV186</f>
        <v>30</v>
      </c>
      <c r="BB186" s="22">
        <f t="shared" ref="BB186:BB191" si="802">D186+I186+N186+S186+X186+AC186+AH186+AM186+AR186+AW186</f>
        <v>11</v>
      </c>
      <c r="BC186" s="22">
        <f t="shared" ref="BC186:BC191" si="803">E186+J186+O186+T186+Y186+AD186+AI186+AN186+AS186+AX186</f>
        <v>5</v>
      </c>
      <c r="BD186" s="22">
        <f t="shared" ref="BD186:BD191" si="804">F186+K186+P186+U186+Z186+AE186+AJ186+AO186+AT186+AY186</f>
        <v>4</v>
      </c>
      <c r="BE186" s="22">
        <f t="shared" ref="BE186:BE191" si="805">G186+L186+Q186+V186+AA186+AF186+AK186+AP186+AU186+AZ186</f>
        <v>9</v>
      </c>
      <c r="BF186" s="26">
        <v>1</v>
      </c>
      <c r="BG186" s="22">
        <f t="shared" si="725"/>
        <v>5</v>
      </c>
      <c r="BH186" s="22">
        <f t="shared" si="726"/>
        <v>4</v>
      </c>
      <c r="BI186" s="22">
        <f t="shared" si="727"/>
        <v>9</v>
      </c>
      <c r="BJ186" s="22" t="str">
        <f t="shared" si="728"/>
        <v>0</v>
      </c>
      <c r="BK186" s="22" t="str">
        <f t="shared" si="729"/>
        <v>0</v>
      </c>
      <c r="BL186" s="22">
        <f t="shared" si="730"/>
        <v>0</v>
      </c>
    </row>
    <row r="187" spans="1:64" ht="24.95" customHeight="1">
      <c r="A187" s="20"/>
      <c r="B187" s="21" t="s">
        <v>75</v>
      </c>
      <c r="C187" s="22">
        <v>5</v>
      </c>
      <c r="D187" s="22">
        <v>0</v>
      </c>
      <c r="E187" s="22">
        <v>0</v>
      </c>
      <c r="F187" s="22">
        <v>0</v>
      </c>
      <c r="G187" s="22">
        <f t="shared" si="791"/>
        <v>0</v>
      </c>
      <c r="H187" s="22">
        <v>5</v>
      </c>
      <c r="I187" s="22">
        <v>4</v>
      </c>
      <c r="J187" s="22">
        <v>1</v>
      </c>
      <c r="K187" s="22">
        <v>0</v>
      </c>
      <c r="L187" s="22">
        <f t="shared" si="792"/>
        <v>1</v>
      </c>
      <c r="M187" s="22">
        <v>5</v>
      </c>
      <c r="N187" s="22">
        <v>28</v>
      </c>
      <c r="O187" s="22">
        <v>9</v>
      </c>
      <c r="P187" s="22">
        <v>1</v>
      </c>
      <c r="Q187" s="22">
        <f t="shared" si="793"/>
        <v>10</v>
      </c>
      <c r="R187" s="22">
        <v>5</v>
      </c>
      <c r="S187" s="22">
        <v>18</v>
      </c>
      <c r="T187" s="22">
        <v>8</v>
      </c>
      <c r="U187" s="22">
        <v>2</v>
      </c>
      <c r="V187" s="22">
        <f t="shared" si="794"/>
        <v>10</v>
      </c>
      <c r="W187" s="22">
        <v>5</v>
      </c>
      <c r="X187" s="22">
        <v>6</v>
      </c>
      <c r="Y187" s="22">
        <v>4</v>
      </c>
      <c r="Z187" s="22">
        <v>2</v>
      </c>
      <c r="AA187" s="22">
        <f t="shared" si="795"/>
        <v>6</v>
      </c>
      <c r="AB187" s="22">
        <v>0</v>
      </c>
      <c r="AC187" s="22">
        <v>0</v>
      </c>
      <c r="AD187" s="22">
        <v>0</v>
      </c>
      <c r="AE187" s="22">
        <v>0</v>
      </c>
      <c r="AF187" s="22">
        <f t="shared" si="796"/>
        <v>0</v>
      </c>
      <c r="AG187" s="22">
        <v>5</v>
      </c>
      <c r="AH187" s="22">
        <v>13</v>
      </c>
      <c r="AI187" s="22">
        <v>7</v>
      </c>
      <c r="AJ187" s="22">
        <v>1</v>
      </c>
      <c r="AK187" s="22">
        <f t="shared" si="797"/>
        <v>8</v>
      </c>
      <c r="AL187" s="22">
        <v>0</v>
      </c>
      <c r="AM187" s="22">
        <v>0</v>
      </c>
      <c r="AN187" s="22">
        <v>0</v>
      </c>
      <c r="AO187" s="22">
        <v>0</v>
      </c>
      <c r="AP187" s="22">
        <f t="shared" si="798"/>
        <v>0</v>
      </c>
      <c r="AQ187" s="22">
        <v>0</v>
      </c>
      <c r="AR187" s="22">
        <v>0</v>
      </c>
      <c r="AS187" s="22">
        <v>0</v>
      </c>
      <c r="AT187" s="22">
        <v>0</v>
      </c>
      <c r="AU187" s="22">
        <f t="shared" si="799"/>
        <v>0</v>
      </c>
      <c r="AV187" s="22">
        <v>0</v>
      </c>
      <c r="AW187" s="22">
        <v>0</v>
      </c>
      <c r="AX187" s="22">
        <v>0</v>
      </c>
      <c r="AY187" s="22">
        <v>0</v>
      </c>
      <c r="AZ187" s="22">
        <f t="shared" si="800"/>
        <v>0</v>
      </c>
      <c r="BA187" s="22">
        <f t="shared" si="801"/>
        <v>30</v>
      </c>
      <c r="BB187" s="22">
        <f t="shared" si="802"/>
        <v>69</v>
      </c>
      <c r="BC187" s="22">
        <f t="shared" si="803"/>
        <v>29</v>
      </c>
      <c r="BD187" s="22">
        <f t="shared" si="804"/>
        <v>6</v>
      </c>
      <c r="BE187" s="22">
        <f t="shared" si="805"/>
        <v>35</v>
      </c>
      <c r="BF187" s="26">
        <v>1</v>
      </c>
      <c r="BG187" s="22">
        <f t="shared" si="725"/>
        <v>29</v>
      </c>
      <c r="BH187" s="22">
        <f t="shared" si="726"/>
        <v>6</v>
      </c>
      <c r="BI187" s="22">
        <f t="shared" si="727"/>
        <v>35</v>
      </c>
      <c r="BJ187" s="22" t="str">
        <f t="shared" si="728"/>
        <v>0</v>
      </c>
      <c r="BK187" s="22" t="str">
        <f t="shared" si="729"/>
        <v>0</v>
      </c>
      <c r="BL187" s="22">
        <f t="shared" si="730"/>
        <v>0</v>
      </c>
    </row>
    <row r="188" spans="1:64" ht="24.95" customHeight="1">
      <c r="A188" s="20"/>
      <c r="B188" s="21" t="s">
        <v>86</v>
      </c>
      <c r="C188" s="22">
        <v>15</v>
      </c>
      <c r="D188" s="22">
        <v>2</v>
      </c>
      <c r="E188" s="22">
        <v>0</v>
      </c>
      <c r="F188" s="22">
        <v>1</v>
      </c>
      <c r="G188" s="22">
        <f t="shared" si="791"/>
        <v>1</v>
      </c>
      <c r="H188" s="22">
        <v>10</v>
      </c>
      <c r="I188" s="22">
        <v>2</v>
      </c>
      <c r="J188" s="22">
        <v>1</v>
      </c>
      <c r="K188" s="22">
        <v>0</v>
      </c>
      <c r="L188" s="22">
        <f t="shared" si="792"/>
        <v>1</v>
      </c>
      <c r="M188" s="22">
        <v>10</v>
      </c>
      <c r="N188" s="22">
        <v>118</v>
      </c>
      <c r="O188" s="22">
        <v>8</v>
      </c>
      <c r="P188" s="22">
        <v>36</v>
      </c>
      <c r="Q188" s="22">
        <f t="shared" si="793"/>
        <v>44</v>
      </c>
      <c r="R188" s="22">
        <v>10</v>
      </c>
      <c r="S188" s="22">
        <v>42</v>
      </c>
      <c r="T188" s="22">
        <v>7</v>
      </c>
      <c r="U188" s="22">
        <v>17</v>
      </c>
      <c r="V188" s="22">
        <f t="shared" si="794"/>
        <v>24</v>
      </c>
      <c r="W188" s="22">
        <v>10</v>
      </c>
      <c r="X188" s="22">
        <v>12</v>
      </c>
      <c r="Y188" s="22">
        <v>2</v>
      </c>
      <c r="Z188" s="22">
        <v>9</v>
      </c>
      <c r="AA188" s="22">
        <f t="shared" si="795"/>
        <v>11</v>
      </c>
      <c r="AB188" s="22">
        <v>0</v>
      </c>
      <c r="AC188" s="22">
        <v>0</v>
      </c>
      <c r="AD188" s="22">
        <v>0</v>
      </c>
      <c r="AE188" s="22">
        <v>0</v>
      </c>
      <c r="AF188" s="22">
        <f t="shared" si="796"/>
        <v>0</v>
      </c>
      <c r="AG188" s="22">
        <v>5</v>
      </c>
      <c r="AH188" s="22">
        <v>8</v>
      </c>
      <c r="AI188" s="22">
        <v>2</v>
      </c>
      <c r="AJ188" s="22">
        <v>4</v>
      </c>
      <c r="AK188" s="22">
        <f t="shared" si="797"/>
        <v>6</v>
      </c>
      <c r="AL188" s="22">
        <v>0</v>
      </c>
      <c r="AM188" s="22">
        <v>0</v>
      </c>
      <c r="AN188" s="22">
        <v>0</v>
      </c>
      <c r="AO188" s="22">
        <v>1</v>
      </c>
      <c r="AP188" s="22">
        <f t="shared" si="798"/>
        <v>1</v>
      </c>
      <c r="AQ188" s="22">
        <v>0</v>
      </c>
      <c r="AR188" s="22">
        <v>0</v>
      </c>
      <c r="AS188" s="22">
        <v>0</v>
      </c>
      <c r="AT188" s="22">
        <v>0</v>
      </c>
      <c r="AU188" s="22">
        <f t="shared" si="799"/>
        <v>0</v>
      </c>
      <c r="AV188" s="22">
        <v>0</v>
      </c>
      <c r="AW188" s="22">
        <v>0</v>
      </c>
      <c r="AX188" s="22">
        <v>0</v>
      </c>
      <c r="AY188" s="22">
        <v>0</v>
      </c>
      <c r="AZ188" s="22">
        <f t="shared" si="800"/>
        <v>0</v>
      </c>
      <c r="BA188" s="22">
        <f t="shared" si="801"/>
        <v>60</v>
      </c>
      <c r="BB188" s="22">
        <f t="shared" si="802"/>
        <v>184</v>
      </c>
      <c r="BC188" s="22">
        <f t="shared" si="803"/>
        <v>20</v>
      </c>
      <c r="BD188" s="22">
        <f t="shared" si="804"/>
        <v>68</v>
      </c>
      <c r="BE188" s="22">
        <f t="shared" si="805"/>
        <v>88</v>
      </c>
      <c r="BF188" s="26">
        <v>1</v>
      </c>
      <c r="BG188" s="22">
        <f t="shared" si="725"/>
        <v>20</v>
      </c>
      <c r="BH188" s="22">
        <f t="shared" si="726"/>
        <v>68</v>
      </c>
      <c r="BI188" s="22">
        <f t="shared" si="727"/>
        <v>88</v>
      </c>
      <c r="BJ188" s="22" t="str">
        <f t="shared" si="728"/>
        <v>0</v>
      </c>
      <c r="BK188" s="22" t="str">
        <f t="shared" si="729"/>
        <v>0</v>
      </c>
      <c r="BL188" s="22">
        <f t="shared" si="730"/>
        <v>0</v>
      </c>
    </row>
    <row r="189" spans="1:64" s="2" customFormat="1" ht="24.95" customHeight="1">
      <c r="A189" s="4"/>
      <c r="B189" s="23" t="s">
        <v>52</v>
      </c>
      <c r="C189" s="38">
        <f>SUM(C186:C188)</f>
        <v>25</v>
      </c>
      <c r="D189" s="38">
        <f>SUM(D186:D188)</f>
        <v>2</v>
      </c>
      <c r="E189" s="38">
        <f t="shared" ref="E189:BL189" si="806">SUM(E186:E188)</f>
        <v>0</v>
      </c>
      <c r="F189" s="38">
        <f t="shared" si="806"/>
        <v>1</v>
      </c>
      <c r="G189" s="38">
        <f t="shared" si="806"/>
        <v>1</v>
      </c>
      <c r="H189" s="38">
        <f t="shared" si="806"/>
        <v>20</v>
      </c>
      <c r="I189" s="38">
        <f t="shared" si="806"/>
        <v>6</v>
      </c>
      <c r="J189" s="38">
        <f t="shared" si="806"/>
        <v>2</v>
      </c>
      <c r="K189" s="38">
        <f t="shared" si="806"/>
        <v>0</v>
      </c>
      <c r="L189" s="38">
        <f t="shared" si="806"/>
        <v>2</v>
      </c>
      <c r="M189" s="38">
        <f t="shared" si="806"/>
        <v>20</v>
      </c>
      <c r="N189" s="38">
        <f t="shared" ref="N189" si="807">SUM(N186:N188)</f>
        <v>149</v>
      </c>
      <c r="O189" s="38">
        <f t="shared" si="806"/>
        <v>20</v>
      </c>
      <c r="P189" s="38">
        <f t="shared" si="806"/>
        <v>37</v>
      </c>
      <c r="Q189" s="38">
        <f t="shared" si="806"/>
        <v>57</v>
      </c>
      <c r="R189" s="38">
        <f t="shared" ref="R189:AF189" si="808">SUM(R186:R188)</f>
        <v>20</v>
      </c>
      <c r="S189" s="38">
        <f t="shared" ref="S189" si="809">SUM(S186:S188)</f>
        <v>63</v>
      </c>
      <c r="T189" s="38">
        <f t="shared" si="808"/>
        <v>16</v>
      </c>
      <c r="U189" s="38">
        <f t="shared" si="808"/>
        <v>20</v>
      </c>
      <c r="V189" s="38">
        <f t="shared" si="808"/>
        <v>36</v>
      </c>
      <c r="W189" s="38">
        <f t="shared" si="808"/>
        <v>20</v>
      </c>
      <c r="X189" s="38">
        <f t="shared" ref="X189" si="810">SUM(X186:X188)</f>
        <v>22</v>
      </c>
      <c r="Y189" s="38">
        <f t="shared" si="808"/>
        <v>7</v>
      </c>
      <c r="Z189" s="38">
        <f t="shared" si="808"/>
        <v>14</v>
      </c>
      <c r="AA189" s="38">
        <f t="shared" si="808"/>
        <v>21</v>
      </c>
      <c r="AB189" s="38">
        <f t="shared" si="808"/>
        <v>0</v>
      </c>
      <c r="AC189" s="38">
        <f t="shared" si="808"/>
        <v>0</v>
      </c>
      <c r="AD189" s="38">
        <f t="shared" si="808"/>
        <v>0</v>
      </c>
      <c r="AE189" s="38">
        <f t="shared" si="808"/>
        <v>0</v>
      </c>
      <c r="AF189" s="38">
        <f t="shared" si="808"/>
        <v>0</v>
      </c>
      <c r="AG189" s="38">
        <f t="shared" si="806"/>
        <v>15</v>
      </c>
      <c r="AH189" s="38">
        <f t="shared" ref="AH189" si="811">SUM(AH186:AH188)</f>
        <v>22</v>
      </c>
      <c r="AI189" s="38">
        <f t="shared" si="806"/>
        <v>9</v>
      </c>
      <c r="AJ189" s="38">
        <f t="shared" si="806"/>
        <v>5</v>
      </c>
      <c r="AK189" s="38">
        <f t="shared" si="806"/>
        <v>14</v>
      </c>
      <c r="AL189" s="38">
        <f t="shared" si="806"/>
        <v>0</v>
      </c>
      <c r="AM189" s="38">
        <f t="shared" si="806"/>
        <v>0</v>
      </c>
      <c r="AN189" s="38">
        <f t="shared" si="806"/>
        <v>0</v>
      </c>
      <c r="AO189" s="38">
        <f t="shared" si="806"/>
        <v>1</v>
      </c>
      <c r="AP189" s="38">
        <f t="shared" si="806"/>
        <v>1</v>
      </c>
      <c r="AQ189" s="38">
        <f t="shared" si="806"/>
        <v>0</v>
      </c>
      <c r="AR189" s="38">
        <f t="shared" si="806"/>
        <v>0</v>
      </c>
      <c r="AS189" s="38">
        <f t="shared" si="806"/>
        <v>0</v>
      </c>
      <c r="AT189" s="38">
        <f t="shared" si="806"/>
        <v>0</v>
      </c>
      <c r="AU189" s="38">
        <f t="shared" si="806"/>
        <v>0</v>
      </c>
      <c r="AV189" s="38">
        <f t="shared" ref="AV189:AZ189" si="812">SUM(AV186:AV188)</f>
        <v>0</v>
      </c>
      <c r="AW189" s="38">
        <f t="shared" si="812"/>
        <v>0</v>
      </c>
      <c r="AX189" s="38">
        <f t="shared" si="812"/>
        <v>0</v>
      </c>
      <c r="AY189" s="38">
        <f t="shared" si="812"/>
        <v>0</v>
      </c>
      <c r="AZ189" s="38">
        <f t="shared" si="812"/>
        <v>0</v>
      </c>
      <c r="BA189" s="22">
        <f t="shared" si="801"/>
        <v>120</v>
      </c>
      <c r="BB189" s="22">
        <f t="shared" si="802"/>
        <v>264</v>
      </c>
      <c r="BC189" s="22">
        <f t="shared" si="803"/>
        <v>54</v>
      </c>
      <c r="BD189" s="22">
        <f t="shared" si="804"/>
        <v>78</v>
      </c>
      <c r="BE189" s="22">
        <f t="shared" si="805"/>
        <v>132</v>
      </c>
      <c r="BF189" s="39"/>
      <c r="BG189" s="38">
        <f t="shared" si="806"/>
        <v>54</v>
      </c>
      <c r="BH189" s="38">
        <f t="shared" si="806"/>
        <v>78</v>
      </c>
      <c r="BI189" s="38">
        <f t="shared" si="806"/>
        <v>132</v>
      </c>
      <c r="BJ189" s="38">
        <f t="shared" si="806"/>
        <v>0</v>
      </c>
      <c r="BK189" s="24">
        <f t="shared" si="806"/>
        <v>0</v>
      </c>
      <c r="BL189" s="24">
        <f t="shared" si="806"/>
        <v>0</v>
      </c>
    </row>
    <row r="190" spans="1:64" s="2" customFormat="1" ht="24.95" customHeight="1">
      <c r="A190" s="4"/>
      <c r="B190" s="23" t="s">
        <v>54</v>
      </c>
      <c r="C190" s="38">
        <f>C184+C189</f>
        <v>74</v>
      </c>
      <c r="D190" s="38">
        <f>D184+D189</f>
        <v>25</v>
      </c>
      <c r="E190" s="38">
        <f t="shared" ref="E190:BL190" si="813">E184+E189</f>
        <v>5</v>
      </c>
      <c r="F190" s="38">
        <f t="shared" si="813"/>
        <v>11</v>
      </c>
      <c r="G190" s="38">
        <f t="shared" si="813"/>
        <v>16</v>
      </c>
      <c r="H190" s="38">
        <f t="shared" si="813"/>
        <v>120</v>
      </c>
      <c r="I190" s="38">
        <f t="shared" si="813"/>
        <v>90</v>
      </c>
      <c r="J190" s="38">
        <f t="shared" si="813"/>
        <v>17</v>
      </c>
      <c r="K190" s="38">
        <f t="shared" si="813"/>
        <v>19</v>
      </c>
      <c r="L190" s="38">
        <f t="shared" si="813"/>
        <v>36</v>
      </c>
      <c r="M190" s="38">
        <f t="shared" si="813"/>
        <v>39</v>
      </c>
      <c r="N190" s="38">
        <f t="shared" ref="N190" si="814">N184+N189</f>
        <v>242</v>
      </c>
      <c r="O190" s="38">
        <f t="shared" si="813"/>
        <v>31</v>
      </c>
      <c r="P190" s="38">
        <f t="shared" si="813"/>
        <v>67</v>
      </c>
      <c r="Q190" s="38">
        <f t="shared" si="813"/>
        <v>98</v>
      </c>
      <c r="R190" s="38">
        <f t="shared" ref="R190:AF190" si="815">R184+R189</f>
        <v>39</v>
      </c>
      <c r="S190" s="38">
        <f t="shared" ref="S190" si="816">S184+S189</f>
        <v>126</v>
      </c>
      <c r="T190" s="38">
        <f t="shared" si="815"/>
        <v>29</v>
      </c>
      <c r="U190" s="38">
        <f t="shared" si="815"/>
        <v>44</v>
      </c>
      <c r="V190" s="38">
        <f t="shared" si="815"/>
        <v>73</v>
      </c>
      <c r="W190" s="38">
        <f t="shared" si="815"/>
        <v>39</v>
      </c>
      <c r="X190" s="38">
        <f t="shared" ref="X190" si="817">X184+X189</f>
        <v>44</v>
      </c>
      <c r="Y190" s="38">
        <f t="shared" si="815"/>
        <v>14</v>
      </c>
      <c r="Z190" s="38">
        <f t="shared" si="815"/>
        <v>24</v>
      </c>
      <c r="AA190" s="38">
        <f t="shared" si="815"/>
        <v>38</v>
      </c>
      <c r="AB190" s="38">
        <f t="shared" si="815"/>
        <v>0</v>
      </c>
      <c r="AC190" s="38">
        <f t="shared" si="815"/>
        <v>0</v>
      </c>
      <c r="AD190" s="38">
        <f t="shared" si="815"/>
        <v>0</v>
      </c>
      <c r="AE190" s="38">
        <f t="shared" si="815"/>
        <v>0</v>
      </c>
      <c r="AF190" s="38">
        <f t="shared" si="815"/>
        <v>0</v>
      </c>
      <c r="AG190" s="38">
        <f t="shared" si="813"/>
        <v>29</v>
      </c>
      <c r="AH190" s="38">
        <f t="shared" ref="AH190" si="818">AH184+AH189</f>
        <v>67</v>
      </c>
      <c r="AI190" s="38">
        <f t="shared" si="813"/>
        <v>29</v>
      </c>
      <c r="AJ190" s="38">
        <f t="shared" si="813"/>
        <v>12</v>
      </c>
      <c r="AK190" s="38">
        <f t="shared" si="813"/>
        <v>41</v>
      </c>
      <c r="AL190" s="38">
        <f t="shared" si="813"/>
        <v>0</v>
      </c>
      <c r="AM190" s="38">
        <f t="shared" si="813"/>
        <v>5</v>
      </c>
      <c r="AN190" s="38">
        <f t="shared" si="813"/>
        <v>3</v>
      </c>
      <c r="AO190" s="38">
        <f t="shared" si="813"/>
        <v>1</v>
      </c>
      <c r="AP190" s="38">
        <f t="shared" si="813"/>
        <v>4</v>
      </c>
      <c r="AQ190" s="38">
        <f t="shared" si="813"/>
        <v>0</v>
      </c>
      <c r="AR190" s="38">
        <f t="shared" si="813"/>
        <v>0</v>
      </c>
      <c r="AS190" s="38">
        <f t="shared" si="813"/>
        <v>0</v>
      </c>
      <c r="AT190" s="38">
        <f t="shared" si="813"/>
        <v>0</v>
      </c>
      <c r="AU190" s="38">
        <f t="shared" si="813"/>
        <v>0</v>
      </c>
      <c r="AV190" s="38">
        <f t="shared" ref="AV190:AZ190" si="819">AV184+AV189</f>
        <v>0</v>
      </c>
      <c r="AW190" s="38">
        <f t="shared" si="819"/>
        <v>0</v>
      </c>
      <c r="AX190" s="38">
        <f t="shared" si="819"/>
        <v>2</v>
      </c>
      <c r="AY190" s="38">
        <f t="shared" si="819"/>
        <v>0</v>
      </c>
      <c r="AZ190" s="38">
        <f t="shared" si="819"/>
        <v>2</v>
      </c>
      <c r="BA190" s="22">
        <f t="shared" si="801"/>
        <v>340</v>
      </c>
      <c r="BB190" s="22">
        <f t="shared" si="802"/>
        <v>599</v>
      </c>
      <c r="BC190" s="22">
        <f t="shared" si="803"/>
        <v>130</v>
      </c>
      <c r="BD190" s="22">
        <f t="shared" si="804"/>
        <v>178</v>
      </c>
      <c r="BE190" s="22">
        <f t="shared" si="805"/>
        <v>308</v>
      </c>
      <c r="BF190" s="39"/>
      <c r="BG190" s="38">
        <f t="shared" si="813"/>
        <v>80</v>
      </c>
      <c r="BH190" s="38">
        <f t="shared" si="813"/>
        <v>101</v>
      </c>
      <c r="BI190" s="38">
        <f t="shared" si="813"/>
        <v>181</v>
      </c>
      <c r="BJ190" s="38">
        <f t="shared" si="813"/>
        <v>50</v>
      </c>
      <c r="BK190" s="24">
        <f t="shared" si="813"/>
        <v>77</v>
      </c>
      <c r="BL190" s="24">
        <f t="shared" si="813"/>
        <v>127</v>
      </c>
    </row>
    <row r="191" spans="1:64" s="2" customFormat="1" ht="24.95" customHeight="1">
      <c r="A191" s="27"/>
      <c r="B191" s="28" t="s">
        <v>38</v>
      </c>
      <c r="C191" s="47">
        <f>C190</f>
        <v>74</v>
      </c>
      <c r="D191" s="47">
        <f>D190</f>
        <v>25</v>
      </c>
      <c r="E191" s="47">
        <f t="shared" ref="E191:BL191" si="820">E190</f>
        <v>5</v>
      </c>
      <c r="F191" s="47">
        <f t="shared" si="820"/>
        <v>11</v>
      </c>
      <c r="G191" s="47">
        <f t="shared" si="820"/>
        <v>16</v>
      </c>
      <c r="H191" s="47">
        <f t="shared" si="820"/>
        <v>120</v>
      </c>
      <c r="I191" s="47">
        <f t="shared" si="820"/>
        <v>90</v>
      </c>
      <c r="J191" s="47">
        <f t="shared" si="820"/>
        <v>17</v>
      </c>
      <c r="K191" s="47">
        <f t="shared" si="820"/>
        <v>19</v>
      </c>
      <c r="L191" s="47">
        <f t="shared" si="820"/>
        <v>36</v>
      </c>
      <c r="M191" s="47">
        <f t="shared" si="820"/>
        <v>39</v>
      </c>
      <c r="N191" s="47">
        <f t="shared" ref="N191" si="821">N190</f>
        <v>242</v>
      </c>
      <c r="O191" s="47">
        <f t="shared" si="820"/>
        <v>31</v>
      </c>
      <c r="P191" s="47">
        <f t="shared" si="820"/>
        <v>67</v>
      </c>
      <c r="Q191" s="47">
        <f t="shared" si="820"/>
        <v>98</v>
      </c>
      <c r="R191" s="47">
        <f t="shared" ref="R191:AF191" si="822">R190</f>
        <v>39</v>
      </c>
      <c r="S191" s="47">
        <f t="shared" ref="S191" si="823">S190</f>
        <v>126</v>
      </c>
      <c r="T191" s="47">
        <f t="shared" si="822"/>
        <v>29</v>
      </c>
      <c r="U191" s="47">
        <f t="shared" si="822"/>
        <v>44</v>
      </c>
      <c r="V191" s="47">
        <f t="shared" si="822"/>
        <v>73</v>
      </c>
      <c r="W191" s="47">
        <f t="shared" si="822"/>
        <v>39</v>
      </c>
      <c r="X191" s="47">
        <f t="shared" ref="X191" si="824">X190</f>
        <v>44</v>
      </c>
      <c r="Y191" s="47">
        <f t="shared" si="822"/>
        <v>14</v>
      </c>
      <c r="Z191" s="47">
        <f t="shared" si="822"/>
        <v>24</v>
      </c>
      <c r="AA191" s="47">
        <f t="shared" si="822"/>
        <v>38</v>
      </c>
      <c r="AB191" s="47">
        <f t="shared" si="822"/>
        <v>0</v>
      </c>
      <c r="AC191" s="47">
        <f t="shared" si="822"/>
        <v>0</v>
      </c>
      <c r="AD191" s="47">
        <f t="shared" si="822"/>
        <v>0</v>
      </c>
      <c r="AE191" s="47">
        <f t="shared" si="822"/>
        <v>0</v>
      </c>
      <c r="AF191" s="47">
        <f t="shared" si="822"/>
        <v>0</v>
      </c>
      <c r="AG191" s="47">
        <f t="shared" si="820"/>
        <v>29</v>
      </c>
      <c r="AH191" s="47">
        <f t="shared" ref="AH191" si="825">AH190</f>
        <v>67</v>
      </c>
      <c r="AI191" s="47">
        <f t="shared" si="820"/>
        <v>29</v>
      </c>
      <c r="AJ191" s="47">
        <f t="shared" si="820"/>
        <v>12</v>
      </c>
      <c r="AK191" s="47">
        <f t="shared" si="820"/>
        <v>41</v>
      </c>
      <c r="AL191" s="47">
        <f t="shared" si="820"/>
        <v>0</v>
      </c>
      <c r="AM191" s="47">
        <f t="shared" si="820"/>
        <v>5</v>
      </c>
      <c r="AN191" s="47">
        <f t="shared" si="820"/>
        <v>3</v>
      </c>
      <c r="AO191" s="47">
        <f t="shared" si="820"/>
        <v>1</v>
      </c>
      <c r="AP191" s="47">
        <f t="shared" si="820"/>
        <v>4</v>
      </c>
      <c r="AQ191" s="47">
        <f t="shared" si="820"/>
        <v>0</v>
      </c>
      <c r="AR191" s="47">
        <f t="shared" si="820"/>
        <v>0</v>
      </c>
      <c r="AS191" s="47">
        <f t="shared" si="820"/>
        <v>0</v>
      </c>
      <c r="AT191" s="47">
        <f t="shared" si="820"/>
        <v>0</v>
      </c>
      <c r="AU191" s="47">
        <f t="shared" si="820"/>
        <v>0</v>
      </c>
      <c r="AV191" s="47">
        <f t="shared" ref="AV191:AZ191" si="826">AV190</f>
        <v>0</v>
      </c>
      <c r="AW191" s="47">
        <f t="shared" si="826"/>
        <v>0</v>
      </c>
      <c r="AX191" s="47">
        <f t="shared" si="826"/>
        <v>2</v>
      </c>
      <c r="AY191" s="47">
        <f t="shared" si="826"/>
        <v>0</v>
      </c>
      <c r="AZ191" s="47">
        <f t="shared" si="826"/>
        <v>2</v>
      </c>
      <c r="BA191" s="29">
        <f t="shared" si="801"/>
        <v>340</v>
      </c>
      <c r="BB191" s="29">
        <f t="shared" si="802"/>
        <v>599</v>
      </c>
      <c r="BC191" s="89">
        <f t="shared" si="803"/>
        <v>130</v>
      </c>
      <c r="BD191" s="89">
        <f t="shared" si="804"/>
        <v>178</v>
      </c>
      <c r="BE191" s="89">
        <f t="shared" si="805"/>
        <v>308</v>
      </c>
      <c r="BF191" s="48"/>
      <c r="BG191" s="47">
        <f t="shared" si="820"/>
        <v>80</v>
      </c>
      <c r="BH191" s="47">
        <f t="shared" si="820"/>
        <v>101</v>
      </c>
      <c r="BI191" s="47">
        <f t="shared" si="820"/>
        <v>181</v>
      </c>
      <c r="BJ191" s="47">
        <f t="shared" si="820"/>
        <v>50</v>
      </c>
      <c r="BK191" s="29">
        <f t="shared" si="820"/>
        <v>77</v>
      </c>
      <c r="BL191" s="29">
        <f t="shared" si="820"/>
        <v>127</v>
      </c>
    </row>
    <row r="192" spans="1:64" ht="24.95" customHeight="1">
      <c r="A192" s="4" t="s">
        <v>46</v>
      </c>
      <c r="B192" s="5"/>
      <c r="C192" s="31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62"/>
      <c r="BG192" s="32"/>
      <c r="BH192" s="32"/>
      <c r="BI192" s="32"/>
      <c r="BJ192" s="32"/>
      <c r="BK192" s="32"/>
      <c r="BL192" s="52"/>
    </row>
    <row r="193" spans="1:64" ht="24.95" customHeight="1">
      <c r="A193" s="4"/>
      <c r="B193" s="11" t="s">
        <v>53</v>
      </c>
      <c r="C193" s="31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62"/>
      <c r="BG193" s="32"/>
      <c r="BH193" s="32"/>
      <c r="BI193" s="32"/>
      <c r="BJ193" s="32"/>
      <c r="BK193" s="32"/>
      <c r="BL193" s="52"/>
    </row>
    <row r="194" spans="1:64" ht="24.95" customHeight="1">
      <c r="A194" s="12"/>
      <c r="B194" s="5" t="s">
        <v>60</v>
      </c>
      <c r="C194" s="37"/>
      <c r="D194" s="97"/>
      <c r="E194" s="97"/>
      <c r="F194" s="97"/>
      <c r="G194" s="32"/>
      <c r="H194" s="32"/>
      <c r="I194" s="32"/>
      <c r="J194" s="32"/>
      <c r="K194" s="32"/>
      <c r="L194" s="32"/>
      <c r="M194" s="97"/>
      <c r="N194" s="97"/>
      <c r="O194" s="97"/>
      <c r="P194" s="97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97"/>
      <c r="AH194" s="97"/>
      <c r="AI194" s="97"/>
      <c r="AJ194" s="97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117"/>
      <c r="BG194" s="32"/>
      <c r="BH194" s="32"/>
      <c r="BI194" s="32"/>
      <c r="BJ194" s="32"/>
      <c r="BK194" s="32"/>
      <c r="BL194" s="52"/>
    </row>
    <row r="195" spans="1:64" ht="24.95" customHeight="1">
      <c r="A195" s="20"/>
      <c r="B195" s="40" t="s">
        <v>85</v>
      </c>
      <c r="C195" s="22">
        <v>5</v>
      </c>
      <c r="D195" s="22">
        <v>1</v>
      </c>
      <c r="E195" s="22">
        <v>0</v>
      </c>
      <c r="F195" s="22">
        <v>1</v>
      </c>
      <c r="G195" s="22">
        <f t="shared" ref="G195:G200" si="827">E195+F195</f>
        <v>1</v>
      </c>
      <c r="H195" s="22">
        <v>5</v>
      </c>
      <c r="I195" s="22">
        <v>15</v>
      </c>
      <c r="J195" s="22">
        <f>2+4</f>
        <v>6</v>
      </c>
      <c r="K195" s="22">
        <f>4+2</f>
        <v>6</v>
      </c>
      <c r="L195" s="22">
        <f t="shared" ref="L195:L200" si="828">J195+K195</f>
        <v>12</v>
      </c>
      <c r="M195" s="22">
        <v>35</v>
      </c>
      <c r="N195" s="22">
        <v>57</v>
      </c>
      <c r="O195" s="22">
        <v>10</v>
      </c>
      <c r="P195" s="22">
        <v>16</v>
      </c>
      <c r="Q195" s="22">
        <f t="shared" ref="Q195:Q200" si="829">O195+P195</f>
        <v>26</v>
      </c>
      <c r="R195" s="22">
        <v>20</v>
      </c>
      <c r="S195" s="22">
        <v>28</v>
      </c>
      <c r="T195" s="22">
        <v>5</v>
      </c>
      <c r="U195" s="22">
        <f>9+4</f>
        <v>13</v>
      </c>
      <c r="V195" s="22">
        <f t="shared" ref="V195:V200" si="830">T195+U195</f>
        <v>18</v>
      </c>
      <c r="W195" s="22">
        <v>5</v>
      </c>
      <c r="X195" s="22">
        <v>20</v>
      </c>
      <c r="Y195" s="22">
        <v>6</v>
      </c>
      <c r="Z195" s="22">
        <v>10</v>
      </c>
      <c r="AA195" s="22">
        <f t="shared" ref="AA195:AA200" si="831">Y195+Z195</f>
        <v>16</v>
      </c>
      <c r="AB195" s="22">
        <v>0</v>
      </c>
      <c r="AC195" s="22">
        <v>0</v>
      </c>
      <c r="AD195" s="22">
        <v>0</v>
      </c>
      <c r="AE195" s="22">
        <v>0</v>
      </c>
      <c r="AF195" s="22">
        <f t="shared" ref="AF195:AF200" si="832">AD195+AE195</f>
        <v>0</v>
      </c>
      <c r="AG195" s="22">
        <v>0</v>
      </c>
      <c r="AH195" s="22">
        <v>13</v>
      </c>
      <c r="AI195" s="22">
        <v>5</v>
      </c>
      <c r="AJ195" s="22">
        <v>3</v>
      </c>
      <c r="AK195" s="22">
        <f t="shared" ref="AK195:AK200" si="833">AI195+AJ195</f>
        <v>8</v>
      </c>
      <c r="AL195" s="22">
        <v>0</v>
      </c>
      <c r="AM195" s="22">
        <v>3</v>
      </c>
      <c r="AN195" s="22">
        <v>1</v>
      </c>
      <c r="AO195" s="22">
        <v>0</v>
      </c>
      <c r="AP195" s="22">
        <f t="shared" ref="AP195:AP200" si="834">AN195+AO195</f>
        <v>1</v>
      </c>
      <c r="AQ195" s="22">
        <v>0</v>
      </c>
      <c r="AR195" s="22">
        <v>0</v>
      </c>
      <c r="AS195" s="22">
        <v>0</v>
      </c>
      <c r="AT195" s="22">
        <v>0</v>
      </c>
      <c r="AU195" s="22">
        <f t="shared" ref="AU195:AU200" si="835">AS195+AT195</f>
        <v>0</v>
      </c>
      <c r="AV195" s="22">
        <v>0</v>
      </c>
      <c r="AW195" s="22">
        <v>0</v>
      </c>
      <c r="AX195" s="22">
        <v>0</v>
      </c>
      <c r="AY195" s="22">
        <v>0</v>
      </c>
      <c r="AZ195" s="22">
        <f t="shared" ref="AZ195:AZ200" si="836">AX195+AY195</f>
        <v>0</v>
      </c>
      <c r="BA195" s="22">
        <f t="shared" ref="BA195:BA201" si="837">C195+H195+M195+R195+W195+AB195+AG195+AL195+AQ195+AV195</f>
        <v>70</v>
      </c>
      <c r="BB195" s="22">
        <f t="shared" ref="BB195:BB201" si="838">D195+I195+N195+S195+X195+AC195+AH195+AM195+AR195+AW195</f>
        <v>137</v>
      </c>
      <c r="BC195" s="22">
        <f t="shared" ref="BC195:BC201" si="839">E195+J195+O195+T195+Y195+AD195+AI195+AN195+AS195+AX195</f>
        <v>33</v>
      </c>
      <c r="BD195" s="22">
        <f t="shared" ref="BD195:BD201" si="840">F195+K195+P195+U195+Z195+AE195+AJ195+AO195+AT195+AY195</f>
        <v>49</v>
      </c>
      <c r="BE195" s="22">
        <f t="shared" ref="BE195:BE201" si="841">G195+L195+Q195+V195+AA195+AF195+AK195+AP195+AU195+AZ195</f>
        <v>82</v>
      </c>
      <c r="BF195" s="26">
        <v>2</v>
      </c>
      <c r="BG195" s="22" t="str">
        <f t="shared" si="725"/>
        <v>0</v>
      </c>
      <c r="BH195" s="22" t="str">
        <f t="shared" si="726"/>
        <v>0</v>
      </c>
      <c r="BI195" s="22">
        <f t="shared" si="727"/>
        <v>0</v>
      </c>
      <c r="BJ195" s="22">
        <f t="shared" si="728"/>
        <v>33</v>
      </c>
      <c r="BK195" s="22">
        <f t="shared" si="729"/>
        <v>49</v>
      </c>
      <c r="BL195" s="22">
        <f t="shared" si="730"/>
        <v>82</v>
      </c>
    </row>
    <row r="196" spans="1:64" ht="24.95" customHeight="1">
      <c r="A196" s="20"/>
      <c r="B196" s="21" t="s">
        <v>64</v>
      </c>
      <c r="C196" s="22">
        <v>5</v>
      </c>
      <c r="D196" s="22">
        <v>13</v>
      </c>
      <c r="E196" s="22">
        <v>3</v>
      </c>
      <c r="F196" s="22">
        <v>2</v>
      </c>
      <c r="G196" s="22">
        <f t="shared" si="827"/>
        <v>5</v>
      </c>
      <c r="H196" s="22">
        <v>5</v>
      </c>
      <c r="I196" s="22">
        <v>49</v>
      </c>
      <c r="J196" s="22">
        <v>5</v>
      </c>
      <c r="K196" s="22">
        <v>0</v>
      </c>
      <c r="L196" s="22">
        <f t="shared" si="828"/>
        <v>5</v>
      </c>
      <c r="M196" s="22">
        <v>25</v>
      </c>
      <c r="N196" s="22">
        <v>101</v>
      </c>
      <c r="O196" s="22">
        <v>9</v>
      </c>
      <c r="P196" s="22">
        <v>7</v>
      </c>
      <c r="Q196" s="22">
        <f t="shared" si="829"/>
        <v>16</v>
      </c>
      <c r="R196" s="22">
        <v>25</v>
      </c>
      <c r="S196" s="22">
        <v>106</v>
      </c>
      <c r="T196" s="22">
        <v>14</v>
      </c>
      <c r="U196" s="22">
        <v>27</v>
      </c>
      <c r="V196" s="22">
        <f t="shared" si="830"/>
        <v>41</v>
      </c>
      <c r="W196" s="22">
        <v>5</v>
      </c>
      <c r="X196" s="22">
        <v>10</v>
      </c>
      <c r="Y196" s="22">
        <v>6</v>
      </c>
      <c r="Z196" s="22">
        <v>0</v>
      </c>
      <c r="AA196" s="22">
        <f t="shared" si="831"/>
        <v>6</v>
      </c>
      <c r="AB196" s="22">
        <v>5</v>
      </c>
      <c r="AC196" s="22">
        <v>5</v>
      </c>
      <c r="AD196" s="22">
        <v>2</v>
      </c>
      <c r="AE196" s="22">
        <v>2</v>
      </c>
      <c r="AF196" s="22">
        <f t="shared" si="832"/>
        <v>4</v>
      </c>
      <c r="AG196" s="22">
        <v>0</v>
      </c>
      <c r="AH196" s="22">
        <v>0</v>
      </c>
      <c r="AI196" s="22">
        <v>0</v>
      </c>
      <c r="AJ196" s="22">
        <v>0</v>
      </c>
      <c r="AK196" s="22">
        <f t="shared" si="833"/>
        <v>0</v>
      </c>
      <c r="AL196" s="22">
        <v>0</v>
      </c>
      <c r="AM196" s="22">
        <v>6</v>
      </c>
      <c r="AN196" s="22">
        <v>1</v>
      </c>
      <c r="AO196" s="22">
        <v>1</v>
      </c>
      <c r="AP196" s="22">
        <f t="shared" si="834"/>
        <v>2</v>
      </c>
      <c r="AQ196" s="22">
        <v>0</v>
      </c>
      <c r="AR196" s="22">
        <v>0</v>
      </c>
      <c r="AS196" s="22">
        <v>0</v>
      </c>
      <c r="AT196" s="22">
        <v>0</v>
      </c>
      <c r="AU196" s="22">
        <f t="shared" si="835"/>
        <v>0</v>
      </c>
      <c r="AV196" s="22">
        <v>0</v>
      </c>
      <c r="AW196" s="22">
        <v>0</v>
      </c>
      <c r="AX196" s="22">
        <v>0</v>
      </c>
      <c r="AY196" s="22">
        <v>0</v>
      </c>
      <c r="AZ196" s="22">
        <f t="shared" si="836"/>
        <v>0</v>
      </c>
      <c r="BA196" s="22">
        <f t="shared" si="837"/>
        <v>70</v>
      </c>
      <c r="BB196" s="22">
        <f t="shared" si="838"/>
        <v>290</v>
      </c>
      <c r="BC196" s="22">
        <f t="shared" si="839"/>
        <v>40</v>
      </c>
      <c r="BD196" s="22">
        <f t="shared" si="840"/>
        <v>39</v>
      </c>
      <c r="BE196" s="22">
        <f t="shared" si="841"/>
        <v>79</v>
      </c>
      <c r="BF196" s="26">
        <v>2</v>
      </c>
      <c r="BG196" s="22" t="str">
        <f t="shared" si="725"/>
        <v>0</v>
      </c>
      <c r="BH196" s="22" t="str">
        <f t="shared" si="726"/>
        <v>0</v>
      </c>
      <c r="BI196" s="22">
        <f t="shared" si="727"/>
        <v>0</v>
      </c>
      <c r="BJ196" s="22">
        <f t="shared" si="728"/>
        <v>40</v>
      </c>
      <c r="BK196" s="22">
        <f t="shared" si="729"/>
        <v>39</v>
      </c>
      <c r="BL196" s="22">
        <f t="shared" si="730"/>
        <v>79</v>
      </c>
    </row>
    <row r="197" spans="1:64" ht="24.95" customHeight="1">
      <c r="A197" s="20"/>
      <c r="B197" s="21" t="s">
        <v>31</v>
      </c>
      <c r="C197" s="22">
        <v>5</v>
      </c>
      <c r="D197" s="22">
        <v>4</v>
      </c>
      <c r="E197" s="22">
        <v>0</v>
      </c>
      <c r="F197" s="22">
        <v>0</v>
      </c>
      <c r="G197" s="22">
        <f t="shared" si="827"/>
        <v>0</v>
      </c>
      <c r="H197" s="22">
        <v>10</v>
      </c>
      <c r="I197" s="22">
        <v>20</v>
      </c>
      <c r="J197" s="22">
        <f>3+4</f>
        <v>7</v>
      </c>
      <c r="K197" s="22">
        <f>6+3</f>
        <v>9</v>
      </c>
      <c r="L197" s="22">
        <f t="shared" si="828"/>
        <v>16</v>
      </c>
      <c r="M197" s="22">
        <v>30</v>
      </c>
      <c r="N197" s="22">
        <v>49</v>
      </c>
      <c r="O197" s="22">
        <v>9</v>
      </c>
      <c r="P197" s="22">
        <v>13</v>
      </c>
      <c r="Q197" s="22">
        <f t="shared" si="829"/>
        <v>22</v>
      </c>
      <c r="R197" s="22">
        <v>20</v>
      </c>
      <c r="S197" s="22">
        <v>31</v>
      </c>
      <c r="T197" s="22">
        <f>4+2</f>
        <v>6</v>
      </c>
      <c r="U197" s="22">
        <f>14+2</f>
        <v>16</v>
      </c>
      <c r="V197" s="22">
        <f t="shared" si="830"/>
        <v>22</v>
      </c>
      <c r="W197" s="22">
        <v>5</v>
      </c>
      <c r="X197" s="22">
        <v>20</v>
      </c>
      <c r="Y197" s="22">
        <v>7</v>
      </c>
      <c r="Z197" s="22">
        <v>10</v>
      </c>
      <c r="AA197" s="22">
        <f t="shared" si="831"/>
        <v>17</v>
      </c>
      <c r="AB197" s="22">
        <v>0</v>
      </c>
      <c r="AC197" s="22">
        <v>0</v>
      </c>
      <c r="AD197" s="22">
        <v>0</v>
      </c>
      <c r="AE197" s="22">
        <v>0</v>
      </c>
      <c r="AF197" s="22">
        <f t="shared" si="832"/>
        <v>0</v>
      </c>
      <c r="AG197" s="22">
        <v>0</v>
      </c>
      <c r="AH197" s="22">
        <v>24</v>
      </c>
      <c r="AI197" s="22">
        <v>0</v>
      </c>
      <c r="AJ197" s="22">
        <v>5</v>
      </c>
      <c r="AK197" s="22">
        <f t="shared" si="833"/>
        <v>5</v>
      </c>
      <c r="AL197" s="22">
        <v>0</v>
      </c>
      <c r="AM197" s="22">
        <v>7</v>
      </c>
      <c r="AN197" s="22">
        <v>4</v>
      </c>
      <c r="AO197" s="22">
        <v>0</v>
      </c>
      <c r="AP197" s="22">
        <f t="shared" si="834"/>
        <v>4</v>
      </c>
      <c r="AQ197" s="22">
        <v>0</v>
      </c>
      <c r="AR197" s="22">
        <v>0</v>
      </c>
      <c r="AS197" s="22">
        <v>0</v>
      </c>
      <c r="AT197" s="22">
        <v>0</v>
      </c>
      <c r="AU197" s="22">
        <f t="shared" si="835"/>
        <v>0</v>
      </c>
      <c r="AV197" s="22">
        <v>0</v>
      </c>
      <c r="AW197" s="22">
        <v>0</v>
      </c>
      <c r="AX197" s="22">
        <v>0</v>
      </c>
      <c r="AY197" s="22">
        <v>0</v>
      </c>
      <c r="AZ197" s="22">
        <f t="shared" si="836"/>
        <v>0</v>
      </c>
      <c r="BA197" s="22">
        <f t="shared" si="837"/>
        <v>70</v>
      </c>
      <c r="BB197" s="22">
        <f t="shared" si="838"/>
        <v>155</v>
      </c>
      <c r="BC197" s="22">
        <f t="shared" si="839"/>
        <v>33</v>
      </c>
      <c r="BD197" s="22">
        <f t="shared" si="840"/>
        <v>53</v>
      </c>
      <c r="BE197" s="22">
        <f t="shared" si="841"/>
        <v>86</v>
      </c>
      <c r="BF197" s="26">
        <v>2</v>
      </c>
      <c r="BG197" s="22" t="str">
        <f t="shared" si="725"/>
        <v>0</v>
      </c>
      <c r="BH197" s="22" t="str">
        <f t="shared" si="726"/>
        <v>0</v>
      </c>
      <c r="BI197" s="22">
        <f t="shared" si="727"/>
        <v>0</v>
      </c>
      <c r="BJ197" s="22">
        <f t="shared" si="728"/>
        <v>33</v>
      </c>
      <c r="BK197" s="22">
        <f t="shared" si="729"/>
        <v>53</v>
      </c>
      <c r="BL197" s="22">
        <f t="shared" si="730"/>
        <v>86</v>
      </c>
    </row>
    <row r="198" spans="1:64" s="2" customFormat="1" ht="24.95" customHeight="1">
      <c r="A198" s="4"/>
      <c r="B198" s="21" t="s">
        <v>97</v>
      </c>
      <c r="C198" s="22">
        <v>5</v>
      </c>
      <c r="D198" s="22">
        <v>1</v>
      </c>
      <c r="E198" s="22">
        <v>1</v>
      </c>
      <c r="F198" s="22">
        <v>2</v>
      </c>
      <c r="G198" s="22">
        <f t="shared" si="827"/>
        <v>3</v>
      </c>
      <c r="H198" s="22">
        <v>5</v>
      </c>
      <c r="I198" s="22">
        <v>3</v>
      </c>
      <c r="J198" s="22">
        <v>0</v>
      </c>
      <c r="K198" s="22">
        <v>0</v>
      </c>
      <c r="L198" s="22">
        <f t="shared" si="828"/>
        <v>0</v>
      </c>
      <c r="M198" s="22">
        <v>10</v>
      </c>
      <c r="N198" s="22">
        <v>9</v>
      </c>
      <c r="O198" s="22">
        <v>2</v>
      </c>
      <c r="P198" s="22">
        <v>3</v>
      </c>
      <c r="Q198" s="22">
        <f t="shared" si="829"/>
        <v>5</v>
      </c>
      <c r="R198" s="22">
        <v>5</v>
      </c>
      <c r="S198" s="22">
        <v>10</v>
      </c>
      <c r="T198" s="22">
        <f>1+7</f>
        <v>8</v>
      </c>
      <c r="U198" s="22">
        <v>2</v>
      </c>
      <c r="V198" s="22">
        <f t="shared" si="830"/>
        <v>10</v>
      </c>
      <c r="W198" s="22">
        <v>5</v>
      </c>
      <c r="X198" s="22">
        <v>20</v>
      </c>
      <c r="Y198" s="22">
        <v>10</v>
      </c>
      <c r="Z198" s="22">
        <v>6</v>
      </c>
      <c r="AA198" s="22">
        <f t="shared" si="831"/>
        <v>16</v>
      </c>
      <c r="AB198" s="22">
        <v>5</v>
      </c>
      <c r="AC198" s="22">
        <v>5</v>
      </c>
      <c r="AD198" s="22">
        <v>1</v>
      </c>
      <c r="AE198" s="22">
        <v>1</v>
      </c>
      <c r="AF198" s="22">
        <f t="shared" si="832"/>
        <v>2</v>
      </c>
      <c r="AG198" s="22">
        <v>0</v>
      </c>
      <c r="AH198" s="22">
        <v>9</v>
      </c>
      <c r="AI198" s="22">
        <v>5</v>
      </c>
      <c r="AJ198" s="22">
        <v>0</v>
      </c>
      <c r="AK198" s="22">
        <f t="shared" si="833"/>
        <v>5</v>
      </c>
      <c r="AL198" s="22">
        <v>0</v>
      </c>
      <c r="AM198" s="22">
        <v>1</v>
      </c>
      <c r="AN198" s="22">
        <v>1</v>
      </c>
      <c r="AO198" s="22">
        <v>0</v>
      </c>
      <c r="AP198" s="22">
        <f t="shared" si="834"/>
        <v>1</v>
      </c>
      <c r="AQ198" s="22">
        <v>0</v>
      </c>
      <c r="AR198" s="22">
        <v>0</v>
      </c>
      <c r="AS198" s="22">
        <v>0</v>
      </c>
      <c r="AT198" s="22">
        <v>0</v>
      </c>
      <c r="AU198" s="22">
        <f t="shared" si="835"/>
        <v>0</v>
      </c>
      <c r="AV198" s="22">
        <v>0</v>
      </c>
      <c r="AW198" s="22">
        <v>0</v>
      </c>
      <c r="AX198" s="22">
        <v>0</v>
      </c>
      <c r="AY198" s="22">
        <v>0</v>
      </c>
      <c r="AZ198" s="22">
        <f t="shared" si="836"/>
        <v>0</v>
      </c>
      <c r="BA198" s="22">
        <f t="shared" si="837"/>
        <v>35</v>
      </c>
      <c r="BB198" s="22">
        <f t="shared" si="838"/>
        <v>58</v>
      </c>
      <c r="BC198" s="22">
        <f>E198+J198+O198+T198+Y198+AD198+AI198+AN198+AS198+AX198</f>
        <v>28</v>
      </c>
      <c r="BD198" s="22">
        <f t="shared" si="840"/>
        <v>14</v>
      </c>
      <c r="BE198" s="22">
        <f t="shared" si="841"/>
        <v>42</v>
      </c>
      <c r="BF198" s="26">
        <v>2</v>
      </c>
      <c r="BG198" s="22" t="str">
        <f t="shared" si="725"/>
        <v>0</v>
      </c>
      <c r="BH198" s="22" t="str">
        <f t="shared" si="726"/>
        <v>0</v>
      </c>
      <c r="BI198" s="22">
        <f t="shared" si="727"/>
        <v>0</v>
      </c>
      <c r="BJ198" s="22">
        <f t="shared" si="728"/>
        <v>28</v>
      </c>
      <c r="BK198" s="22">
        <f t="shared" si="729"/>
        <v>14</v>
      </c>
      <c r="BL198" s="22">
        <f t="shared" si="730"/>
        <v>42</v>
      </c>
    </row>
    <row r="199" spans="1:64" ht="24.95" customHeight="1">
      <c r="A199" s="20"/>
      <c r="B199" s="21" t="s">
        <v>32</v>
      </c>
      <c r="C199" s="22">
        <v>10</v>
      </c>
      <c r="D199" s="22">
        <v>17</v>
      </c>
      <c r="E199" s="22">
        <v>4</v>
      </c>
      <c r="F199" s="22">
        <v>5</v>
      </c>
      <c r="G199" s="22">
        <f t="shared" si="827"/>
        <v>9</v>
      </c>
      <c r="H199" s="22">
        <v>5</v>
      </c>
      <c r="I199" s="22">
        <v>36</v>
      </c>
      <c r="J199" s="22">
        <v>7</v>
      </c>
      <c r="K199" s="22">
        <v>0</v>
      </c>
      <c r="L199" s="22">
        <f t="shared" si="828"/>
        <v>7</v>
      </c>
      <c r="M199" s="22">
        <v>5</v>
      </c>
      <c r="N199" s="22">
        <v>36</v>
      </c>
      <c r="O199" s="22">
        <v>2</v>
      </c>
      <c r="P199" s="22">
        <v>6</v>
      </c>
      <c r="Q199" s="22">
        <f t="shared" si="829"/>
        <v>8</v>
      </c>
      <c r="R199" s="22">
        <v>10</v>
      </c>
      <c r="S199" s="22">
        <v>41</v>
      </c>
      <c r="T199" s="22">
        <v>7</v>
      </c>
      <c r="U199" s="22">
        <v>9</v>
      </c>
      <c r="V199" s="22">
        <f t="shared" si="830"/>
        <v>16</v>
      </c>
      <c r="W199" s="22">
        <v>5</v>
      </c>
      <c r="X199" s="22">
        <v>5</v>
      </c>
      <c r="Y199" s="22">
        <v>4</v>
      </c>
      <c r="Z199" s="22">
        <v>1</v>
      </c>
      <c r="AA199" s="22">
        <f t="shared" si="831"/>
        <v>5</v>
      </c>
      <c r="AB199" s="22">
        <v>0</v>
      </c>
      <c r="AC199" s="22">
        <v>0</v>
      </c>
      <c r="AD199" s="22">
        <v>0</v>
      </c>
      <c r="AE199" s="22">
        <v>0</v>
      </c>
      <c r="AF199" s="22">
        <f t="shared" si="832"/>
        <v>0</v>
      </c>
      <c r="AG199" s="22">
        <v>0</v>
      </c>
      <c r="AH199" s="22">
        <v>0</v>
      </c>
      <c r="AI199" s="22">
        <v>0</v>
      </c>
      <c r="AJ199" s="22">
        <v>0</v>
      </c>
      <c r="AK199" s="22">
        <f t="shared" si="833"/>
        <v>0</v>
      </c>
      <c r="AL199" s="22">
        <v>0</v>
      </c>
      <c r="AM199" s="22">
        <v>4</v>
      </c>
      <c r="AN199" s="22">
        <v>1</v>
      </c>
      <c r="AO199" s="22">
        <v>1</v>
      </c>
      <c r="AP199" s="22">
        <f t="shared" si="834"/>
        <v>2</v>
      </c>
      <c r="AQ199" s="22">
        <v>0</v>
      </c>
      <c r="AR199" s="22">
        <v>0</v>
      </c>
      <c r="AS199" s="22">
        <v>0</v>
      </c>
      <c r="AT199" s="22">
        <v>0</v>
      </c>
      <c r="AU199" s="22">
        <f t="shared" si="835"/>
        <v>0</v>
      </c>
      <c r="AV199" s="22">
        <v>0</v>
      </c>
      <c r="AW199" s="22">
        <v>0</v>
      </c>
      <c r="AX199" s="22">
        <v>0</v>
      </c>
      <c r="AY199" s="22">
        <v>0</v>
      </c>
      <c r="AZ199" s="22">
        <f t="shared" si="836"/>
        <v>0</v>
      </c>
      <c r="BA199" s="22">
        <f t="shared" si="837"/>
        <v>35</v>
      </c>
      <c r="BB199" s="22">
        <f t="shared" si="838"/>
        <v>139</v>
      </c>
      <c r="BC199" s="22">
        <f t="shared" si="839"/>
        <v>25</v>
      </c>
      <c r="BD199" s="22">
        <f t="shared" si="840"/>
        <v>22</v>
      </c>
      <c r="BE199" s="22">
        <f t="shared" si="841"/>
        <v>47</v>
      </c>
      <c r="BF199" s="26">
        <v>2</v>
      </c>
      <c r="BG199" s="22" t="str">
        <f t="shared" si="725"/>
        <v>0</v>
      </c>
      <c r="BH199" s="22" t="str">
        <f t="shared" si="726"/>
        <v>0</v>
      </c>
      <c r="BI199" s="22">
        <f t="shared" si="727"/>
        <v>0</v>
      </c>
      <c r="BJ199" s="22">
        <f t="shared" si="728"/>
        <v>25</v>
      </c>
      <c r="BK199" s="22">
        <f t="shared" si="729"/>
        <v>22</v>
      </c>
      <c r="BL199" s="22">
        <f t="shared" si="730"/>
        <v>47</v>
      </c>
    </row>
    <row r="200" spans="1:64" ht="24.95" customHeight="1">
      <c r="A200" s="20"/>
      <c r="B200" s="21" t="s">
        <v>156</v>
      </c>
      <c r="C200" s="22">
        <v>5</v>
      </c>
      <c r="D200" s="22">
        <v>6</v>
      </c>
      <c r="E200" s="22">
        <v>1</v>
      </c>
      <c r="F200" s="22">
        <v>3</v>
      </c>
      <c r="G200" s="22">
        <f t="shared" si="827"/>
        <v>4</v>
      </c>
      <c r="H200" s="22">
        <v>5</v>
      </c>
      <c r="I200" s="22">
        <v>16</v>
      </c>
      <c r="J200" s="22">
        <v>3</v>
      </c>
      <c r="K200" s="22">
        <v>1</v>
      </c>
      <c r="L200" s="22">
        <f t="shared" si="828"/>
        <v>4</v>
      </c>
      <c r="M200" s="22">
        <v>15</v>
      </c>
      <c r="N200" s="22">
        <v>18</v>
      </c>
      <c r="O200" s="22">
        <v>6</v>
      </c>
      <c r="P200" s="22">
        <v>3</v>
      </c>
      <c r="Q200" s="22">
        <f t="shared" si="829"/>
        <v>9</v>
      </c>
      <c r="R200" s="22">
        <v>5</v>
      </c>
      <c r="S200" s="22">
        <v>10</v>
      </c>
      <c r="T200" s="22">
        <f>3+7</f>
        <v>10</v>
      </c>
      <c r="U200" s="22">
        <f>2+1</f>
        <v>3</v>
      </c>
      <c r="V200" s="22">
        <f t="shared" si="830"/>
        <v>13</v>
      </c>
      <c r="W200" s="22">
        <v>5</v>
      </c>
      <c r="X200" s="22">
        <v>15</v>
      </c>
      <c r="Y200" s="22">
        <v>7</v>
      </c>
      <c r="Z200" s="22">
        <v>4</v>
      </c>
      <c r="AA200" s="22">
        <f t="shared" si="831"/>
        <v>11</v>
      </c>
      <c r="AB200" s="22">
        <v>0</v>
      </c>
      <c r="AC200" s="22">
        <v>0</v>
      </c>
      <c r="AD200" s="22">
        <v>0</v>
      </c>
      <c r="AE200" s="22">
        <v>0</v>
      </c>
      <c r="AF200" s="22">
        <f t="shared" si="832"/>
        <v>0</v>
      </c>
      <c r="AG200" s="22">
        <v>0</v>
      </c>
      <c r="AH200" s="22">
        <v>0</v>
      </c>
      <c r="AI200" s="22">
        <v>0</v>
      </c>
      <c r="AJ200" s="22">
        <v>0</v>
      </c>
      <c r="AK200" s="22">
        <f t="shared" si="833"/>
        <v>0</v>
      </c>
      <c r="AL200" s="22">
        <v>0</v>
      </c>
      <c r="AM200" s="22">
        <v>0</v>
      </c>
      <c r="AN200" s="22">
        <v>0</v>
      </c>
      <c r="AO200" s="22">
        <v>0</v>
      </c>
      <c r="AP200" s="22">
        <f t="shared" si="834"/>
        <v>0</v>
      </c>
      <c r="AQ200" s="22">
        <v>0</v>
      </c>
      <c r="AR200" s="22">
        <v>0</v>
      </c>
      <c r="AS200" s="22">
        <v>0</v>
      </c>
      <c r="AT200" s="22">
        <v>0</v>
      </c>
      <c r="AU200" s="22">
        <f t="shared" si="835"/>
        <v>0</v>
      </c>
      <c r="AV200" s="22">
        <v>0</v>
      </c>
      <c r="AW200" s="22">
        <v>0</v>
      </c>
      <c r="AX200" s="22">
        <v>0</v>
      </c>
      <c r="AY200" s="22">
        <v>0</v>
      </c>
      <c r="AZ200" s="22">
        <f t="shared" si="836"/>
        <v>0</v>
      </c>
      <c r="BA200" s="22">
        <f t="shared" si="837"/>
        <v>35</v>
      </c>
      <c r="BB200" s="22">
        <f t="shared" si="838"/>
        <v>65</v>
      </c>
      <c r="BC200" s="22">
        <f t="shared" si="839"/>
        <v>27</v>
      </c>
      <c r="BD200" s="22">
        <f t="shared" si="840"/>
        <v>14</v>
      </c>
      <c r="BE200" s="22">
        <f t="shared" si="841"/>
        <v>41</v>
      </c>
      <c r="BF200" s="26">
        <v>2</v>
      </c>
      <c r="BG200" s="22" t="str">
        <f t="shared" si="725"/>
        <v>0</v>
      </c>
      <c r="BH200" s="22" t="str">
        <f t="shared" si="726"/>
        <v>0</v>
      </c>
      <c r="BI200" s="22">
        <f t="shared" si="727"/>
        <v>0</v>
      </c>
      <c r="BJ200" s="22">
        <f t="shared" si="728"/>
        <v>27</v>
      </c>
      <c r="BK200" s="22">
        <f t="shared" si="729"/>
        <v>14</v>
      </c>
      <c r="BL200" s="22">
        <f t="shared" si="730"/>
        <v>41</v>
      </c>
    </row>
    <row r="201" spans="1:64" s="2" customFormat="1" ht="24.95" customHeight="1">
      <c r="A201" s="4"/>
      <c r="B201" s="23" t="s">
        <v>52</v>
      </c>
      <c r="C201" s="38">
        <f t="shared" ref="C201:BL201" si="842">SUM(C195:C200)</f>
        <v>35</v>
      </c>
      <c r="D201" s="38">
        <f t="shared" si="842"/>
        <v>42</v>
      </c>
      <c r="E201" s="38">
        <f t="shared" si="842"/>
        <v>9</v>
      </c>
      <c r="F201" s="38">
        <f t="shared" si="842"/>
        <v>13</v>
      </c>
      <c r="G201" s="38">
        <f t="shared" si="842"/>
        <v>22</v>
      </c>
      <c r="H201" s="38">
        <f t="shared" si="842"/>
        <v>35</v>
      </c>
      <c r="I201" s="38">
        <f t="shared" si="842"/>
        <v>139</v>
      </c>
      <c r="J201" s="38">
        <f t="shared" si="842"/>
        <v>28</v>
      </c>
      <c r="K201" s="38">
        <f t="shared" si="842"/>
        <v>16</v>
      </c>
      <c r="L201" s="38">
        <f t="shared" si="842"/>
        <v>44</v>
      </c>
      <c r="M201" s="38">
        <f t="shared" si="842"/>
        <v>120</v>
      </c>
      <c r="N201" s="38">
        <f t="shared" si="842"/>
        <v>270</v>
      </c>
      <c r="O201" s="38">
        <f t="shared" si="842"/>
        <v>38</v>
      </c>
      <c r="P201" s="38">
        <f t="shared" si="842"/>
        <v>48</v>
      </c>
      <c r="Q201" s="38">
        <f t="shared" si="842"/>
        <v>86</v>
      </c>
      <c r="R201" s="38">
        <f t="shared" ref="R201:AF201" si="843">SUM(R195:R200)</f>
        <v>85</v>
      </c>
      <c r="S201" s="38">
        <f t="shared" si="843"/>
        <v>226</v>
      </c>
      <c r="T201" s="38">
        <f t="shared" si="843"/>
        <v>50</v>
      </c>
      <c r="U201" s="38">
        <f t="shared" si="843"/>
        <v>70</v>
      </c>
      <c r="V201" s="38">
        <f t="shared" si="843"/>
        <v>120</v>
      </c>
      <c r="W201" s="38">
        <f t="shared" si="843"/>
        <v>30</v>
      </c>
      <c r="X201" s="38">
        <f t="shared" si="843"/>
        <v>90</v>
      </c>
      <c r="Y201" s="38">
        <f t="shared" si="843"/>
        <v>40</v>
      </c>
      <c r="Z201" s="38">
        <f t="shared" si="843"/>
        <v>31</v>
      </c>
      <c r="AA201" s="38">
        <f t="shared" si="843"/>
        <v>71</v>
      </c>
      <c r="AB201" s="38">
        <f t="shared" si="843"/>
        <v>10</v>
      </c>
      <c r="AC201" s="38">
        <f t="shared" si="843"/>
        <v>10</v>
      </c>
      <c r="AD201" s="38">
        <f t="shared" si="843"/>
        <v>3</v>
      </c>
      <c r="AE201" s="38">
        <f t="shared" si="843"/>
        <v>3</v>
      </c>
      <c r="AF201" s="38">
        <f t="shared" si="843"/>
        <v>6</v>
      </c>
      <c r="AG201" s="38">
        <f t="shared" si="842"/>
        <v>0</v>
      </c>
      <c r="AH201" s="38">
        <f t="shared" si="842"/>
        <v>46</v>
      </c>
      <c r="AI201" s="38">
        <f t="shared" si="842"/>
        <v>10</v>
      </c>
      <c r="AJ201" s="38">
        <f t="shared" si="842"/>
        <v>8</v>
      </c>
      <c r="AK201" s="38">
        <f t="shared" si="842"/>
        <v>18</v>
      </c>
      <c r="AL201" s="38">
        <f t="shared" si="842"/>
        <v>0</v>
      </c>
      <c r="AM201" s="38">
        <f t="shared" si="842"/>
        <v>21</v>
      </c>
      <c r="AN201" s="38">
        <f t="shared" si="842"/>
        <v>8</v>
      </c>
      <c r="AO201" s="38">
        <f t="shared" si="842"/>
        <v>2</v>
      </c>
      <c r="AP201" s="38">
        <f t="shared" si="842"/>
        <v>10</v>
      </c>
      <c r="AQ201" s="38">
        <f t="shared" si="842"/>
        <v>0</v>
      </c>
      <c r="AR201" s="38">
        <f t="shared" si="842"/>
        <v>0</v>
      </c>
      <c r="AS201" s="38">
        <f t="shared" si="842"/>
        <v>0</v>
      </c>
      <c r="AT201" s="38">
        <f t="shared" si="842"/>
        <v>0</v>
      </c>
      <c r="AU201" s="38">
        <f t="shared" si="842"/>
        <v>0</v>
      </c>
      <c r="AV201" s="38">
        <f t="shared" ref="AV201:AZ201" si="844">SUM(AV195:AV200)</f>
        <v>0</v>
      </c>
      <c r="AW201" s="38">
        <f t="shared" si="844"/>
        <v>0</v>
      </c>
      <c r="AX201" s="38">
        <f t="shared" si="844"/>
        <v>0</v>
      </c>
      <c r="AY201" s="38">
        <f t="shared" si="844"/>
        <v>0</v>
      </c>
      <c r="AZ201" s="38">
        <f t="shared" si="844"/>
        <v>0</v>
      </c>
      <c r="BA201" s="22">
        <f t="shared" si="837"/>
        <v>315</v>
      </c>
      <c r="BB201" s="22">
        <f t="shared" si="838"/>
        <v>844</v>
      </c>
      <c r="BC201" s="22">
        <f t="shared" si="839"/>
        <v>186</v>
      </c>
      <c r="BD201" s="22">
        <f t="shared" si="840"/>
        <v>191</v>
      </c>
      <c r="BE201" s="22">
        <f t="shared" si="841"/>
        <v>377</v>
      </c>
      <c r="BF201" s="39"/>
      <c r="BG201" s="38">
        <f t="shared" si="842"/>
        <v>0</v>
      </c>
      <c r="BH201" s="38">
        <f t="shared" si="842"/>
        <v>0</v>
      </c>
      <c r="BI201" s="38">
        <f t="shared" si="842"/>
        <v>0</v>
      </c>
      <c r="BJ201" s="38">
        <f t="shared" si="842"/>
        <v>186</v>
      </c>
      <c r="BK201" s="38">
        <f t="shared" si="842"/>
        <v>191</v>
      </c>
      <c r="BL201" s="24">
        <f t="shared" si="842"/>
        <v>377</v>
      </c>
    </row>
    <row r="202" spans="1:64" ht="24.95" customHeight="1">
      <c r="A202" s="20"/>
      <c r="B202" s="5" t="s">
        <v>78</v>
      </c>
      <c r="C202" s="33"/>
      <c r="D202" s="96"/>
      <c r="E202" s="96"/>
      <c r="F202" s="96"/>
      <c r="G202" s="32"/>
      <c r="H202" s="32"/>
      <c r="I202" s="32"/>
      <c r="J202" s="32"/>
      <c r="K202" s="32"/>
      <c r="L202" s="32"/>
      <c r="M202" s="96"/>
      <c r="N202" s="96"/>
      <c r="O202" s="97"/>
      <c r="P202" s="97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96"/>
      <c r="AH202" s="96"/>
      <c r="AI202" s="96"/>
      <c r="AJ202" s="96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117"/>
      <c r="BG202" s="32"/>
      <c r="BH202" s="32"/>
      <c r="BI202" s="32"/>
      <c r="BJ202" s="32"/>
      <c r="BK202" s="32"/>
      <c r="BL202" s="52"/>
    </row>
    <row r="203" spans="1:64" ht="24.95" customHeight="1">
      <c r="A203" s="4"/>
      <c r="B203" s="21" t="s">
        <v>97</v>
      </c>
      <c r="C203" s="22">
        <v>20</v>
      </c>
      <c r="D203" s="22">
        <v>17</v>
      </c>
      <c r="E203" s="22">
        <f>1+1</f>
        <v>2</v>
      </c>
      <c r="F203" s="22">
        <f>6+4</f>
        <v>10</v>
      </c>
      <c r="G203" s="22">
        <f t="shared" ref="G203:G204" si="845">E203+F203</f>
        <v>12</v>
      </c>
      <c r="H203" s="22">
        <v>15</v>
      </c>
      <c r="I203" s="22">
        <v>23</v>
      </c>
      <c r="J203" s="22">
        <v>6</v>
      </c>
      <c r="K203" s="22">
        <v>11</v>
      </c>
      <c r="L203" s="22">
        <f t="shared" ref="L203:L204" si="846">J203+K203</f>
        <v>17</v>
      </c>
      <c r="M203" s="22">
        <v>0</v>
      </c>
      <c r="N203" s="22">
        <v>0</v>
      </c>
      <c r="O203" s="22">
        <v>0</v>
      </c>
      <c r="P203" s="22">
        <v>0</v>
      </c>
      <c r="Q203" s="22">
        <f t="shared" ref="Q203:Q204" si="847">O203+P203</f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f t="shared" ref="V203:V204" si="848">T203+U203</f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f t="shared" ref="AA203:AA204" si="849">Y203+Z203</f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f t="shared" ref="AF203:AF204" si="850">AD203+AE203</f>
        <v>0</v>
      </c>
      <c r="AG203" s="22">
        <v>0</v>
      </c>
      <c r="AH203" s="22">
        <v>0</v>
      </c>
      <c r="AI203" s="22">
        <v>0</v>
      </c>
      <c r="AJ203" s="22">
        <v>0</v>
      </c>
      <c r="AK203" s="22">
        <f t="shared" ref="AK203:AK204" si="851">AI203+AJ203</f>
        <v>0</v>
      </c>
      <c r="AL203" s="22">
        <v>0</v>
      </c>
      <c r="AM203" s="22">
        <v>0</v>
      </c>
      <c r="AN203" s="22">
        <v>0</v>
      </c>
      <c r="AO203" s="22">
        <v>0</v>
      </c>
      <c r="AP203" s="22">
        <f t="shared" ref="AP203:AP204" si="852">AN203+AO203</f>
        <v>0</v>
      </c>
      <c r="AQ203" s="22">
        <v>0</v>
      </c>
      <c r="AR203" s="22">
        <v>0</v>
      </c>
      <c r="AS203" s="22">
        <v>0</v>
      </c>
      <c r="AT203" s="22">
        <v>0</v>
      </c>
      <c r="AU203" s="22">
        <f t="shared" ref="AU203:AU204" si="853">AS203+AT203</f>
        <v>0</v>
      </c>
      <c r="AV203" s="22">
        <v>0</v>
      </c>
      <c r="AW203" s="22">
        <v>0</v>
      </c>
      <c r="AX203" s="22">
        <v>0</v>
      </c>
      <c r="AY203" s="22">
        <v>0</v>
      </c>
      <c r="AZ203" s="22">
        <f t="shared" ref="AZ203:AZ204" si="854">AX203+AY203</f>
        <v>0</v>
      </c>
      <c r="BA203" s="22">
        <f t="shared" ref="BA203:BA206" si="855">C203+H203+M203+R203+W203+AB203+AG203+AL203+AQ203+AV203</f>
        <v>35</v>
      </c>
      <c r="BB203" s="22">
        <f t="shared" ref="BB203:BB206" si="856">D203+I203+N203+S203+X203+AC203+AH203+AM203+AR203+AW203</f>
        <v>40</v>
      </c>
      <c r="BC203" s="22">
        <f t="shared" ref="BC203:BC206" si="857">E203+J203+O203+T203+Y203+AD203+AI203+AN203+AS203+AX203</f>
        <v>8</v>
      </c>
      <c r="BD203" s="22">
        <f t="shared" ref="BD203:BD206" si="858">F203+K203+P203+U203+Z203+AE203+AJ203+AO203+AT203+AY203</f>
        <v>21</v>
      </c>
      <c r="BE203" s="22">
        <f t="shared" ref="BE203:BE206" si="859">G203+L203+Q203+V203+AA203+AF203+AK203+AP203+AU203+AZ203</f>
        <v>29</v>
      </c>
      <c r="BF203" s="26">
        <v>2</v>
      </c>
      <c r="BG203" s="22" t="str">
        <f t="shared" ref="BG203:BG249" si="860">IF(BF203=1,BC203,"0")</f>
        <v>0</v>
      </c>
      <c r="BH203" s="22" t="str">
        <f t="shared" ref="BH203:BH249" si="861">IF(BF203=1,BD203,"0")</f>
        <v>0</v>
      </c>
      <c r="BI203" s="22">
        <f t="shared" ref="BI203:BI249" si="862">BG203+BH203</f>
        <v>0</v>
      </c>
      <c r="BJ203" s="22">
        <f t="shared" ref="BJ203:BJ249" si="863">IF(BF203=2,BC203,"0")</f>
        <v>8</v>
      </c>
      <c r="BK203" s="22">
        <f t="shared" ref="BK203:BK249" si="864">IF(BF203=2,BD203,"0")</f>
        <v>21</v>
      </c>
      <c r="BL203" s="22">
        <f t="shared" ref="BL203:BL249" si="865">BJ203+BK203</f>
        <v>29</v>
      </c>
    </row>
    <row r="204" spans="1:64" ht="24.95" customHeight="1">
      <c r="A204" s="12"/>
      <c r="B204" s="21" t="s">
        <v>32</v>
      </c>
      <c r="C204" s="22">
        <v>20</v>
      </c>
      <c r="D204" s="22">
        <v>35</v>
      </c>
      <c r="E204" s="22">
        <v>14</v>
      </c>
      <c r="F204" s="22">
        <v>9</v>
      </c>
      <c r="G204" s="22">
        <f t="shared" si="845"/>
        <v>23</v>
      </c>
      <c r="H204" s="22">
        <v>15</v>
      </c>
      <c r="I204" s="22">
        <v>70</v>
      </c>
      <c r="J204" s="22">
        <f>16+1</f>
        <v>17</v>
      </c>
      <c r="K204" s="22">
        <v>3</v>
      </c>
      <c r="L204" s="22">
        <f t="shared" si="846"/>
        <v>20</v>
      </c>
      <c r="M204" s="22">
        <v>0</v>
      </c>
      <c r="N204" s="22">
        <v>0</v>
      </c>
      <c r="O204" s="22">
        <v>0</v>
      </c>
      <c r="P204" s="22">
        <v>0</v>
      </c>
      <c r="Q204" s="22">
        <f t="shared" si="847"/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f t="shared" si="848"/>
        <v>0</v>
      </c>
      <c r="W204" s="22">
        <v>0</v>
      </c>
      <c r="X204" s="22">
        <v>0</v>
      </c>
      <c r="Y204" s="22">
        <v>0</v>
      </c>
      <c r="Z204" s="22">
        <v>0</v>
      </c>
      <c r="AA204" s="22">
        <f t="shared" si="849"/>
        <v>0</v>
      </c>
      <c r="AB204" s="22">
        <v>0</v>
      </c>
      <c r="AC204" s="22">
        <v>0</v>
      </c>
      <c r="AD204" s="22">
        <v>0</v>
      </c>
      <c r="AE204" s="22">
        <v>0</v>
      </c>
      <c r="AF204" s="22">
        <f t="shared" si="850"/>
        <v>0</v>
      </c>
      <c r="AG204" s="22">
        <v>0</v>
      </c>
      <c r="AH204" s="22">
        <v>0</v>
      </c>
      <c r="AI204" s="22">
        <v>0</v>
      </c>
      <c r="AJ204" s="22">
        <v>0</v>
      </c>
      <c r="AK204" s="22">
        <f t="shared" si="851"/>
        <v>0</v>
      </c>
      <c r="AL204" s="22">
        <v>0</v>
      </c>
      <c r="AM204" s="22">
        <v>0</v>
      </c>
      <c r="AN204" s="22">
        <v>0</v>
      </c>
      <c r="AO204" s="22">
        <v>0</v>
      </c>
      <c r="AP204" s="22">
        <f t="shared" si="852"/>
        <v>0</v>
      </c>
      <c r="AQ204" s="22">
        <v>0</v>
      </c>
      <c r="AR204" s="22">
        <v>0</v>
      </c>
      <c r="AS204" s="22">
        <v>0</v>
      </c>
      <c r="AT204" s="22">
        <v>0</v>
      </c>
      <c r="AU204" s="22">
        <f t="shared" si="853"/>
        <v>0</v>
      </c>
      <c r="AV204" s="22">
        <v>0</v>
      </c>
      <c r="AW204" s="22">
        <v>0</v>
      </c>
      <c r="AX204" s="22">
        <v>0</v>
      </c>
      <c r="AY204" s="22">
        <v>0</v>
      </c>
      <c r="AZ204" s="22">
        <f t="shared" si="854"/>
        <v>0</v>
      </c>
      <c r="BA204" s="22">
        <f t="shared" si="855"/>
        <v>35</v>
      </c>
      <c r="BB204" s="22">
        <f t="shared" si="856"/>
        <v>105</v>
      </c>
      <c r="BC204" s="22">
        <f t="shared" si="857"/>
        <v>31</v>
      </c>
      <c r="BD204" s="22">
        <f t="shared" si="858"/>
        <v>12</v>
      </c>
      <c r="BE204" s="22">
        <f t="shared" si="859"/>
        <v>43</v>
      </c>
      <c r="BF204" s="26">
        <v>2</v>
      </c>
      <c r="BG204" s="22" t="str">
        <f t="shared" si="860"/>
        <v>0</v>
      </c>
      <c r="BH204" s="22" t="str">
        <f t="shared" si="861"/>
        <v>0</v>
      </c>
      <c r="BI204" s="22">
        <f t="shared" si="862"/>
        <v>0</v>
      </c>
      <c r="BJ204" s="22">
        <f t="shared" si="863"/>
        <v>31</v>
      </c>
      <c r="BK204" s="22">
        <f t="shared" si="864"/>
        <v>12</v>
      </c>
      <c r="BL204" s="22">
        <f t="shared" si="865"/>
        <v>43</v>
      </c>
    </row>
    <row r="205" spans="1:64" s="2" customFormat="1" ht="24.95" customHeight="1">
      <c r="A205" s="63"/>
      <c r="B205" s="23" t="s">
        <v>52</v>
      </c>
      <c r="C205" s="38">
        <f t="shared" ref="C205:AH205" si="866">SUM(C203:C204)</f>
        <v>40</v>
      </c>
      <c r="D205" s="38">
        <f t="shared" si="866"/>
        <v>52</v>
      </c>
      <c r="E205" s="38">
        <f t="shared" si="866"/>
        <v>16</v>
      </c>
      <c r="F205" s="38">
        <f t="shared" si="866"/>
        <v>19</v>
      </c>
      <c r="G205" s="38">
        <f t="shared" si="866"/>
        <v>35</v>
      </c>
      <c r="H205" s="38">
        <f t="shared" ref="H205:L205" si="867">SUM(H203:H204)</f>
        <v>30</v>
      </c>
      <c r="I205" s="38">
        <f t="shared" si="867"/>
        <v>93</v>
      </c>
      <c r="J205" s="38">
        <f t="shared" si="867"/>
        <v>23</v>
      </c>
      <c r="K205" s="38">
        <f t="shared" si="867"/>
        <v>14</v>
      </c>
      <c r="L205" s="38">
        <f t="shared" si="867"/>
        <v>37</v>
      </c>
      <c r="M205" s="38">
        <f t="shared" si="866"/>
        <v>0</v>
      </c>
      <c r="N205" s="38">
        <f t="shared" si="866"/>
        <v>0</v>
      </c>
      <c r="O205" s="38">
        <f t="shared" si="866"/>
        <v>0</v>
      </c>
      <c r="P205" s="38">
        <f t="shared" si="866"/>
        <v>0</v>
      </c>
      <c r="Q205" s="38">
        <f t="shared" si="866"/>
        <v>0</v>
      </c>
      <c r="R205" s="38">
        <f t="shared" si="866"/>
        <v>0</v>
      </c>
      <c r="S205" s="38">
        <f t="shared" si="866"/>
        <v>0</v>
      </c>
      <c r="T205" s="38">
        <f t="shared" si="866"/>
        <v>0</v>
      </c>
      <c r="U205" s="38">
        <f t="shared" si="866"/>
        <v>0</v>
      </c>
      <c r="V205" s="38">
        <f t="shared" si="866"/>
        <v>0</v>
      </c>
      <c r="W205" s="38">
        <f t="shared" si="866"/>
        <v>0</v>
      </c>
      <c r="X205" s="38">
        <f t="shared" si="866"/>
        <v>0</v>
      </c>
      <c r="Y205" s="38">
        <f t="shared" si="866"/>
        <v>0</v>
      </c>
      <c r="Z205" s="38">
        <f t="shared" si="866"/>
        <v>0</v>
      </c>
      <c r="AA205" s="38">
        <f t="shared" si="866"/>
        <v>0</v>
      </c>
      <c r="AB205" s="38">
        <f t="shared" ref="AB205:AF205" si="868">SUM(AB203:AB204)</f>
        <v>0</v>
      </c>
      <c r="AC205" s="38">
        <f t="shared" si="868"/>
        <v>0</v>
      </c>
      <c r="AD205" s="38">
        <f t="shared" si="868"/>
        <v>0</v>
      </c>
      <c r="AE205" s="38">
        <f t="shared" si="868"/>
        <v>0</v>
      </c>
      <c r="AF205" s="38">
        <f t="shared" si="868"/>
        <v>0</v>
      </c>
      <c r="AG205" s="38">
        <f t="shared" si="866"/>
        <v>0</v>
      </c>
      <c r="AH205" s="38">
        <f t="shared" si="866"/>
        <v>0</v>
      </c>
      <c r="AI205" s="38">
        <f t="shared" ref="AI205:BL205" si="869">SUM(AI203:AI204)</f>
        <v>0</v>
      </c>
      <c r="AJ205" s="38">
        <f t="shared" si="869"/>
        <v>0</v>
      </c>
      <c r="AK205" s="38">
        <f t="shared" si="869"/>
        <v>0</v>
      </c>
      <c r="AL205" s="38">
        <f t="shared" ref="AL205:AP205" si="870">SUM(AL203:AL204)</f>
        <v>0</v>
      </c>
      <c r="AM205" s="38">
        <f t="shared" si="870"/>
        <v>0</v>
      </c>
      <c r="AN205" s="38">
        <f t="shared" si="870"/>
        <v>0</v>
      </c>
      <c r="AO205" s="38">
        <f t="shared" si="870"/>
        <v>0</v>
      </c>
      <c r="AP205" s="38">
        <f t="shared" si="870"/>
        <v>0</v>
      </c>
      <c r="AQ205" s="38">
        <f t="shared" ref="AQ205:AU205" si="871">SUM(AQ203:AQ204)</f>
        <v>0</v>
      </c>
      <c r="AR205" s="38">
        <f t="shared" si="871"/>
        <v>0</v>
      </c>
      <c r="AS205" s="38">
        <f t="shared" si="871"/>
        <v>0</v>
      </c>
      <c r="AT205" s="38">
        <f t="shared" si="871"/>
        <v>0</v>
      </c>
      <c r="AU205" s="38">
        <f t="shared" si="871"/>
        <v>0</v>
      </c>
      <c r="AV205" s="38">
        <f t="shared" si="869"/>
        <v>0</v>
      </c>
      <c r="AW205" s="38">
        <f t="shared" si="869"/>
        <v>0</v>
      </c>
      <c r="AX205" s="38">
        <f t="shared" si="869"/>
        <v>0</v>
      </c>
      <c r="AY205" s="38">
        <f t="shared" si="869"/>
        <v>0</v>
      </c>
      <c r="AZ205" s="38">
        <f t="shared" si="869"/>
        <v>0</v>
      </c>
      <c r="BA205" s="22">
        <f t="shared" si="855"/>
        <v>70</v>
      </c>
      <c r="BB205" s="22">
        <f t="shared" si="856"/>
        <v>145</v>
      </c>
      <c r="BC205" s="22">
        <f t="shared" si="857"/>
        <v>39</v>
      </c>
      <c r="BD205" s="22">
        <f t="shared" si="858"/>
        <v>33</v>
      </c>
      <c r="BE205" s="22">
        <f t="shared" si="859"/>
        <v>72</v>
      </c>
      <c r="BF205" s="38">
        <f t="shared" si="869"/>
        <v>4</v>
      </c>
      <c r="BG205" s="38">
        <f t="shared" si="869"/>
        <v>0</v>
      </c>
      <c r="BH205" s="38">
        <f t="shared" si="869"/>
        <v>0</v>
      </c>
      <c r="BI205" s="38">
        <f t="shared" si="869"/>
        <v>0</v>
      </c>
      <c r="BJ205" s="38">
        <f t="shared" si="869"/>
        <v>39</v>
      </c>
      <c r="BK205" s="38">
        <f t="shared" si="869"/>
        <v>33</v>
      </c>
      <c r="BL205" s="24">
        <f t="shared" si="869"/>
        <v>72</v>
      </c>
    </row>
    <row r="206" spans="1:64" s="2" customFormat="1" ht="24.95" customHeight="1">
      <c r="A206" s="63"/>
      <c r="B206" s="23" t="s">
        <v>54</v>
      </c>
      <c r="C206" s="38">
        <f t="shared" ref="C206:AH206" si="872">C201+C205</f>
        <v>75</v>
      </c>
      <c r="D206" s="38">
        <f t="shared" si="872"/>
        <v>94</v>
      </c>
      <c r="E206" s="38">
        <f t="shared" si="872"/>
        <v>25</v>
      </c>
      <c r="F206" s="38">
        <f t="shared" si="872"/>
        <v>32</v>
      </c>
      <c r="G206" s="38">
        <f t="shared" si="872"/>
        <v>57</v>
      </c>
      <c r="H206" s="38">
        <f t="shared" ref="H206:L206" si="873">H201+H205</f>
        <v>65</v>
      </c>
      <c r="I206" s="38">
        <f t="shared" si="873"/>
        <v>232</v>
      </c>
      <c r="J206" s="38">
        <f t="shared" si="873"/>
        <v>51</v>
      </c>
      <c r="K206" s="38">
        <f t="shared" si="873"/>
        <v>30</v>
      </c>
      <c r="L206" s="38">
        <f t="shared" si="873"/>
        <v>81</v>
      </c>
      <c r="M206" s="38">
        <f t="shared" si="872"/>
        <v>120</v>
      </c>
      <c r="N206" s="38">
        <f t="shared" si="872"/>
        <v>270</v>
      </c>
      <c r="O206" s="38">
        <f t="shared" si="872"/>
        <v>38</v>
      </c>
      <c r="P206" s="38">
        <f t="shared" si="872"/>
        <v>48</v>
      </c>
      <c r="Q206" s="38">
        <f t="shared" si="872"/>
        <v>86</v>
      </c>
      <c r="R206" s="38">
        <f t="shared" si="872"/>
        <v>85</v>
      </c>
      <c r="S206" s="38">
        <f t="shared" si="872"/>
        <v>226</v>
      </c>
      <c r="T206" s="38">
        <f t="shared" si="872"/>
        <v>50</v>
      </c>
      <c r="U206" s="38">
        <f t="shared" si="872"/>
        <v>70</v>
      </c>
      <c r="V206" s="38">
        <f t="shared" si="872"/>
        <v>120</v>
      </c>
      <c r="W206" s="38">
        <f t="shared" si="872"/>
        <v>30</v>
      </c>
      <c r="X206" s="38">
        <f t="shared" si="872"/>
        <v>90</v>
      </c>
      <c r="Y206" s="38">
        <f t="shared" si="872"/>
        <v>40</v>
      </c>
      <c r="Z206" s="38">
        <f t="shared" si="872"/>
        <v>31</v>
      </c>
      <c r="AA206" s="38">
        <f t="shared" si="872"/>
        <v>71</v>
      </c>
      <c r="AB206" s="38">
        <f t="shared" ref="AB206:AF206" si="874">AB201+AB205</f>
        <v>10</v>
      </c>
      <c r="AC206" s="38">
        <f t="shared" si="874"/>
        <v>10</v>
      </c>
      <c r="AD206" s="38">
        <f t="shared" si="874"/>
        <v>3</v>
      </c>
      <c r="AE206" s="38">
        <f t="shared" si="874"/>
        <v>3</v>
      </c>
      <c r="AF206" s="38">
        <f t="shared" si="874"/>
        <v>6</v>
      </c>
      <c r="AG206" s="38">
        <f t="shared" si="872"/>
        <v>0</v>
      </c>
      <c r="AH206" s="38">
        <f t="shared" si="872"/>
        <v>46</v>
      </c>
      <c r="AI206" s="38">
        <f t="shared" ref="AI206:BL206" si="875">AI201+AI205</f>
        <v>10</v>
      </c>
      <c r="AJ206" s="38">
        <f t="shared" si="875"/>
        <v>8</v>
      </c>
      <c r="AK206" s="38">
        <f t="shared" si="875"/>
        <v>18</v>
      </c>
      <c r="AL206" s="38">
        <f t="shared" si="875"/>
        <v>0</v>
      </c>
      <c r="AM206" s="38">
        <f t="shared" si="875"/>
        <v>21</v>
      </c>
      <c r="AN206" s="38">
        <f t="shared" si="875"/>
        <v>8</v>
      </c>
      <c r="AO206" s="38">
        <f t="shared" si="875"/>
        <v>2</v>
      </c>
      <c r="AP206" s="38">
        <f t="shared" si="875"/>
        <v>10</v>
      </c>
      <c r="AQ206" s="38">
        <f t="shared" ref="AQ206:AU206" si="876">AQ201+AQ205</f>
        <v>0</v>
      </c>
      <c r="AR206" s="38">
        <f t="shared" si="876"/>
        <v>0</v>
      </c>
      <c r="AS206" s="38">
        <f t="shared" si="876"/>
        <v>0</v>
      </c>
      <c r="AT206" s="38">
        <f t="shared" si="876"/>
        <v>0</v>
      </c>
      <c r="AU206" s="38">
        <f t="shared" si="876"/>
        <v>0</v>
      </c>
      <c r="AV206" s="38">
        <f t="shared" si="875"/>
        <v>0</v>
      </c>
      <c r="AW206" s="38">
        <f t="shared" si="875"/>
        <v>0</v>
      </c>
      <c r="AX206" s="38">
        <f t="shared" si="875"/>
        <v>0</v>
      </c>
      <c r="AY206" s="38">
        <f t="shared" si="875"/>
        <v>0</v>
      </c>
      <c r="AZ206" s="38">
        <f t="shared" si="875"/>
        <v>0</v>
      </c>
      <c r="BA206" s="22">
        <f t="shared" si="855"/>
        <v>385</v>
      </c>
      <c r="BB206" s="22">
        <f t="shared" si="856"/>
        <v>989</v>
      </c>
      <c r="BC206" s="22">
        <f t="shared" si="857"/>
        <v>225</v>
      </c>
      <c r="BD206" s="22">
        <f t="shared" si="858"/>
        <v>224</v>
      </c>
      <c r="BE206" s="22">
        <f t="shared" si="859"/>
        <v>449</v>
      </c>
      <c r="BF206" s="38">
        <f t="shared" si="875"/>
        <v>4</v>
      </c>
      <c r="BG206" s="38">
        <f t="shared" si="875"/>
        <v>0</v>
      </c>
      <c r="BH206" s="38">
        <f t="shared" si="875"/>
        <v>0</v>
      </c>
      <c r="BI206" s="38">
        <f t="shared" si="875"/>
        <v>0</v>
      </c>
      <c r="BJ206" s="38">
        <f t="shared" si="875"/>
        <v>225</v>
      </c>
      <c r="BK206" s="38">
        <f t="shared" si="875"/>
        <v>224</v>
      </c>
      <c r="BL206" s="24">
        <f t="shared" si="875"/>
        <v>449</v>
      </c>
    </row>
    <row r="207" spans="1:64" ht="24.95" customHeight="1">
      <c r="A207" s="20"/>
      <c r="B207" s="42" t="s">
        <v>69</v>
      </c>
      <c r="C207" s="31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62"/>
      <c r="BG207" s="32"/>
      <c r="BH207" s="32"/>
      <c r="BI207" s="32"/>
      <c r="BJ207" s="32"/>
      <c r="BK207" s="32"/>
      <c r="BL207" s="52"/>
    </row>
    <row r="208" spans="1:64" ht="24.95" customHeight="1">
      <c r="A208" s="12"/>
      <c r="B208" s="5" t="s">
        <v>60</v>
      </c>
      <c r="C208" s="37"/>
      <c r="D208" s="97"/>
      <c r="E208" s="97"/>
      <c r="F208" s="97"/>
      <c r="G208" s="32"/>
      <c r="H208" s="32"/>
      <c r="I208" s="32"/>
      <c r="J208" s="32"/>
      <c r="K208" s="32"/>
      <c r="L208" s="32"/>
      <c r="M208" s="97"/>
      <c r="N208" s="97"/>
      <c r="O208" s="97"/>
      <c r="P208" s="97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97"/>
      <c r="AH208" s="97"/>
      <c r="AI208" s="97"/>
      <c r="AJ208" s="97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117"/>
      <c r="BG208" s="32"/>
      <c r="BH208" s="32"/>
      <c r="BI208" s="32"/>
      <c r="BJ208" s="32"/>
      <c r="BK208" s="32"/>
      <c r="BL208" s="52"/>
    </row>
    <row r="209" spans="1:64" ht="24.95" customHeight="1">
      <c r="A209" s="20"/>
      <c r="B209" s="21" t="s">
        <v>64</v>
      </c>
      <c r="C209" s="22">
        <v>0</v>
      </c>
      <c r="D209" s="22">
        <v>0</v>
      </c>
      <c r="E209" s="22">
        <v>0</v>
      </c>
      <c r="F209" s="22">
        <v>0</v>
      </c>
      <c r="G209" s="22">
        <f t="shared" ref="G209:G210" si="877">E209+F209</f>
        <v>0</v>
      </c>
      <c r="H209" s="22">
        <v>0</v>
      </c>
      <c r="I209" s="22">
        <v>15</v>
      </c>
      <c r="J209" s="22">
        <v>8</v>
      </c>
      <c r="K209" s="22">
        <v>2</v>
      </c>
      <c r="L209" s="22">
        <f t="shared" ref="L209:L210" si="878">J209+K209</f>
        <v>10</v>
      </c>
      <c r="M209" s="22">
        <v>0</v>
      </c>
      <c r="N209" s="22">
        <v>0</v>
      </c>
      <c r="O209" s="22">
        <v>0</v>
      </c>
      <c r="P209" s="22">
        <v>0</v>
      </c>
      <c r="Q209" s="22">
        <f t="shared" ref="Q209:Q210" si="879">O209+P209</f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f t="shared" ref="V209:V210" si="880">T209+U209</f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f t="shared" ref="AA209:AA210" si="881">Y209+Z209</f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f t="shared" ref="AF209:AF210" si="882">AD209+AE209</f>
        <v>0</v>
      </c>
      <c r="AG209" s="22">
        <v>0</v>
      </c>
      <c r="AH209" s="22">
        <v>32</v>
      </c>
      <c r="AI209" s="22">
        <v>17</v>
      </c>
      <c r="AJ209" s="22">
        <v>6</v>
      </c>
      <c r="AK209" s="22">
        <f t="shared" ref="AK209:AK210" si="883">AI209+AJ209</f>
        <v>23</v>
      </c>
      <c r="AL209" s="22">
        <v>0</v>
      </c>
      <c r="AM209" s="22">
        <v>0</v>
      </c>
      <c r="AN209" s="22">
        <v>0</v>
      </c>
      <c r="AO209" s="22">
        <v>0</v>
      </c>
      <c r="AP209" s="22">
        <f t="shared" ref="AP209:AP210" si="884">AN209+AO209</f>
        <v>0</v>
      </c>
      <c r="AQ209" s="22">
        <v>0</v>
      </c>
      <c r="AR209" s="22">
        <v>0</v>
      </c>
      <c r="AS209" s="22">
        <v>0</v>
      </c>
      <c r="AT209" s="22">
        <v>0</v>
      </c>
      <c r="AU209" s="22">
        <f t="shared" ref="AU209:AU210" si="885">AS209+AT209</f>
        <v>0</v>
      </c>
      <c r="AV209" s="22">
        <v>0</v>
      </c>
      <c r="AW209" s="22">
        <v>0</v>
      </c>
      <c r="AX209" s="22">
        <v>0</v>
      </c>
      <c r="AY209" s="22">
        <v>0</v>
      </c>
      <c r="AZ209" s="22">
        <f t="shared" ref="AZ209:AZ210" si="886">AX209+AY209</f>
        <v>0</v>
      </c>
      <c r="BA209" s="22">
        <f t="shared" ref="BA209:BA212" si="887">C209+H209+M209+R209+W209+AB209+AG209+AL209+AQ209+AV209</f>
        <v>0</v>
      </c>
      <c r="BB209" s="22">
        <f t="shared" ref="BB209:BB212" si="888">D209+I209+N209+S209+X209+AC209+AH209+AM209+AR209+AW209</f>
        <v>47</v>
      </c>
      <c r="BC209" s="22">
        <f t="shared" ref="BC209:BC212" si="889">E209+J209+O209+T209+Y209+AD209+AI209+AN209+AS209+AX209</f>
        <v>25</v>
      </c>
      <c r="BD209" s="22">
        <f t="shared" ref="BD209:BD212" si="890">F209+K209+P209+U209+Z209+AE209+AJ209+AO209+AT209+AY209</f>
        <v>8</v>
      </c>
      <c r="BE209" s="22">
        <f t="shared" ref="BE209:BE212" si="891">G209+L209+Q209+V209+AA209+AF209+AK209+AP209+AU209+AZ209</f>
        <v>33</v>
      </c>
      <c r="BF209" s="26">
        <v>2</v>
      </c>
      <c r="BG209" s="22" t="str">
        <f t="shared" si="860"/>
        <v>0</v>
      </c>
      <c r="BH209" s="22" t="str">
        <f t="shared" si="861"/>
        <v>0</v>
      </c>
      <c r="BI209" s="22">
        <f t="shared" si="862"/>
        <v>0</v>
      </c>
      <c r="BJ209" s="22">
        <f t="shared" si="863"/>
        <v>25</v>
      </c>
      <c r="BK209" s="22">
        <f t="shared" si="864"/>
        <v>8</v>
      </c>
      <c r="BL209" s="22">
        <f t="shared" si="865"/>
        <v>33</v>
      </c>
    </row>
    <row r="210" spans="1:64" ht="24.95" customHeight="1">
      <c r="A210" s="20"/>
      <c r="B210" s="21" t="s">
        <v>32</v>
      </c>
      <c r="C210" s="22">
        <v>0</v>
      </c>
      <c r="D210" s="22">
        <v>0</v>
      </c>
      <c r="E210" s="22">
        <v>0</v>
      </c>
      <c r="F210" s="22">
        <v>0</v>
      </c>
      <c r="G210" s="22">
        <f t="shared" si="877"/>
        <v>0</v>
      </c>
      <c r="H210" s="22">
        <v>0</v>
      </c>
      <c r="I210" s="22">
        <v>7</v>
      </c>
      <c r="J210" s="22">
        <v>6</v>
      </c>
      <c r="K210" s="22">
        <v>1</v>
      </c>
      <c r="L210" s="22">
        <f t="shared" si="878"/>
        <v>7</v>
      </c>
      <c r="M210" s="22">
        <v>0</v>
      </c>
      <c r="N210" s="22">
        <v>0</v>
      </c>
      <c r="O210" s="22">
        <v>0</v>
      </c>
      <c r="P210" s="22">
        <v>0</v>
      </c>
      <c r="Q210" s="22">
        <f t="shared" si="879"/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f t="shared" si="880"/>
        <v>0</v>
      </c>
      <c r="W210" s="22">
        <v>0</v>
      </c>
      <c r="X210" s="22">
        <v>0</v>
      </c>
      <c r="Y210" s="22">
        <v>0</v>
      </c>
      <c r="Z210" s="22">
        <v>0</v>
      </c>
      <c r="AA210" s="22">
        <f t="shared" si="881"/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f t="shared" si="882"/>
        <v>0</v>
      </c>
      <c r="AG210" s="22">
        <v>0</v>
      </c>
      <c r="AH210" s="22">
        <v>14</v>
      </c>
      <c r="AI210" s="22">
        <v>4</v>
      </c>
      <c r="AJ210" s="22">
        <v>2</v>
      </c>
      <c r="AK210" s="22">
        <f t="shared" si="883"/>
        <v>6</v>
      </c>
      <c r="AL210" s="22">
        <v>0</v>
      </c>
      <c r="AM210" s="22">
        <v>0</v>
      </c>
      <c r="AN210" s="22">
        <v>1</v>
      </c>
      <c r="AO210" s="22">
        <v>0</v>
      </c>
      <c r="AP210" s="22">
        <f t="shared" si="884"/>
        <v>1</v>
      </c>
      <c r="AQ210" s="22">
        <v>0</v>
      </c>
      <c r="AR210" s="22">
        <v>0</v>
      </c>
      <c r="AS210" s="22">
        <v>0</v>
      </c>
      <c r="AT210" s="22">
        <v>0</v>
      </c>
      <c r="AU210" s="22">
        <f t="shared" si="885"/>
        <v>0</v>
      </c>
      <c r="AV210" s="22">
        <v>0</v>
      </c>
      <c r="AW210" s="22">
        <v>0</v>
      </c>
      <c r="AX210" s="22">
        <v>0</v>
      </c>
      <c r="AY210" s="22">
        <v>0</v>
      </c>
      <c r="AZ210" s="22">
        <f t="shared" si="886"/>
        <v>0</v>
      </c>
      <c r="BA210" s="22">
        <f t="shared" si="887"/>
        <v>0</v>
      </c>
      <c r="BB210" s="22">
        <f t="shared" si="888"/>
        <v>21</v>
      </c>
      <c r="BC210" s="22">
        <f t="shared" si="889"/>
        <v>11</v>
      </c>
      <c r="BD210" s="22">
        <f t="shared" si="890"/>
        <v>3</v>
      </c>
      <c r="BE210" s="22">
        <f t="shared" si="891"/>
        <v>14</v>
      </c>
      <c r="BF210" s="26">
        <v>2</v>
      </c>
      <c r="BG210" s="22" t="str">
        <f t="shared" si="860"/>
        <v>0</v>
      </c>
      <c r="BH210" s="22" t="str">
        <f t="shared" si="861"/>
        <v>0</v>
      </c>
      <c r="BI210" s="22">
        <f t="shared" si="862"/>
        <v>0</v>
      </c>
      <c r="BJ210" s="22">
        <f t="shared" si="863"/>
        <v>11</v>
      </c>
      <c r="BK210" s="22">
        <f t="shared" si="864"/>
        <v>3</v>
      </c>
      <c r="BL210" s="22">
        <f t="shared" si="865"/>
        <v>14</v>
      </c>
    </row>
    <row r="211" spans="1:64" s="2" customFormat="1" ht="24.95" customHeight="1">
      <c r="A211" s="4"/>
      <c r="B211" s="23" t="s">
        <v>52</v>
      </c>
      <c r="C211" s="38">
        <f t="shared" ref="C211:AH211" si="892">SUM(C209:C210)</f>
        <v>0</v>
      </c>
      <c r="D211" s="38">
        <f t="shared" si="892"/>
        <v>0</v>
      </c>
      <c r="E211" s="38">
        <f t="shared" si="892"/>
        <v>0</v>
      </c>
      <c r="F211" s="38">
        <f t="shared" si="892"/>
        <v>0</v>
      </c>
      <c r="G211" s="38">
        <f t="shared" si="892"/>
        <v>0</v>
      </c>
      <c r="H211" s="38">
        <f t="shared" si="892"/>
        <v>0</v>
      </c>
      <c r="I211" s="38">
        <f t="shared" si="892"/>
        <v>22</v>
      </c>
      <c r="J211" s="38">
        <f t="shared" si="892"/>
        <v>14</v>
      </c>
      <c r="K211" s="38">
        <f t="shared" si="892"/>
        <v>3</v>
      </c>
      <c r="L211" s="38">
        <f t="shared" si="892"/>
        <v>17</v>
      </c>
      <c r="M211" s="38">
        <f t="shared" si="892"/>
        <v>0</v>
      </c>
      <c r="N211" s="38">
        <f t="shared" si="892"/>
        <v>0</v>
      </c>
      <c r="O211" s="38">
        <f t="shared" si="892"/>
        <v>0</v>
      </c>
      <c r="P211" s="38">
        <f t="shared" si="892"/>
        <v>0</v>
      </c>
      <c r="Q211" s="38">
        <f t="shared" si="892"/>
        <v>0</v>
      </c>
      <c r="R211" s="38">
        <f t="shared" si="892"/>
        <v>0</v>
      </c>
      <c r="S211" s="38">
        <f t="shared" si="892"/>
        <v>0</v>
      </c>
      <c r="T211" s="38">
        <f t="shared" si="892"/>
        <v>0</v>
      </c>
      <c r="U211" s="38">
        <f t="shared" si="892"/>
        <v>0</v>
      </c>
      <c r="V211" s="38">
        <f t="shared" si="892"/>
        <v>0</v>
      </c>
      <c r="W211" s="38">
        <f t="shared" si="892"/>
        <v>0</v>
      </c>
      <c r="X211" s="38">
        <f t="shared" si="892"/>
        <v>0</v>
      </c>
      <c r="Y211" s="38">
        <f t="shared" si="892"/>
        <v>0</v>
      </c>
      <c r="Z211" s="38">
        <f t="shared" si="892"/>
        <v>0</v>
      </c>
      <c r="AA211" s="38">
        <f t="shared" si="892"/>
        <v>0</v>
      </c>
      <c r="AB211" s="38">
        <f t="shared" si="892"/>
        <v>0</v>
      </c>
      <c r="AC211" s="38">
        <f t="shared" si="892"/>
        <v>0</v>
      </c>
      <c r="AD211" s="38">
        <f t="shared" si="892"/>
        <v>0</v>
      </c>
      <c r="AE211" s="38">
        <f t="shared" si="892"/>
        <v>0</v>
      </c>
      <c r="AF211" s="38">
        <f t="shared" si="892"/>
        <v>0</v>
      </c>
      <c r="AG211" s="38">
        <f t="shared" si="892"/>
        <v>0</v>
      </c>
      <c r="AH211" s="38">
        <f t="shared" si="892"/>
        <v>46</v>
      </c>
      <c r="AI211" s="38">
        <f t="shared" ref="AI211:AZ211" si="893">SUM(AI209:AI210)</f>
        <v>21</v>
      </c>
      <c r="AJ211" s="38">
        <f t="shared" si="893"/>
        <v>8</v>
      </c>
      <c r="AK211" s="38">
        <f t="shared" si="893"/>
        <v>29</v>
      </c>
      <c r="AL211" s="38">
        <f t="shared" si="893"/>
        <v>0</v>
      </c>
      <c r="AM211" s="38">
        <f t="shared" si="893"/>
        <v>0</v>
      </c>
      <c r="AN211" s="38">
        <f t="shared" si="893"/>
        <v>1</v>
      </c>
      <c r="AO211" s="38">
        <f t="shared" si="893"/>
        <v>0</v>
      </c>
      <c r="AP211" s="38">
        <f t="shared" si="893"/>
        <v>1</v>
      </c>
      <c r="AQ211" s="38">
        <f t="shared" si="893"/>
        <v>0</v>
      </c>
      <c r="AR211" s="38">
        <f t="shared" si="893"/>
        <v>0</v>
      </c>
      <c r="AS211" s="38">
        <f t="shared" si="893"/>
        <v>0</v>
      </c>
      <c r="AT211" s="38">
        <f t="shared" si="893"/>
        <v>0</v>
      </c>
      <c r="AU211" s="38">
        <f t="shared" si="893"/>
        <v>0</v>
      </c>
      <c r="AV211" s="38">
        <f t="shared" si="893"/>
        <v>0</v>
      </c>
      <c r="AW211" s="38">
        <f t="shared" si="893"/>
        <v>0</v>
      </c>
      <c r="AX211" s="38">
        <f t="shared" si="893"/>
        <v>0</v>
      </c>
      <c r="AY211" s="38">
        <f t="shared" si="893"/>
        <v>0</v>
      </c>
      <c r="AZ211" s="38">
        <f t="shared" si="893"/>
        <v>0</v>
      </c>
      <c r="BA211" s="22">
        <f t="shared" si="887"/>
        <v>0</v>
      </c>
      <c r="BB211" s="22">
        <f t="shared" si="888"/>
        <v>68</v>
      </c>
      <c r="BC211" s="22">
        <f t="shared" si="889"/>
        <v>36</v>
      </c>
      <c r="BD211" s="22">
        <f t="shared" si="890"/>
        <v>11</v>
      </c>
      <c r="BE211" s="22">
        <f t="shared" si="891"/>
        <v>47</v>
      </c>
      <c r="BF211" s="39"/>
      <c r="BG211" s="38">
        <f t="shared" ref="BG211:BL211" si="894">SUM(BG209:BG210)</f>
        <v>0</v>
      </c>
      <c r="BH211" s="38">
        <f t="shared" si="894"/>
        <v>0</v>
      </c>
      <c r="BI211" s="38">
        <f t="shared" si="894"/>
        <v>0</v>
      </c>
      <c r="BJ211" s="38">
        <f t="shared" si="894"/>
        <v>36</v>
      </c>
      <c r="BK211" s="38">
        <f t="shared" si="894"/>
        <v>11</v>
      </c>
      <c r="BL211" s="24">
        <f t="shared" si="894"/>
        <v>47</v>
      </c>
    </row>
    <row r="212" spans="1:64" s="2" customFormat="1" ht="24.95" customHeight="1">
      <c r="A212" s="4"/>
      <c r="B212" s="23" t="s">
        <v>70</v>
      </c>
      <c r="C212" s="38">
        <f>C211</f>
        <v>0</v>
      </c>
      <c r="D212" s="38">
        <f>D211</f>
        <v>0</v>
      </c>
      <c r="E212" s="38">
        <f t="shared" ref="E212:BL212" si="895">E211</f>
        <v>0</v>
      </c>
      <c r="F212" s="38">
        <f t="shared" si="895"/>
        <v>0</v>
      </c>
      <c r="G212" s="38">
        <f t="shared" si="895"/>
        <v>0</v>
      </c>
      <c r="H212" s="38">
        <f t="shared" si="895"/>
        <v>0</v>
      </c>
      <c r="I212" s="38">
        <f t="shared" si="895"/>
        <v>22</v>
      </c>
      <c r="J212" s="38">
        <f t="shared" si="895"/>
        <v>14</v>
      </c>
      <c r="K212" s="38">
        <f t="shared" si="895"/>
        <v>3</v>
      </c>
      <c r="L212" s="38">
        <f t="shared" si="895"/>
        <v>17</v>
      </c>
      <c r="M212" s="38">
        <f t="shared" si="895"/>
        <v>0</v>
      </c>
      <c r="N212" s="38">
        <f t="shared" ref="N212" si="896">N211</f>
        <v>0</v>
      </c>
      <c r="O212" s="38">
        <f t="shared" si="895"/>
        <v>0</v>
      </c>
      <c r="P212" s="38">
        <f t="shared" si="895"/>
        <v>0</v>
      </c>
      <c r="Q212" s="38">
        <f t="shared" si="895"/>
        <v>0</v>
      </c>
      <c r="R212" s="38">
        <f t="shared" ref="R212:AF212" si="897">R211</f>
        <v>0</v>
      </c>
      <c r="S212" s="38">
        <f t="shared" ref="S212" si="898">S211</f>
        <v>0</v>
      </c>
      <c r="T212" s="38">
        <f t="shared" si="897"/>
        <v>0</v>
      </c>
      <c r="U212" s="38">
        <f t="shared" si="897"/>
        <v>0</v>
      </c>
      <c r="V212" s="38">
        <f t="shared" si="897"/>
        <v>0</v>
      </c>
      <c r="W212" s="38">
        <f t="shared" si="897"/>
        <v>0</v>
      </c>
      <c r="X212" s="38">
        <f t="shared" ref="X212" si="899">X211</f>
        <v>0</v>
      </c>
      <c r="Y212" s="38">
        <f t="shared" si="897"/>
        <v>0</v>
      </c>
      <c r="Z212" s="38">
        <f t="shared" si="897"/>
        <v>0</v>
      </c>
      <c r="AA212" s="38">
        <f t="shared" si="897"/>
        <v>0</v>
      </c>
      <c r="AB212" s="38">
        <f t="shared" si="897"/>
        <v>0</v>
      </c>
      <c r="AC212" s="38">
        <f t="shared" si="897"/>
        <v>0</v>
      </c>
      <c r="AD212" s="38">
        <f t="shared" si="897"/>
        <v>0</v>
      </c>
      <c r="AE212" s="38">
        <f t="shared" si="897"/>
        <v>0</v>
      </c>
      <c r="AF212" s="38">
        <f t="shared" si="897"/>
        <v>0</v>
      </c>
      <c r="AG212" s="38">
        <f t="shared" si="895"/>
        <v>0</v>
      </c>
      <c r="AH212" s="38">
        <f t="shared" ref="AH212" si="900">AH211</f>
        <v>46</v>
      </c>
      <c r="AI212" s="38">
        <f t="shared" si="895"/>
        <v>21</v>
      </c>
      <c r="AJ212" s="38">
        <f t="shared" si="895"/>
        <v>8</v>
      </c>
      <c r="AK212" s="38">
        <f t="shared" si="895"/>
        <v>29</v>
      </c>
      <c r="AL212" s="38">
        <f t="shared" si="895"/>
        <v>0</v>
      </c>
      <c r="AM212" s="38">
        <f t="shared" si="895"/>
        <v>0</v>
      </c>
      <c r="AN212" s="38">
        <f t="shared" si="895"/>
        <v>1</v>
      </c>
      <c r="AO212" s="38">
        <f t="shared" si="895"/>
        <v>0</v>
      </c>
      <c r="AP212" s="38">
        <f t="shared" si="895"/>
        <v>1</v>
      </c>
      <c r="AQ212" s="38">
        <f t="shared" si="895"/>
        <v>0</v>
      </c>
      <c r="AR212" s="38">
        <f t="shared" si="895"/>
        <v>0</v>
      </c>
      <c r="AS212" s="38">
        <f t="shared" si="895"/>
        <v>0</v>
      </c>
      <c r="AT212" s="38">
        <f t="shared" si="895"/>
        <v>0</v>
      </c>
      <c r="AU212" s="38">
        <f t="shared" si="895"/>
        <v>0</v>
      </c>
      <c r="AV212" s="38">
        <f t="shared" ref="AV212:AZ212" si="901">AV211</f>
        <v>0</v>
      </c>
      <c r="AW212" s="38">
        <f t="shared" si="901"/>
        <v>0</v>
      </c>
      <c r="AX212" s="38">
        <f t="shared" si="901"/>
        <v>0</v>
      </c>
      <c r="AY212" s="38">
        <f t="shared" si="901"/>
        <v>0</v>
      </c>
      <c r="AZ212" s="38">
        <f t="shared" si="901"/>
        <v>0</v>
      </c>
      <c r="BA212" s="22">
        <f t="shared" si="887"/>
        <v>0</v>
      </c>
      <c r="BB212" s="22">
        <f t="shared" si="888"/>
        <v>68</v>
      </c>
      <c r="BC212" s="22">
        <f t="shared" si="889"/>
        <v>36</v>
      </c>
      <c r="BD212" s="22">
        <f t="shared" si="890"/>
        <v>11</v>
      </c>
      <c r="BE212" s="22">
        <f t="shared" si="891"/>
        <v>47</v>
      </c>
      <c r="BF212" s="38">
        <f t="shared" si="895"/>
        <v>0</v>
      </c>
      <c r="BG212" s="38">
        <f t="shared" si="895"/>
        <v>0</v>
      </c>
      <c r="BH212" s="38">
        <f t="shared" si="895"/>
        <v>0</v>
      </c>
      <c r="BI212" s="38">
        <f t="shared" si="895"/>
        <v>0</v>
      </c>
      <c r="BJ212" s="38">
        <f t="shared" si="895"/>
        <v>36</v>
      </c>
      <c r="BK212" s="38">
        <f t="shared" si="895"/>
        <v>11</v>
      </c>
      <c r="BL212" s="24">
        <f t="shared" si="895"/>
        <v>47</v>
      </c>
    </row>
    <row r="213" spans="1:64" s="3" customFormat="1" ht="24.95" customHeight="1">
      <c r="A213" s="64"/>
      <c r="B213" s="65" t="s">
        <v>38</v>
      </c>
      <c r="C213" s="47">
        <f t="shared" ref="C213:AH213" si="902">C206+C212</f>
        <v>75</v>
      </c>
      <c r="D213" s="47">
        <f t="shared" si="902"/>
        <v>94</v>
      </c>
      <c r="E213" s="47">
        <f t="shared" si="902"/>
        <v>25</v>
      </c>
      <c r="F213" s="47">
        <f t="shared" si="902"/>
        <v>32</v>
      </c>
      <c r="G213" s="47">
        <f t="shared" si="902"/>
        <v>57</v>
      </c>
      <c r="H213" s="47">
        <f t="shared" si="902"/>
        <v>65</v>
      </c>
      <c r="I213" s="47">
        <f t="shared" si="902"/>
        <v>254</v>
      </c>
      <c r="J213" s="47">
        <f t="shared" si="902"/>
        <v>65</v>
      </c>
      <c r="K213" s="47">
        <f t="shared" si="902"/>
        <v>33</v>
      </c>
      <c r="L213" s="47">
        <f t="shared" si="902"/>
        <v>98</v>
      </c>
      <c r="M213" s="47">
        <f t="shared" si="902"/>
        <v>120</v>
      </c>
      <c r="N213" s="47">
        <f t="shared" si="902"/>
        <v>270</v>
      </c>
      <c r="O213" s="47">
        <f t="shared" si="902"/>
        <v>38</v>
      </c>
      <c r="P213" s="47">
        <f t="shared" si="902"/>
        <v>48</v>
      </c>
      <c r="Q213" s="47">
        <f t="shared" si="902"/>
        <v>86</v>
      </c>
      <c r="R213" s="47">
        <f t="shared" si="902"/>
        <v>85</v>
      </c>
      <c r="S213" s="47">
        <f t="shared" si="902"/>
        <v>226</v>
      </c>
      <c r="T213" s="47">
        <f t="shared" si="902"/>
        <v>50</v>
      </c>
      <c r="U213" s="47">
        <f t="shared" si="902"/>
        <v>70</v>
      </c>
      <c r="V213" s="47">
        <f t="shared" si="902"/>
        <v>120</v>
      </c>
      <c r="W213" s="47">
        <f t="shared" si="902"/>
        <v>30</v>
      </c>
      <c r="X213" s="47">
        <f t="shared" si="902"/>
        <v>90</v>
      </c>
      <c r="Y213" s="47">
        <f t="shared" si="902"/>
        <v>40</v>
      </c>
      <c r="Z213" s="47">
        <f t="shared" si="902"/>
        <v>31</v>
      </c>
      <c r="AA213" s="47">
        <f t="shared" si="902"/>
        <v>71</v>
      </c>
      <c r="AB213" s="47">
        <f t="shared" si="902"/>
        <v>10</v>
      </c>
      <c r="AC213" s="47">
        <f t="shared" si="902"/>
        <v>10</v>
      </c>
      <c r="AD213" s="47">
        <f t="shared" si="902"/>
        <v>3</v>
      </c>
      <c r="AE213" s="47">
        <f t="shared" si="902"/>
        <v>3</v>
      </c>
      <c r="AF213" s="47">
        <f t="shared" si="902"/>
        <v>6</v>
      </c>
      <c r="AG213" s="47">
        <f t="shared" si="902"/>
        <v>0</v>
      </c>
      <c r="AH213" s="47">
        <f t="shared" si="902"/>
        <v>92</v>
      </c>
      <c r="AI213" s="47">
        <f t="shared" ref="AI213:BE213" si="903">AI206+AI212</f>
        <v>31</v>
      </c>
      <c r="AJ213" s="47">
        <f t="shared" si="903"/>
        <v>16</v>
      </c>
      <c r="AK213" s="47">
        <f t="shared" si="903"/>
        <v>47</v>
      </c>
      <c r="AL213" s="47">
        <f t="shared" si="903"/>
        <v>0</v>
      </c>
      <c r="AM213" s="47">
        <f t="shared" si="903"/>
        <v>21</v>
      </c>
      <c r="AN213" s="47">
        <f t="shared" si="903"/>
        <v>9</v>
      </c>
      <c r="AO213" s="47">
        <f t="shared" si="903"/>
        <v>2</v>
      </c>
      <c r="AP213" s="47">
        <f t="shared" si="903"/>
        <v>11</v>
      </c>
      <c r="AQ213" s="47">
        <f t="shared" si="903"/>
        <v>0</v>
      </c>
      <c r="AR213" s="47">
        <f t="shared" si="903"/>
        <v>0</v>
      </c>
      <c r="AS213" s="47">
        <f t="shared" si="903"/>
        <v>0</v>
      </c>
      <c r="AT213" s="47">
        <f t="shared" si="903"/>
        <v>0</v>
      </c>
      <c r="AU213" s="47">
        <f t="shared" si="903"/>
        <v>0</v>
      </c>
      <c r="AV213" s="47">
        <f t="shared" si="903"/>
        <v>0</v>
      </c>
      <c r="AW213" s="47">
        <f t="shared" si="903"/>
        <v>0</v>
      </c>
      <c r="AX213" s="47">
        <f t="shared" si="903"/>
        <v>0</v>
      </c>
      <c r="AY213" s="47">
        <f t="shared" si="903"/>
        <v>0</v>
      </c>
      <c r="AZ213" s="47">
        <f t="shared" si="903"/>
        <v>0</v>
      </c>
      <c r="BA213" s="47">
        <f t="shared" si="903"/>
        <v>385</v>
      </c>
      <c r="BB213" s="47">
        <f t="shared" si="903"/>
        <v>1057</v>
      </c>
      <c r="BC213" s="47">
        <f t="shared" si="903"/>
        <v>261</v>
      </c>
      <c r="BD213" s="47">
        <f t="shared" si="903"/>
        <v>235</v>
      </c>
      <c r="BE213" s="47">
        <f t="shared" si="903"/>
        <v>496</v>
      </c>
      <c r="BF213" s="48"/>
      <c r="BG213" s="47">
        <f t="shared" ref="BG213:BL213" si="904">BG206+BG212</f>
        <v>0</v>
      </c>
      <c r="BH213" s="47">
        <f t="shared" si="904"/>
        <v>0</v>
      </c>
      <c r="BI213" s="47">
        <f t="shared" si="904"/>
        <v>0</v>
      </c>
      <c r="BJ213" s="29">
        <f t="shared" si="904"/>
        <v>261</v>
      </c>
      <c r="BK213" s="29">
        <f t="shared" si="904"/>
        <v>235</v>
      </c>
      <c r="BL213" s="29">
        <f t="shared" si="904"/>
        <v>496</v>
      </c>
    </row>
    <row r="214" spans="1:64" ht="24.95" customHeight="1">
      <c r="A214" s="4" t="s">
        <v>47</v>
      </c>
      <c r="B214" s="21"/>
      <c r="C214" s="31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62"/>
      <c r="BG214" s="32"/>
      <c r="BH214" s="32"/>
      <c r="BI214" s="32"/>
      <c r="BJ214" s="32"/>
      <c r="BK214" s="32"/>
      <c r="BL214" s="52"/>
    </row>
    <row r="215" spans="1:64" ht="24.95" customHeight="1">
      <c r="A215" s="4"/>
      <c r="B215" s="11" t="s">
        <v>53</v>
      </c>
      <c r="C215" s="31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62"/>
      <c r="BG215" s="32"/>
      <c r="BH215" s="32"/>
      <c r="BI215" s="32"/>
      <c r="BJ215" s="32"/>
      <c r="BK215" s="32"/>
      <c r="BL215" s="52"/>
    </row>
    <row r="216" spans="1:64" ht="24.95" customHeight="1">
      <c r="A216" s="20"/>
      <c r="B216" s="5" t="s">
        <v>62</v>
      </c>
      <c r="C216" s="37"/>
      <c r="D216" s="97"/>
      <c r="E216" s="97"/>
      <c r="F216" s="97"/>
      <c r="G216" s="32"/>
      <c r="H216" s="32"/>
      <c r="I216" s="32"/>
      <c r="J216" s="32"/>
      <c r="K216" s="32"/>
      <c r="L216" s="32"/>
      <c r="M216" s="97"/>
      <c r="N216" s="97"/>
      <c r="O216" s="97"/>
      <c r="P216" s="97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97"/>
      <c r="AH216" s="97"/>
      <c r="AI216" s="97"/>
      <c r="AJ216" s="97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117"/>
      <c r="BG216" s="32"/>
      <c r="BH216" s="32"/>
      <c r="BI216" s="32"/>
      <c r="BJ216" s="32"/>
      <c r="BK216" s="32"/>
      <c r="BL216" s="52"/>
    </row>
    <row r="217" spans="1:64" ht="24.95" customHeight="1">
      <c r="A217" s="20"/>
      <c r="B217" s="40" t="s">
        <v>34</v>
      </c>
      <c r="C217" s="22">
        <v>0</v>
      </c>
      <c r="D217" s="22">
        <v>0</v>
      </c>
      <c r="E217" s="22">
        <v>0</v>
      </c>
      <c r="F217" s="22">
        <v>0</v>
      </c>
      <c r="G217" s="22">
        <f t="shared" ref="G217:G223" si="905">E217+F217</f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f t="shared" ref="L217:L223" si="906">J217+K217</f>
        <v>0</v>
      </c>
      <c r="M217" s="22">
        <v>10</v>
      </c>
      <c r="N217" s="22">
        <v>8</v>
      </c>
      <c r="O217" s="22">
        <v>0</v>
      </c>
      <c r="P217" s="22">
        <v>5</v>
      </c>
      <c r="Q217" s="22">
        <f t="shared" ref="Q217:Q223" si="907">O217+P217</f>
        <v>5</v>
      </c>
      <c r="R217" s="22">
        <v>5</v>
      </c>
      <c r="S217" s="22">
        <v>4</v>
      </c>
      <c r="T217" s="22">
        <v>0</v>
      </c>
      <c r="U217" s="22">
        <v>2</v>
      </c>
      <c r="V217" s="22">
        <f t="shared" ref="V217:V223" si="908">T217+U217</f>
        <v>2</v>
      </c>
      <c r="W217" s="22">
        <v>10</v>
      </c>
      <c r="X217" s="22">
        <v>5</v>
      </c>
      <c r="Y217" s="22">
        <v>1</v>
      </c>
      <c r="Z217" s="22">
        <v>2</v>
      </c>
      <c r="AA217" s="22">
        <f t="shared" ref="AA217:AA223" si="909">Y217+Z217</f>
        <v>3</v>
      </c>
      <c r="AB217" s="22">
        <v>7</v>
      </c>
      <c r="AC217" s="22">
        <v>2</v>
      </c>
      <c r="AD217" s="22">
        <v>0</v>
      </c>
      <c r="AE217" s="22">
        <v>2</v>
      </c>
      <c r="AF217" s="22">
        <f t="shared" ref="AF217:AF223" si="910">AD217+AE217</f>
        <v>2</v>
      </c>
      <c r="AG217" s="22">
        <v>3</v>
      </c>
      <c r="AH217" s="22">
        <v>5</v>
      </c>
      <c r="AI217" s="22">
        <v>1</v>
      </c>
      <c r="AJ217" s="22">
        <v>2</v>
      </c>
      <c r="AK217" s="22">
        <f t="shared" ref="AK217:AK223" si="911">AI217+AJ217</f>
        <v>3</v>
      </c>
      <c r="AL217" s="22">
        <v>0</v>
      </c>
      <c r="AM217" s="22">
        <v>0</v>
      </c>
      <c r="AN217" s="22">
        <v>0</v>
      </c>
      <c r="AO217" s="22">
        <v>1</v>
      </c>
      <c r="AP217" s="22">
        <f t="shared" ref="AP217:AP223" si="912">AN217+AO217</f>
        <v>1</v>
      </c>
      <c r="AQ217" s="22">
        <v>0</v>
      </c>
      <c r="AR217" s="22">
        <v>0</v>
      </c>
      <c r="AS217" s="22">
        <v>0</v>
      </c>
      <c r="AT217" s="22">
        <v>0</v>
      </c>
      <c r="AU217" s="22">
        <f t="shared" ref="AU217:AU223" si="913">AS217+AT217</f>
        <v>0</v>
      </c>
      <c r="AV217" s="22">
        <v>0</v>
      </c>
      <c r="AW217" s="22">
        <v>0</v>
      </c>
      <c r="AX217" s="22">
        <v>0</v>
      </c>
      <c r="AY217" s="22">
        <v>1</v>
      </c>
      <c r="AZ217" s="22">
        <f t="shared" ref="AZ217:AZ223" si="914">AX217+AY217</f>
        <v>1</v>
      </c>
      <c r="BA217" s="22">
        <f t="shared" ref="BA217:BA224" si="915">C217+H217+M217+R217+W217+AB217+AG217+AL217+AQ217+AV217</f>
        <v>35</v>
      </c>
      <c r="BB217" s="22">
        <f t="shared" ref="BB217:BB224" si="916">D217+I217+N217+S217+X217+AC217+AH217+AM217+AR217+AW217</f>
        <v>24</v>
      </c>
      <c r="BC217" s="22">
        <f t="shared" ref="BC217:BC224" si="917">E217+J217+O217+T217+Y217+AD217+AI217+AN217+AS217+AX217</f>
        <v>2</v>
      </c>
      <c r="BD217" s="22">
        <f t="shared" ref="BD217:BD224" si="918">F217+K217+P217+U217+Z217+AE217+AJ217+AO217+AT217+AY217</f>
        <v>15</v>
      </c>
      <c r="BE217" s="22">
        <f t="shared" ref="BE217:BE224" si="919">G217+L217+Q217+V217+AA217+AF217+AK217+AP217+AU217+AZ217</f>
        <v>17</v>
      </c>
      <c r="BF217" s="26">
        <v>2</v>
      </c>
      <c r="BG217" s="22" t="str">
        <f t="shared" si="860"/>
        <v>0</v>
      </c>
      <c r="BH217" s="22" t="str">
        <f t="shared" si="861"/>
        <v>0</v>
      </c>
      <c r="BI217" s="22">
        <f t="shared" si="862"/>
        <v>0</v>
      </c>
      <c r="BJ217" s="22">
        <f t="shared" si="863"/>
        <v>2</v>
      </c>
      <c r="BK217" s="22">
        <f t="shared" si="864"/>
        <v>15</v>
      </c>
      <c r="BL217" s="22">
        <f t="shared" si="865"/>
        <v>17</v>
      </c>
    </row>
    <row r="218" spans="1:64" ht="24.95" customHeight="1">
      <c r="A218" s="20"/>
      <c r="B218" s="40" t="s">
        <v>33</v>
      </c>
      <c r="C218" s="22">
        <v>0</v>
      </c>
      <c r="D218" s="22">
        <v>0</v>
      </c>
      <c r="E218" s="22">
        <v>0</v>
      </c>
      <c r="F218" s="22">
        <v>0</v>
      </c>
      <c r="G218" s="22">
        <f t="shared" si="905"/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f t="shared" si="906"/>
        <v>0</v>
      </c>
      <c r="M218" s="22">
        <v>20</v>
      </c>
      <c r="N218" s="22">
        <v>16</v>
      </c>
      <c r="O218" s="22">
        <v>0</v>
      </c>
      <c r="P218" s="22">
        <f>7+1</f>
        <v>8</v>
      </c>
      <c r="Q218" s="22">
        <f t="shared" si="907"/>
        <v>8</v>
      </c>
      <c r="R218" s="22">
        <v>10</v>
      </c>
      <c r="S218" s="22">
        <v>8</v>
      </c>
      <c r="T218" s="22">
        <v>1</v>
      </c>
      <c r="U218" s="22">
        <v>5</v>
      </c>
      <c r="V218" s="22">
        <f t="shared" si="908"/>
        <v>6</v>
      </c>
      <c r="W218" s="22">
        <v>10</v>
      </c>
      <c r="X218" s="22">
        <v>18</v>
      </c>
      <c r="Y218" s="22">
        <v>0</v>
      </c>
      <c r="Z218" s="22">
        <v>11</v>
      </c>
      <c r="AA218" s="22">
        <f t="shared" si="909"/>
        <v>11</v>
      </c>
      <c r="AB218" s="22">
        <v>5</v>
      </c>
      <c r="AC218" s="22">
        <v>4</v>
      </c>
      <c r="AD218" s="22">
        <v>1</v>
      </c>
      <c r="AE218" s="22">
        <v>2</v>
      </c>
      <c r="AF218" s="22">
        <f t="shared" si="910"/>
        <v>3</v>
      </c>
      <c r="AG218" s="22">
        <v>5</v>
      </c>
      <c r="AH218" s="22">
        <v>5</v>
      </c>
      <c r="AI218" s="22">
        <v>0</v>
      </c>
      <c r="AJ218" s="22">
        <v>2</v>
      </c>
      <c r="AK218" s="22">
        <f t="shared" si="911"/>
        <v>2</v>
      </c>
      <c r="AL218" s="22">
        <v>0</v>
      </c>
      <c r="AM218" s="22">
        <v>2</v>
      </c>
      <c r="AN218" s="22">
        <v>2</v>
      </c>
      <c r="AO218" s="22">
        <v>0</v>
      </c>
      <c r="AP218" s="22">
        <f t="shared" si="912"/>
        <v>2</v>
      </c>
      <c r="AQ218" s="22">
        <v>0</v>
      </c>
      <c r="AR218" s="22">
        <v>0</v>
      </c>
      <c r="AS218" s="22">
        <v>0</v>
      </c>
      <c r="AT218" s="22">
        <v>0</v>
      </c>
      <c r="AU218" s="22">
        <f t="shared" si="913"/>
        <v>0</v>
      </c>
      <c r="AV218" s="22">
        <v>0</v>
      </c>
      <c r="AW218" s="22">
        <v>0</v>
      </c>
      <c r="AX218" s="22">
        <v>0</v>
      </c>
      <c r="AY218" s="22">
        <v>0</v>
      </c>
      <c r="AZ218" s="22">
        <f t="shared" si="914"/>
        <v>0</v>
      </c>
      <c r="BA218" s="22">
        <f t="shared" si="915"/>
        <v>50</v>
      </c>
      <c r="BB218" s="22">
        <f t="shared" si="916"/>
        <v>53</v>
      </c>
      <c r="BC218" s="22">
        <f t="shared" si="917"/>
        <v>4</v>
      </c>
      <c r="BD218" s="22">
        <f t="shared" si="918"/>
        <v>28</v>
      </c>
      <c r="BE218" s="22">
        <f t="shared" si="919"/>
        <v>32</v>
      </c>
      <c r="BF218" s="26">
        <v>2</v>
      </c>
      <c r="BG218" s="22" t="str">
        <f t="shared" si="860"/>
        <v>0</v>
      </c>
      <c r="BH218" s="22" t="str">
        <f t="shared" si="861"/>
        <v>0</v>
      </c>
      <c r="BI218" s="22">
        <f t="shared" si="862"/>
        <v>0</v>
      </c>
      <c r="BJ218" s="22">
        <f t="shared" si="863"/>
        <v>4</v>
      </c>
      <c r="BK218" s="22">
        <f t="shared" si="864"/>
        <v>28</v>
      </c>
      <c r="BL218" s="22">
        <f t="shared" si="865"/>
        <v>32</v>
      </c>
    </row>
    <row r="219" spans="1:64" ht="24.95" customHeight="1">
      <c r="A219" s="20"/>
      <c r="B219" s="40" t="s">
        <v>104</v>
      </c>
      <c r="C219" s="22">
        <v>0</v>
      </c>
      <c r="D219" s="22">
        <v>0</v>
      </c>
      <c r="E219" s="22">
        <v>0</v>
      </c>
      <c r="F219" s="22">
        <v>0</v>
      </c>
      <c r="G219" s="22">
        <f t="shared" si="905"/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f t="shared" si="906"/>
        <v>0</v>
      </c>
      <c r="M219" s="22">
        <v>20</v>
      </c>
      <c r="N219" s="22">
        <v>11</v>
      </c>
      <c r="O219" s="22">
        <v>0</v>
      </c>
      <c r="P219" s="22">
        <f>8+1</f>
        <v>9</v>
      </c>
      <c r="Q219" s="22">
        <f t="shared" si="907"/>
        <v>9</v>
      </c>
      <c r="R219" s="22">
        <v>20</v>
      </c>
      <c r="S219" s="22">
        <v>10</v>
      </c>
      <c r="T219" s="22">
        <f>1+1</f>
        <v>2</v>
      </c>
      <c r="U219" s="22">
        <v>4</v>
      </c>
      <c r="V219" s="22">
        <f t="shared" si="908"/>
        <v>6</v>
      </c>
      <c r="W219" s="22">
        <v>5</v>
      </c>
      <c r="X219" s="22">
        <v>23</v>
      </c>
      <c r="Y219" s="22">
        <v>2</v>
      </c>
      <c r="Z219" s="22">
        <v>15</v>
      </c>
      <c r="AA219" s="22">
        <f t="shared" si="909"/>
        <v>17</v>
      </c>
      <c r="AB219" s="22">
        <v>5</v>
      </c>
      <c r="AC219" s="22">
        <v>2</v>
      </c>
      <c r="AD219" s="22">
        <v>1</v>
      </c>
      <c r="AE219" s="22">
        <v>0</v>
      </c>
      <c r="AF219" s="22">
        <f t="shared" si="910"/>
        <v>1</v>
      </c>
      <c r="AG219" s="22">
        <v>0</v>
      </c>
      <c r="AH219" s="22">
        <v>7</v>
      </c>
      <c r="AI219" s="22">
        <v>0</v>
      </c>
      <c r="AJ219" s="22">
        <v>2</v>
      </c>
      <c r="AK219" s="22">
        <f t="shared" si="911"/>
        <v>2</v>
      </c>
      <c r="AL219" s="22">
        <v>0</v>
      </c>
      <c r="AM219" s="22">
        <v>1</v>
      </c>
      <c r="AN219" s="22">
        <v>0</v>
      </c>
      <c r="AO219" s="22">
        <v>1</v>
      </c>
      <c r="AP219" s="22">
        <f t="shared" si="912"/>
        <v>1</v>
      </c>
      <c r="AQ219" s="22">
        <v>0</v>
      </c>
      <c r="AR219" s="22">
        <v>0</v>
      </c>
      <c r="AS219" s="22">
        <v>0</v>
      </c>
      <c r="AT219" s="22">
        <v>0</v>
      </c>
      <c r="AU219" s="22">
        <f t="shared" si="913"/>
        <v>0</v>
      </c>
      <c r="AV219" s="22">
        <v>0</v>
      </c>
      <c r="AW219" s="22">
        <v>0</v>
      </c>
      <c r="AX219" s="22">
        <v>0</v>
      </c>
      <c r="AY219" s="22">
        <v>0</v>
      </c>
      <c r="AZ219" s="22">
        <f t="shared" si="914"/>
        <v>0</v>
      </c>
      <c r="BA219" s="22">
        <f t="shared" si="915"/>
        <v>50</v>
      </c>
      <c r="BB219" s="22">
        <f t="shared" si="916"/>
        <v>54</v>
      </c>
      <c r="BC219" s="22">
        <f t="shared" si="917"/>
        <v>5</v>
      </c>
      <c r="BD219" s="22">
        <f t="shared" si="918"/>
        <v>31</v>
      </c>
      <c r="BE219" s="22">
        <f t="shared" si="919"/>
        <v>36</v>
      </c>
      <c r="BF219" s="26">
        <v>2</v>
      </c>
      <c r="BG219" s="22" t="str">
        <f t="shared" si="860"/>
        <v>0</v>
      </c>
      <c r="BH219" s="22" t="str">
        <f t="shared" si="861"/>
        <v>0</v>
      </c>
      <c r="BI219" s="22">
        <f t="shared" si="862"/>
        <v>0</v>
      </c>
      <c r="BJ219" s="22">
        <f t="shared" si="863"/>
        <v>5</v>
      </c>
      <c r="BK219" s="22">
        <f t="shared" si="864"/>
        <v>31</v>
      </c>
      <c r="BL219" s="22">
        <f t="shared" si="865"/>
        <v>36</v>
      </c>
    </row>
    <row r="220" spans="1:64" s="2" customFormat="1" ht="24.95" customHeight="1">
      <c r="A220" s="4"/>
      <c r="B220" s="40" t="s">
        <v>65</v>
      </c>
      <c r="C220" s="22">
        <v>10</v>
      </c>
      <c r="D220" s="22">
        <v>21</v>
      </c>
      <c r="E220" s="22">
        <f>5+1</f>
        <v>6</v>
      </c>
      <c r="F220" s="22">
        <f>4+4</f>
        <v>8</v>
      </c>
      <c r="G220" s="22">
        <f t="shared" si="905"/>
        <v>14</v>
      </c>
      <c r="H220" s="22">
        <v>10</v>
      </c>
      <c r="I220" s="22">
        <v>11</v>
      </c>
      <c r="J220" s="22">
        <v>6</v>
      </c>
      <c r="K220" s="22">
        <v>2</v>
      </c>
      <c r="L220" s="22">
        <f t="shared" si="906"/>
        <v>8</v>
      </c>
      <c r="M220" s="22">
        <v>25</v>
      </c>
      <c r="N220" s="22">
        <v>41</v>
      </c>
      <c r="O220" s="22">
        <v>12</v>
      </c>
      <c r="P220" s="22">
        <v>17</v>
      </c>
      <c r="Q220" s="22">
        <f t="shared" si="907"/>
        <v>29</v>
      </c>
      <c r="R220" s="22">
        <v>10</v>
      </c>
      <c r="S220" s="22">
        <v>21</v>
      </c>
      <c r="T220" s="22">
        <v>8</v>
      </c>
      <c r="U220" s="22">
        <v>1</v>
      </c>
      <c r="V220" s="22">
        <f t="shared" si="908"/>
        <v>9</v>
      </c>
      <c r="W220" s="22">
        <v>10</v>
      </c>
      <c r="X220" s="22">
        <v>25</v>
      </c>
      <c r="Y220" s="22">
        <v>7</v>
      </c>
      <c r="Z220" s="22">
        <v>9</v>
      </c>
      <c r="AA220" s="22">
        <f t="shared" si="909"/>
        <v>16</v>
      </c>
      <c r="AB220" s="22">
        <v>20</v>
      </c>
      <c r="AC220" s="22">
        <v>25</v>
      </c>
      <c r="AD220" s="22">
        <v>14</v>
      </c>
      <c r="AE220" s="22">
        <v>9</v>
      </c>
      <c r="AF220" s="22">
        <f t="shared" si="910"/>
        <v>23</v>
      </c>
      <c r="AG220" s="22">
        <v>5</v>
      </c>
      <c r="AH220" s="22">
        <v>5</v>
      </c>
      <c r="AI220" s="22">
        <v>2</v>
      </c>
      <c r="AJ220" s="22">
        <v>2</v>
      </c>
      <c r="AK220" s="22">
        <f t="shared" si="911"/>
        <v>4</v>
      </c>
      <c r="AL220" s="22">
        <v>0</v>
      </c>
      <c r="AM220" s="22">
        <v>4</v>
      </c>
      <c r="AN220" s="22">
        <v>2</v>
      </c>
      <c r="AO220" s="22">
        <v>1</v>
      </c>
      <c r="AP220" s="22">
        <f t="shared" si="912"/>
        <v>3</v>
      </c>
      <c r="AQ220" s="22">
        <v>0</v>
      </c>
      <c r="AR220" s="22">
        <v>0</v>
      </c>
      <c r="AS220" s="22">
        <v>0</v>
      </c>
      <c r="AT220" s="22">
        <v>0</v>
      </c>
      <c r="AU220" s="22">
        <f t="shared" si="913"/>
        <v>0</v>
      </c>
      <c r="AV220" s="22">
        <v>0</v>
      </c>
      <c r="AW220" s="22">
        <v>0</v>
      </c>
      <c r="AX220" s="22">
        <v>0</v>
      </c>
      <c r="AY220" s="22">
        <v>0</v>
      </c>
      <c r="AZ220" s="22">
        <f t="shared" si="914"/>
        <v>0</v>
      </c>
      <c r="BA220" s="22">
        <f t="shared" si="915"/>
        <v>90</v>
      </c>
      <c r="BB220" s="22">
        <f t="shared" si="916"/>
        <v>153</v>
      </c>
      <c r="BC220" s="22">
        <f t="shared" si="917"/>
        <v>57</v>
      </c>
      <c r="BD220" s="22">
        <f t="shared" si="918"/>
        <v>49</v>
      </c>
      <c r="BE220" s="22">
        <f t="shared" si="919"/>
        <v>106</v>
      </c>
      <c r="BF220" s="26">
        <v>2</v>
      </c>
      <c r="BG220" s="22" t="str">
        <f t="shared" si="860"/>
        <v>0</v>
      </c>
      <c r="BH220" s="22" t="str">
        <f t="shared" si="861"/>
        <v>0</v>
      </c>
      <c r="BI220" s="22">
        <f t="shared" si="862"/>
        <v>0</v>
      </c>
      <c r="BJ220" s="22">
        <f t="shared" si="863"/>
        <v>57</v>
      </c>
      <c r="BK220" s="22">
        <f t="shared" si="864"/>
        <v>49</v>
      </c>
      <c r="BL220" s="22">
        <f t="shared" si="865"/>
        <v>106</v>
      </c>
    </row>
    <row r="221" spans="1:64" ht="24.95" customHeight="1">
      <c r="A221" s="20"/>
      <c r="B221" s="40" t="s">
        <v>35</v>
      </c>
      <c r="C221" s="22">
        <v>0</v>
      </c>
      <c r="D221" s="22">
        <v>0</v>
      </c>
      <c r="E221" s="22">
        <v>0</v>
      </c>
      <c r="F221" s="22">
        <v>0</v>
      </c>
      <c r="G221" s="22">
        <f t="shared" si="905"/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f t="shared" si="906"/>
        <v>0</v>
      </c>
      <c r="M221" s="22">
        <v>15</v>
      </c>
      <c r="N221" s="22">
        <v>10</v>
      </c>
      <c r="O221" s="22">
        <v>1</v>
      </c>
      <c r="P221" s="22">
        <v>2</v>
      </c>
      <c r="Q221" s="22">
        <f t="shared" si="907"/>
        <v>3</v>
      </c>
      <c r="R221" s="22">
        <v>10</v>
      </c>
      <c r="S221" s="22">
        <v>1</v>
      </c>
      <c r="T221" s="22">
        <v>0</v>
      </c>
      <c r="U221" s="22">
        <v>0</v>
      </c>
      <c r="V221" s="22">
        <f t="shared" si="908"/>
        <v>0</v>
      </c>
      <c r="W221" s="22">
        <v>5</v>
      </c>
      <c r="X221" s="22">
        <v>4</v>
      </c>
      <c r="Y221" s="22">
        <v>0</v>
      </c>
      <c r="Z221" s="22">
        <v>1</v>
      </c>
      <c r="AA221" s="22">
        <f t="shared" si="909"/>
        <v>1</v>
      </c>
      <c r="AB221" s="22">
        <v>5</v>
      </c>
      <c r="AC221" s="22">
        <v>1</v>
      </c>
      <c r="AD221" s="22">
        <v>0</v>
      </c>
      <c r="AE221" s="22">
        <v>1</v>
      </c>
      <c r="AF221" s="22">
        <f t="shared" si="910"/>
        <v>1</v>
      </c>
      <c r="AG221" s="22">
        <v>5</v>
      </c>
      <c r="AH221" s="22">
        <v>0</v>
      </c>
      <c r="AI221" s="22">
        <v>0</v>
      </c>
      <c r="AJ221" s="22">
        <v>0</v>
      </c>
      <c r="AK221" s="22">
        <f t="shared" si="911"/>
        <v>0</v>
      </c>
      <c r="AL221" s="22">
        <v>0</v>
      </c>
      <c r="AM221" s="22">
        <v>1</v>
      </c>
      <c r="AN221" s="22">
        <v>1</v>
      </c>
      <c r="AO221" s="22">
        <v>0</v>
      </c>
      <c r="AP221" s="22">
        <f t="shared" si="912"/>
        <v>1</v>
      </c>
      <c r="AQ221" s="22">
        <v>0</v>
      </c>
      <c r="AR221" s="22">
        <v>0</v>
      </c>
      <c r="AS221" s="22">
        <v>0</v>
      </c>
      <c r="AT221" s="22">
        <v>0</v>
      </c>
      <c r="AU221" s="22">
        <f t="shared" si="913"/>
        <v>0</v>
      </c>
      <c r="AV221" s="22">
        <v>0</v>
      </c>
      <c r="AW221" s="22">
        <v>0</v>
      </c>
      <c r="AX221" s="22">
        <v>0</v>
      </c>
      <c r="AY221" s="22">
        <v>0</v>
      </c>
      <c r="AZ221" s="22">
        <f t="shared" si="914"/>
        <v>0</v>
      </c>
      <c r="BA221" s="22">
        <f t="shared" si="915"/>
        <v>40</v>
      </c>
      <c r="BB221" s="22">
        <f t="shared" si="916"/>
        <v>17</v>
      </c>
      <c r="BC221" s="22">
        <f t="shared" si="917"/>
        <v>2</v>
      </c>
      <c r="BD221" s="22">
        <f t="shared" si="918"/>
        <v>4</v>
      </c>
      <c r="BE221" s="22">
        <f t="shared" si="919"/>
        <v>6</v>
      </c>
      <c r="BF221" s="26">
        <v>2</v>
      </c>
      <c r="BG221" s="22" t="str">
        <f t="shared" si="860"/>
        <v>0</v>
      </c>
      <c r="BH221" s="22" t="str">
        <f t="shared" si="861"/>
        <v>0</v>
      </c>
      <c r="BI221" s="22">
        <f t="shared" si="862"/>
        <v>0</v>
      </c>
      <c r="BJ221" s="22">
        <f t="shared" si="863"/>
        <v>2</v>
      </c>
      <c r="BK221" s="22">
        <f t="shared" si="864"/>
        <v>4</v>
      </c>
      <c r="BL221" s="22">
        <f t="shared" si="865"/>
        <v>6</v>
      </c>
    </row>
    <row r="222" spans="1:64" ht="23.25" customHeight="1">
      <c r="A222" s="20"/>
      <c r="B222" s="40" t="s">
        <v>48</v>
      </c>
      <c r="C222" s="22">
        <v>5</v>
      </c>
      <c r="D222" s="22">
        <v>10</v>
      </c>
      <c r="E222" s="22">
        <v>3</v>
      </c>
      <c r="F222" s="22">
        <v>1</v>
      </c>
      <c r="G222" s="22">
        <f t="shared" si="905"/>
        <v>4</v>
      </c>
      <c r="H222" s="22">
        <v>5</v>
      </c>
      <c r="I222" s="22">
        <v>10</v>
      </c>
      <c r="J222" s="22">
        <f>4+1</f>
        <v>5</v>
      </c>
      <c r="K222" s="22">
        <v>2</v>
      </c>
      <c r="L222" s="22">
        <f t="shared" si="906"/>
        <v>7</v>
      </c>
      <c r="M222" s="22">
        <v>25</v>
      </c>
      <c r="N222" s="22">
        <v>86</v>
      </c>
      <c r="O222" s="22">
        <v>16</v>
      </c>
      <c r="P222" s="22">
        <v>11</v>
      </c>
      <c r="Q222" s="22">
        <f t="shared" si="907"/>
        <v>27</v>
      </c>
      <c r="R222" s="22">
        <v>10</v>
      </c>
      <c r="S222" s="22">
        <v>52</v>
      </c>
      <c r="T222" s="22">
        <v>5</v>
      </c>
      <c r="U222" s="22">
        <v>0</v>
      </c>
      <c r="V222" s="22">
        <f t="shared" si="908"/>
        <v>5</v>
      </c>
      <c r="W222" s="22">
        <v>20</v>
      </c>
      <c r="X222" s="22">
        <v>25</v>
      </c>
      <c r="Y222" s="22">
        <v>21</v>
      </c>
      <c r="Z222" s="22">
        <v>1</v>
      </c>
      <c r="AA222" s="22">
        <f t="shared" si="909"/>
        <v>22</v>
      </c>
      <c r="AB222" s="22">
        <v>20</v>
      </c>
      <c r="AC222" s="22">
        <v>30</v>
      </c>
      <c r="AD222" s="22">
        <v>19</v>
      </c>
      <c r="AE222" s="22">
        <v>6</v>
      </c>
      <c r="AF222" s="22">
        <f t="shared" si="910"/>
        <v>25</v>
      </c>
      <c r="AG222" s="22">
        <v>5</v>
      </c>
      <c r="AH222" s="22">
        <v>12</v>
      </c>
      <c r="AI222" s="22">
        <v>5</v>
      </c>
      <c r="AJ222" s="22">
        <v>0</v>
      </c>
      <c r="AK222" s="22">
        <f t="shared" si="911"/>
        <v>5</v>
      </c>
      <c r="AL222" s="22">
        <v>0</v>
      </c>
      <c r="AM222" s="22">
        <v>4</v>
      </c>
      <c r="AN222" s="22">
        <v>3</v>
      </c>
      <c r="AO222" s="22">
        <v>0</v>
      </c>
      <c r="AP222" s="22">
        <f t="shared" si="912"/>
        <v>3</v>
      </c>
      <c r="AQ222" s="22">
        <v>0</v>
      </c>
      <c r="AR222" s="22">
        <v>0</v>
      </c>
      <c r="AS222" s="22">
        <v>0</v>
      </c>
      <c r="AT222" s="22">
        <v>0</v>
      </c>
      <c r="AU222" s="22">
        <f t="shared" si="913"/>
        <v>0</v>
      </c>
      <c r="AV222" s="22">
        <v>0</v>
      </c>
      <c r="AW222" s="22">
        <v>0</v>
      </c>
      <c r="AX222" s="22">
        <v>0</v>
      </c>
      <c r="AY222" s="22">
        <v>0</v>
      </c>
      <c r="AZ222" s="22">
        <f t="shared" si="914"/>
        <v>0</v>
      </c>
      <c r="BA222" s="22">
        <f t="shared" si="915"/>
        <v>90</v>
      </c>
      <c r="BB222" s="22">
        <f t="shared" si="916"/>
        <v>229</v>
      </c>
      <c r="BC222" s="22">
        <f t="shared" si="917"/>
        <v>77</v>
      </c>
      <c r="BD222" s="22">
        <f t="shared" si="918"/>
        <v>21</v>
      </c>
      <c r="BE222" s="22">
        <f t="shared" si="919"/>
        <v>98</v>
      </c>
      <c r="BF222" s="26">
        <v>2</v>
      </c>
      <c r="BG222" s="22" t="str">
        <f t="shared" si="860"/>
        <v>0</v>
      </c>
      <c r="BH222" s="22" t="str">
        <f t="shared" si="861"/>
        <v>0</v>
      </c>
      <c r="BI222" s="22">
        <f t="shared" si="862"/>
        <v>0</v>
      </c>
      <c r="BJ222" s="22">
        <f t="shared" si="863"/>
        <v>77</v>
      </c>
      <c r="BK222" s="22">
        <f t="shared" si="864"/>
        <v>21</v>
      </c>
      <c r="BL222" s="22">
        <f t="shared" si="865"/>
        <v>98</v>
      </c>
    </row>
    <row r="223" spans="1:64" ht="24.95" customHeight="1">
      <c r="A223" s="20"/>
      <c r="B223" s="40" t="s">
        <v>108</v>
      </c>
      <c r="C223" s="22">
        <v>0</v>
      </c>
      <c r="D223" s="22">
        <v>0</v>
      </c>
      <c r="E223" s="22">
        <v>0</v>
      </c>
      <c r="F223" s="22">
        <v>0</v>
      </c>
      <c r="G223" s="22">
        <f t="shared" si="905"/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f t="shared" si="906"/>
        <v>0</v>
      </c>
      <c r="M223" s="22">
        <v>20</v>
      </c>
      <c r="N223" s="22">
        <v>13</v>
      </c>
      <c r="O223" s="22">
        <f>5+1</f>
        <v>6</v>
      </c>
      <c r="P223" s="22">
        <v>5</v>
      </c>
      <c r="Q223" s="22">
        <f t="shared" si="907"/>
        <v>11</v>
      </c>
      <c r="R223" s="22">
        <v>10</v>
      </c>
      <c r="S223" s="22">
        <v>10</v>
      </c>
      <c r="T223" s="22">
        <v>3</v>
      </c>
      <c r="U223" s="22">
        <v>1</v>
      </c>
      <c r="V223" s="22">
        <f t="shared" si="908"/>
        <v>4</v>
      </c>
      <c r="W223" s="22">
        <v>5</v>
      </c>
      <c r="X223" s="22">
        <v>1</v>
      </c>
      <c r="Y223" s="22">
        <v>0</v>
      </c>
      <c r="Z223" s="22">
        <v>0</v>
      </c>
      <c r="AA223" s="22">
        <f t="shared" si="909"/>
        <v>0</v>
      </c>
      <c r="AB223" s="22">
        <v>5</v>
      </c>
      <c r="AC223" s="22">
        <v>1</v>
      </c>
      <c r="AD223" s="22">
        <v>1</v>
      </c>
      <c r="AE223" s="22">
        <v>0</v>
      </c>
      <c r="AF223" s="22">
        <f t="shared" si="910"/>
        <v>1</v>
      </c>
      <c r="AG223" s="22">
        <v>5</v>
      </c>
      <c r="AH223" s="22">
        <v>3</v>
      </c>
      <c r="AI223" s="22">
        <v>0</v>
      </c>
      <c r="AJ223" s="22">
        <v>2</v>
      </c>
      <c r="AK223" s="22">
        <f t="shared" si="911"/>
        <v>2</v>
      </c>
      <c r="AL223" s="22">
        <v>0</v>
      </c>
      <c r="AM223" s="22">
        <v>0</v>
      </c>
      <c r="AN223" s="22">
        <v>0</v>
      </c>
      <c r="AO223" s="22">
        <v>0</v>
      </c>
      <c r="AP223" s="22">
        <f t="shared" si="912"/>
        <v>0</v>
      </c>
      <c r="AQ223" s="22">
        <v>0</v>
      </c>
      <c r="AR223" s="22">
        <v>0</v>
      </c>
      <c r="AS223" s="22">
        <v>0</v>
      </c>
      <c r="AT223" s="22">
        <v>0</v>
      </c>
      <c r="AU223" s="22">
        <f t="shared" si="913"/>
        <v>0</v>
      </c>
      <c r="AV223" s="22">
        <v>0</v>
      </c>
      <c r="AW223" s="22">
        <v>0</v>
      </c>
      <c r="AX223" s="22">
        <v>0</v>
      </c>
      <c r="AY223" s="22">
        <v>0</v>
      </c>
      <c r="AZ223" s="22">
        <f t="shared" si="914"/>
        <v>0</v>
      </c>
      <c r="BA223" s="22">
        <f t="shared" si="915"/>
        <v>45</v>
      </c>
      <c r="BB223" s="22">
        <f t="shared" si="916"/>
        <v>28</v>
      </c>
      <c r="BC223" s="22">
        <f t="shared" si="917"/>
        <v>10</v>
      </c>
      <c r="BD223" s="22">
        <f t="shared" si="918"/>
        <v>8</v>
      </c>
      <c r="BE223" s="22">
        <f t="shared" si="919"/>
        <v>18</v>
      </c>
      <c r="BF223" s="26">
        <v>2</v>
      </c>
      <c r="BG223" s="22" t="str">
        <f t="shared" si="860"/>
        <v>0</v>
      </c>
      <c r="BH223" s="22" t="str">
        <f t="shared" si="861"/>
        <v>0</v>
      </c>
      <c r="BI223" s="22">
        <f t="shared" si="862"/>
        <v>0</v>
      </c>
      <c r="BJ223" s="22">
        <f t="shared" si="863"/>
        <v>10</v>
      </c>
      <c r="BK223" s="22">
        <f t="shared" si="864"/>
        <v>8</v>
      </c>
      <c r="BL223" s="22">
        <f t="shared" si="865"/>
        <v>18</v>
      </c>
    </row>
    <row r="224" spans="1:64" s="2" customFormat="1" ht="24.95" customHeight="1">
      <c r="A224" s="4"/>
      <c r="B224" s="23" t="s">
        <v>52</v>
      </c>
      <c r="C224" s="24">
        <f>SUM(C217:C223)</f>
        <v>15</v>
      </c>
      <c r="D224" s="24">
        <f>SUM(D217:D223)</f>
        <v>31</v>
      </c>
      <c r="E224" s="24">
        <f t="shared" ref="E224:BL224" si="920">SUM(E217:E223)</f>
        <v>9</v>
      </c>
      <c r="F224" s="24">
        <f t="shared" si="920"/>
        <v>9</v>
      </c>
      <c r="G224" s="24">
        <f t="shared" si="920"/>
        <v>18</v>
      </c>
      <c r="H224" s="24">
        <f t="shared" si="920"/>
        <v>15</v>
      </c>
      <c r="I224" s="24">
        <f t="shared" si="920"/>
        <v>21</v>
      </c>
      <c r="J224" s="24">
        <f t="shared" si="920"/>
        <v>11</v>
      </c>
      <c r="K224" s="24">
        <f t="shared" si="920"/>
        <v>4</v>
      </c>
      <c r="L224" s="24">
        <f t="shared" si="920"/>
        <v>15</v>
      </c>
      <c r="M224" s="24">
        <f t="shared" si="920"/>
        <v>135</v>
      </c>
      <c r="N224" s="24">
        <f t="shared" ref="N224" si="921">SUM(N217:N223)</f>
        <v>185</v>
      </c>
      <c r="O224" s="24">
        <f t="shared" si="920"/>
        <v>35</v>
      </c>
      <c r="P224" s="24">
        <f t="shared" si="920"/>
        <v>57</v>
      </c>
      <c r="Q224" s="24">
        <f t="shared" si="920"/>
        <v>92</v>
      </c>
      <c r="R224" s="24">
        <f t="shared" ref="R224:AF224" si="922">SUM(R217:R223)</f>
        <v>75</v>
      </c>
      <c r="S224" s="24">
        <f t="shared" ref="S224" si="923">SUM(S217:S223)</f>
        <v>106</v>
      </c>
      <c r="T224" s="24">
        <f t="shared" si="922"/>
        <v>19</v>
      </c>
      <c r="U224" s="24">
        <f t="shared" si="922"/>
        <v>13</v>
      </c>
      <c r="V224" s="24">
        <f t="shared" si="922"/>
        <v>32</v>
      </c>
      <c r="W224" s="24">
        <f t="shared" si="922"/>
        <v>65</v>
      </c>
      <c r="X224" s="24">
        <f t="shared" ref="X224" si="924">SUM(X217:X223)</f>
        <v>101</v>
      </c>
      <c r="Y224" s="24">
        <f t="shared" si="922"/>
        <v>31</v>
      </c>
      <c r="Z224" s="24">
        <f t="shared" si="922"/>
        <v>39</v>
      </c>
      <c r="AA224" s="24">
        <f t="shared" si="922"/>
        <v>70</v>
      </c>
      <c r="AB224" s="24">
        <f t="shared" si="922"/>
        <v>67</v>
      </c>
      <c r="AC224" s="24">
        <f t="shared" si="922"/>
        <v>65</v>
      </c>
      <c r="AD224" s="24">
        <f t="shared" si="922"/>
        <v>36</v>
      </c>
      <c r="AE224" s="24">
        <f t="shared" si="922"/>
        <v>20</v>
      </c>
      <c r="AF224" s="24">
        <f t="shared" si="922"/>
        <v>56</v>
      </c>
      <c r="AG224" s="24">
        <f t="shared" si="920"/>
        <v>28</v>
      </c>
      <c r="AH224" s="24">
        <f t="shared" ref="AH224" si="925">SUM(AH217:AH223)</f>
        <v>37</v>
      </c>
      <c r="AI224" s="24">
        <f t="shared" si="920"/>
        <v>8</v>
      </c>
      <c r="AJ224" s="24">
        <f t="shared" si="920"/>
        <v>10</v>
      </c>
      <c r="AK224" s="24">
        <f t="shared" si="920"/>
        <v>18</v>
      </c>
      <c r="AL224" s="24">
        <f t="shared" si="920"/>
        <v>0</v>
      </c>
      <c r="AM224" s="24">
        <f t="shared" si="920"/>
        <v>12</v>
      </c>
      <c r="AN224" s="24">
        <f t="shared" si="920"/>
        <v>8</v>
      </c>
      <c r="AO224" s="24">
        <f t="shared" si="920"/>
        <v>3</v>
      </c>
      <c r="AP224" s="24">
        <f t="shared" si="920"/>
        <v>11</v>
      </c>
      <c r="AQ224" s="24">
        <f t="shared" si="920"/>
        <v>0</v>
      </c>
      <c r="AR224" s="24">
        <f t="shared" si="920"/>
        <v>0</v>
      </c>
      <c r="AS224" s="24">
        <f t="shared" si="920"/>
        <v>0</v>
      </c>
      <c r="AT224" s="24">
        <f t="shared" si="920"/>
        <v>0</v>
      </c>
      <c r="AU224" s="24">
        <f t="shared" si="920"/>
        <v>0</v>
      </c>
      <c r="AV224" s="24">
        <f t="shared" ref="AV224:AZ224" si="926">SUM(AV217:AV223)</f>
        <v>0</v>
      </c>
      <c r="AW224" s="24">
        <f t="shared" si="926"/>
        <v>0</v>
      </c>
      <c r="AX224" s="24">
        <f t="shared" si="926"/>
        <v>0</v>
      </c>
      <c r="AY224" s="24">
        <f t="shared" si="926"/>
        <v>1</v>
      </c>
      <c r="AZ224" s="24">
        <f t="shared" si="926"/>
        <v>1</v>
      </c>
      <c r="BA224" s="22">
        <f t="shared" si="915"/>
        <v>400</v>
      </c>
      <c r="BB224" s="22">
        <f t="shared" si="916"/>
        <v>558</v>
      </c>
      <c r="BC224" s="22">
        <f t="shared" si="917"/>
        <v>157</v>
      </c>
      <c r="BD224" s="22">
        <f t="shared" si="918"/>
        <v>156</v>
      </c>
      <c r="BE224" s="22">
        <f t="shared" si="919"/>
        <v>313</v>
      </c>
      <c r="BF224" s="25"/>
      <c r="BG224" s="24">
        <f t="shared" si="920"/>
        <v>0</v>
      </c>
      <c r="BH224" s="24">
        <f t="shared" si="920"/>
        <v>0</v>
      </c>
      <c r="BI224" s="24">
        <f t="shared" si="920"/>
        <v>0</v>
      </c>
      <c r="BJ224" s="24">
        <f t="shared" si="920"/>
        <v>157</v>
      </c>
      <c r="BK224" s="24">
        <f t="shared" si="920"/>
        <v>156</v>
      </c>
      <c r="BL224" s="24">
        <f t="shared" si="920"/>
        <v>313</v>
      </c>
    </row>
    <row r="225" spans="1:64" s="2" customFormat="1" ht="24.95" customHeight="1">
      <c r="A225" s="4"/>
      <c r="B225" s="23" t="s">
        <v>54</v>
      </c>
      <c r="C225" s="38">
        <f>C224</f>
        <v>15</v>
      </c>
      <c r="D225" s="38">
        <f>D224</f>
        <v>31</v>
      </c>
      <c r="E225" s="38">
        <f t="shared" ref="E225:BL225" si="927">E224</f>
        <v>9</v>
      </c>
      <c r="F225" s="38">
        <f t="shared" si="927"/>
        <v>9</v>
      </c>
      <c r="G225" s="38">
        <f t="shared" si="927"/>
        <v>18</v>
      </c>
      <c r="H225" s="38">
        <f t="shared" si="927"/>
        <v>15</v>
      </c>
      <c r="I225" s="38">
        <f t="shared" si="927"/>
        <v>21</v>
      </c>
      <c r="J225" s="38">
        <f t="shared" si="927"/>
        <v>11</v>
      </c>
      <c r="K225" s="38">
        <f t="shared" si="927"/>
        <v>4</v>
      </c>
      <c r="L225" s="38">
        <f t="shared" si="927"/>
        <v>15</v>
      </c>
      <c r="M225" s="38">
        <f t="shared" si="927"/>
        <v>135</v>
      </c>
      <c r="N225" s="38">
        <f t="shared" ref="N225:R226" si="928">N224</f>
        <v>185</v>
      </c>
      <c r="O225" s="38">
        <f t="shared" si="927"/>
        <v>35</v>
      </c>
      <c r="P225" s="38">
        <f t="shared" si="927"/>
        <v>57</v>
      </c>
      <c r="Q225" s="38">
        <f t="shared" si="927"/>
        <v>92</v>
      </c>
      <c r="R225" s="38">
        <f t="shared" ref="R225:AF225" si="929">R224</f>
        <v>75</v>
      </c>
      <c r="S225" s="38">
        <f t="shared" ref="S225:W226" si="930">S224</f>
        <v>106</v>
      </c>
      <c r="T225" s="38">
        <f t="shared" si="929"/>
        <v>19</v>
      </c>
      <c r="U225" s="38">
        <f t="shared" si="929"/>
        <v>13</v>
      </c>
      <c r="V225" s="38">
        <f t="shared" si="929"/>
        <v>32</v>
      </c>
      <c r="W225" s="38">
        <f t="shared" si="929"/>
        <v>65</v>
      </c>
      <c r="X225" s="38">
        <f t="shared" ref="X225:AG226" si="931">X224</f>
        <v>101</v>
      </c>
      <c r="Y225" s="38">
        <f t="shared" si="929"/>
        <v>31</v>
      </c>
      <c r="Z225" s="38">
        <f t="shared" si="929"/>
        <v>39</v>
      </c>
      <c r="AA225" s="38">
        <f t="shared" si="929"/>
        <v>70</v>
      </c>
      <c r="AB225" s="38">
        <f t="shared" si="929"/>
        <v>67</v>
      </c>
      <c r="AC225" s="38">
        <f t="shared" si="929"/>
        <v>65</v>
      </c>
      <c r="AD225" s="38">
        <f t="shared" si="929"/>
        <v>36</v>
      </c>
      <c r="AE225" s="38">
        <f t="shared" si="929"/>
        <v>20</v>
      </c>
      <c r="AF225" s="38">
        <f t="shared" si="929"/>
        <v>56</v>
      </c>
      <c r="AG225" s="38">
        <f t="shared" si="927"/>
        <v>28</v>
      </c>
      <c r="AH225" s="38">
        <f t="shared" ref="AH225:AW226" si="932">AH224</f>
        <v>37</v>
      </c>
      <c r="AI225" s="38">
        <f t="shared" si="927"/>
        <v>8</v>
      </c>
      <c r="AJ225" s="38">
        <f t="shared" si="927"/>
        <v>10</v>
      </c>
      <c r="AK225" s="38">
        <f t="shared" si="927"/>
        <v>18</v>
      </c>
      <c r="AL225" s="38">
        <f t="shared" si="927"/>
        <v>0</v>
      </c>
      <c r="AM225" s="38">
        <f t="shared" si="927"/>
        <v>12</v>
      </c>
      <c r="AN225" s="38">
        <f t="shared" si="927"/>
        <v>8</v>
      </c>
      <c r="AO225" s="38">
        <f t="shared" si="927"/>
        <v>3</v>
      </c>
      <c r="AP225" s="38">
        <f t="shared" si="927"/>
        <v>11</v>
      </c>
      <c r="AQ225" s="38">
        <f t="shared" si="927"/>
        <v>0</v>
      </c>
      <c r="AR225" s="38">
        <f t="shared" si="927"/>
        <v>0</v>
      </c>
      <c r="AS225" s="38">
        <f t="shared" si="927"/>
        <v>0</v>
      </c>
      <c r="AT225" s="38">
        <f t="shared" si="927"/>
        <v>0</v>
      </c>
      <c r="AU225" s="38">
        <f t="shared" si="927"/>
        <v>0</v>
      </c>
      <c r="AV225" s="38">
        <f t="shared" ref="AV225:AZ225" si="933">AV224</f>
        <v>0</v>
      </c>
      <c r="AW225" s="38">
        <f t="shared" si="933"/>
        <v>0</v>
      </c>
      <c r="AX225" s="38">
        <f t="shared" si="933"/>
        <v>0</v>
      </c>
      <c r="AY225" s="38">
        <f t="shared" si="933"/>
        <v>1</v>
      </c>
      <c r="AZ225" s="38">
        <f t="shared" si="933"/>
        <v>1</v>
      </c>
      <c r="BA225" s="38">
        <f t="shared" si="927"/>
        <v>400</v>
      </c>
      <c r="BB225" s="38">
        <f t="shared" ref="BB225:BL226" si="934">BB224</f>
        <v>558</v>
      </c>
      <c r="BC225" s="38">
        <f t="shared" si="927"/>
        <v>157</v>
      </c>
      <c r="BD225" s="38">
        <f t="shared" si="927"/>
        <v>156</v>
      </c>
      <c r="BE225" s="38">
        <f t="shared" si="927"/>
        <v>313</v>
      </c>
      <c r="BF225" s="39"/>
      <c r="BG225" s="38">
        <f t="shared" si="927"/>
        <v>0</v>
      </c>
      <c r="BH225" s="38">
        <f t="shared" si="927"/>
        <v>0</v>
      </c>
      <c r="BI225" s="38">
        <f t="shared" si="927"/>
        <v>0</v>
      </c>
      <c r="BJ225" s="38">
        <f t="shared" si="927"/>
        <v>157</v>
      </c>
      <c r="BK225" s="38">
        <f t="shared" si="927"/>
        <v>156</v>
      </c>
      <c r="BL225" s="24">
        <f t="shared" si="927"/>
        <v>313</v>
      </c>
    </row>
    <row r="226" spans="1:64" s="69" customFormat="1" ht="24.95" customHeight="1">
      <c r="A226" s="70"/>
      <c r="B226" s="71" t="s">
        <v>38</v>
      </c>
      <c r="C226" s="72">
        <f>C225</f>
        <v>15</v>
      </c>
      <c r="D226" s="72">
        <f t="shared" ref="D226:M226" si="935">D225</f>
        <v>31</v>
      </c>
      <c r="E226" s="72">
        <f t="shared" si="935"/>
        <v>9</v>
      </c>
      <c r="F226" s="72">
        <f t="shared" si="935"/>
        <v>9</v>
      </c>
      <c r="G226" s="72">
        <f t="shared" si="935"/>
        <v>18</v>
      </c>
      <c r="H226" s="72">
        <f t="shared" si="935"/>
        <v>15</v>
      </c>
      <c r="I226" s="72">
        <f t="shared" si="935"/>
        <v>21</v>
      </c>
      <c r="J226" s="72">
        <f t="shared" si="935"/>
        <v>11</v>
      </c>
      <c r="K226" s="72">
        <f t="shared" si="935"/>
        <v>4</v>
      </c>
      <c r="L226" s="72">
        <f t="shared" si="935"/>
        <v>15</v>
      </c>
      <c r="M226" s="72">
        <f t="shared" si="935"/>
        <v>135</v>
      </c>
      <c r="N226" s="72">
        <f t="shared" si="928"/>
        <v>185</v>
      </c>
      <c r="O226" s="72">
        <f t="shared" si="928"/>
        <v>35</v>
      </c>
      <c r="P226" s="72">
        <f t="shared" si="928"/>
        <v>57</v>
      </c>
      <c r="Q226" s="72">
        <f t="shared" si="928"/>
        <v>92</v>
      </c>
      <c r="R226" s="72">
        <f t="shared" si="928"/>
        <v>75</v>
      </c>
      <c r="S226" s="72">
        <f t="shared" si="930"/>
        <v>106</v>
      </c>
      <c r="T226" s="72">
        <f t="shared" si="930"/>
        <v>19</v>
      </c>
      <c r="U226" s="72">
        <f t="shared" si="930"/>
        <v>13</v>
      </c>
      <c r="V226" s="72">
        <f t="shared" si="930"/>
        <v>32</v>
      </c>
      <c r="W226" s="72">
        <f t="shared" si="930"/>
        <v>65</v>
      </c>
      <c r="X226" s="72">
        <f t="shared" si="931"/>
        <v>101</v>
      </c>
      <c r="Y226" s="72">
        <f t="shared" si="931"/>
        <v>31</v>
      </c>
      <c r="Z226" s="72">
        <f t="shared" si="931"/>
        <v>39</v>
      </c>
      <c r="AA226" s="72">
        <f t="shared" si="931"/>
        <v>70</v>
      </c>
      <c r="AB226" s="72">
        <f t="shared" si="931"/>
        <v>67</v>
      </c>
      <c r="AC226" s="72">
        <f t="shared" si="931"/>
        <v>65</v>
      </c>
      <c r="AD226" s="72">
        <f t="shared" si="931"/>
        <v>36</v>
      </c>
      <c r="AE226" s="72">
        <f t="shared" si="931"/>
        <v>20</v>
      </c>
      <c r="AF226" s="72">
        <f t="shared" si="931"/>
        <v>56</v>
      </c>
      <c r="AG226" s="72">
        <f t="shared" si="931"/>
        <v>28</v>
      </c>
      <c r="AH226" s="72">
        <f t="shared" si="932"/>
        <v>37</v>
      </c>
      <c r="AI226" s="72">
        <f t="shared" si="932"/>
        <v>8</v>
      </c>
      <c r="AJ226" s="72">
        <f t="shared" si="932"/>
        <v>10</v>
      </c>
      <c r="AK226" s="72">
        <f t="shared" si="932"/>
        <v>18</v>
      </c>
      <c r="AL226" s="72">
        <f t="shared" si="932"/>
        <v>0</v>
      </c>
      <c r="AM226" s="72">
        <f t="shared" si="932"/>
        <v>12</v>
      </c>
      <c r="AN226" s="72">
        <f t="shared" si="932"/>
        <v>8</v>
      </c>
      <c r="AO226" s="72">
        <f t="shared" si="932"/>
        <v>3</v>
      </c>
      <c r="AP226" s="72">
        <f t="shared" si="932"/>
        <v>11</v>
      </c>
      <c r="AQ226" s="72">
        <f t="shared" si="932"/>
        <v>0</v>
      </c>
      <c r="AR226" s="72">
        <f t="shared" si="932"/>
        <v>0</v>
      </c>
      <c r="AS226" s="72">
        <f t="shared" si="932"/>
        <v>0</v>
      </c>
      <c r="AT226" s="72">
        <f t="shared" si="932"/>
        <v>0</v>
      </c>
      <c r="AU226" s="72">
        <f t="shared" si="932"/>
        <v>0</v>
      </c>
      <c r="AV226" s="72">
        <f t="shared" si="932"/>
        <v>0</v>
      </c>
      <c r="AW226" s="72">
        <f t="shared" si="932"/>
        <v>0</v>
      </c>
      <c r="AX226" s="72">
        <f t="shared" ref="AX226:BA226" si="936">AX225</f>
        <v>0</v>
      </c>
      <c r="AY226" s="72">
        <f t="shared" si="936"/>
        <v>1</v>
      </c>
      <c r="AZ226" s="72">
        <f t="shared" si="936"/>
        <v>1</v>
      </c>
      <c r="BA226" s="72">
        <f t="shared" si="936"/>
        <v>400</v>
      </c>
      <c r="BB226" s="72">
        <f t="shared" si="934"/>
        <v>558</v>
      </c>
      <c r="BC226" s="72">
        <f t="shared" si="934"/>
        <v>157</v>
      </c>
      <c r="BD226" s="72">
        <f t="shared" si="934"/>
        <v>156</v>
      </c>
      <c r="BE226" s="72">
        <f t="shared" si="934"/>
        <v>313</v>
      </c>
      <c r="BF226" s="72">
        <f t="shared" si="934"/>
        <v>0</v>
      </c>
      <c r="BG226" s="72">
        <f t="shared" si="934"/>
        <v>0</v>
      </c>
      <c r="BH226" s="72">
        <f t="shared" si="934"/>
        <v>0</v>
      </c>
      <c r="BI226" s="72">
        <f t="shared" si="934"/>
        <v>0</v>
      </c>
      <c r="BJ226" s="72">
        <f t="shared" si="934"/>
        <v>157</v>
      </c>
      <c r="BK226" s="72">
        <f t="shared" si="934"/>
        <v>156</v>
      </c>
      <c r="BL226" s="72">
        <f t="shared" si="934"/>
        <v>313</v>
      </c>
    </row>
    <row r="227" spans="1:64" ht="24.95" customHeight="1">
      <c r="A227" s="4" t="s">
        <v>49</v>
      </c>
      <c r="B227" s="21"/>
      <c r="C227" s="31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62"/>
      <c r="BG227" s="32"/>
      <c r="BH227" s="32"/>
      <c r="BI227" s="32"/>
      <c r="BJ227" s="32"/>
      <c r="BK227" s="32"/>
      <c r="BL227" s="52"/>
    </row>
    <row r="228" spans="1:64" ht="24.95" customHeight="1">
      <c r="A228" s="4"/>
      <c r="B228" s="11" t="s">
        <v>53</v>
      </c>
      <c r="C228" s="31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62"/>
      <c r="BG228" s="32"/>
      <c r="BH228" s="32"/>
      <c r="BI228" s="32"/>
      <c r="BJ228" s="32"/>
      <c r="BK228" s="32"/>
      <c r="BL228" s="52"/>
    </row>
    <row r="229" spans="1:64" ht="24.95" customHeight="1">
      <c r="A229" s="4"/>
      <c r="B229" s="5" t="s">
        <v>105</v>
      </c>
      <c r="C229" s="33"/>
      <c r="D229" s="96"/>
      <c r="E229" s="96"/>
      <c r="F229" s="96"/>
      <c r="G229" s="32"/>
      <c r="H229" s="32"/>
      <c r="I229" s="32"/>
      <c r="J229" s="32"/>
      <c r="K229" s="32"/>
      <c r="L229" s="32"/>
      <c r="M229" s="96"/>
      <c r="N229" s="96"/>
      <c r="O229" s="97"/>
      <c r="P229" s="97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96"/>
      <c r="AH229" s="96"/>
      <c r="AI229" s="96"/>
      <c r="AJ229" s="96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117"/>
      <c r="BG229" s="32"/>
      <c r="BH229" s="32"/>
      <c r="BI229" s="32"/>
      <c r="BJ229" s="32"/>
      <c r="BK229" s="32"/>
      <c r="BL229" s="52"/>
    </row>
    <row r="230" spans="1:64" s="2" customFormat="1" ht="24.95" customHeight="1">
      <c r="A230" s="4"/>
      <c r="B230" s="40" t="s">
        <v>77</v>
      </c>
      <c r="C230" s="22">
        <v>30</v>
      </c>
      <c r="D230" s="22">
        <v>55</v>
      </c>
      <c r="E230" s="22">
        <v>14</v>
      </c>
      <c r="F230" s="22">
        <v>16</v>
      </c>
      <c r="G230" s="22">
        <f t="shared" ref="G230:G231" si="937">E230+F230</f>
        <v>30</v>
      </c>
      <c r="H230" s="22">
        <v>0</v>
      </c>
      <c r="I230" s="22">
        <v>0</v>
      </c>
      <c r="J230" s="22">
        <v>0</v>
      </c>
      <c r="K230" s="22">
        <v>0</v>
      </c>
      <c r="L230" s="22">
        <f t="shared" ref="L230:L231" si="938">J230+K230</f>
        <v>0</v>
      </c>
      <c r="M230" s="22">
        <v>40</v>
      </c>
      <c r="N230" s="22">
        <v>119</v>
      </c>
      <c r="O230" s="22">
        <v>8</v>
      </c>
      <c r="P230" s="22">
        <v>13</v>
      </c>
      <c r="Q230" s="22">
        <f t="shared" ref="Q230:Q231" si="939">O230+P230</f>
        <v>21</v>
      </c>
      <c r="R230" s="22">
        <v>20</v>
      </c>
      <c r="S230" s="22">
        <v>60</v>
      </c>
      <c r="T230" s="22">
        <v>11</v>
      </c>
      <c r="U230" s="22">
        <v>8</v>
      </c>
      <c r="V230" s="22">
        <f t="shared" ref="V230:V231" si="940">T230+U230</f>
        <v>19</v>
      </c>
      <c r="W230" s="22">
        <v>10</v>
      </c>
      <c r="X230" s="22">
        <v>15</v>
      </c>
      <c r="Y230" s="22">
        <v>5</v>
      </c>
      <c r="Z230" s="22">
        <v>3</v>
      </c>
      <c r="AA230" s="22">
        <f t="shared" ref="AA230:AA231" si="941">Y230+Z230</f>
        <v>8</v>
      </c>
      <c r="AB230" s="22">
        <v>0</v>
      </c>
      <c r="AC230" s="22">
        <v>0</v>
      </c>
      <c r="AD230" s="22">
        <v>0</v>
      </c>
      <c r="AE230" s="22">
        <v>0</v>
      </c>
      <c r="AF230" s="22">
        <f t="shared" ref="AF230:AF231" si="942">AD230+AE230</f>
        <v>0</v>
      </c>
      <c r="AG230" s="22">
        <v>0</v>
      </c>
      <c r="AH230" s="22">
        <v>25</v>
      </c>
      <c r="AI230" s="22">
        <v>6</v>
      </c>
      <c r="AJ230" s="22">
        <v>7</v>
      </c>
      <c r="AK230" s="22">
        <f t="shared" ref="AK230:AK231" si="943">AI230+AJ230</f>
        <v>13</v>
      </c>
      <c r="AL230" s="22">
        <v>0</v>
      </c>
      <c r="AM230" s="22">
        <v>3</v>
      </c>
      <c r="AN230" s="22">
        <v>2</v>
      </c>
      <c r="AO230" s="22">
        <v>0</v>
      </c>
      <c r="AP230" s="22">
        <f t="shared" ref="AP230:AP231" si="944">AN230+AO230</f>
        <v>2</v>
      </c>
      <c r="AQ230" s="22">
        <v>0</v>
      </c>
      <c r="AR230" s="22">
        <v>0</v>
      </c>
      <c r="AS230" s="22">
        <v>0</v>
      </c>
      <c r="AT230" s="22">
        <v>0</v>
      </c>
      <c r="AU230" s="22">
        <f t="shared" ref="AU230:AU231" si="945">AS230+AT230</f>
        <v>0</v>
      </c>
      <c r="AV230" s="22">
        <v>0</v>
      </c>
      <c r="AW230" s="22">
        <v>0</v>
      </c>
      <c r="AX230" s="22">
        <v>0</v>
      </c>
      <c r="AY230" s="22">
        <v>0</v>
      </c>
      <c r="AZ230" s="22">
        <f t="shared" ref="AZ230:AZ231" si="946">AX230+AY230</f>
        <v>0</v>
      </c>
      <c r="BA230" s="22">
        <f t="shared" ref="BA230:BA231" si="947">C230+H230+M230+R230+W230+AB230+AG230+AL230+AQ230+AV230</f>
        <v>100</v>
      </c>
      <c r="BB230" s="22">
        <f t="shared" ref="BB230:BB231" si="948">D230+I230+N230+S230+X230+AC230+AH230+AM230+AR230+AW230</f>
        <v>277</v>
      </c>
      <c r="BC230" s="22">
        <f t="shared" ref="BC230:BC231" si="949">E230+J230+O230+T230+Y230+AD230+AI230+AN230+AS230+AX230</f>
        <v>46</v>
      </c>
      <c r="BD230" s="22">
        <f t="shared" ref="BD230:BD231" si="950">F230+K230+P230+U230+Z230+AE230+AJ230+AO230+AT230+AY230</f>
        <v>47</v>
      </c>
      <c r="BE230" s="22">
        <f t="shared" ref="BE230:BE231" si="951">G230+L230+Q230+V230+AA230+AF230+AK230+AP230+AU230+AZ230</f>
        <v>93</v>
      </c>
      <c r="BF230" s="26">
        <v>2</v>
      </c>
      <c r="BG230" s="22" t="str">
        <f t="shared" si="860"/>
        <v>0</v>
      </c>
      <c r="BH230" s="22" t="str">
        <f t="shared" si="861"/>
        <v>0</v>
      </c>
      <c r="BI230" s="22">
        <f t="shared" si="862"/>
        <v>0</v>
      </c>
      <c r="BJ230" s="22">
        <f t="shared" si="863"/>
        <v>46</v>
      </c>
      <c r="BK230" s="22">
        <f t="shared" si="864"/>
        <v>47</v>
      </c>
      <c r="BL230" s="22">
        <f t="shared" si="865"/>
        <v>93</v>
      </c>
    </row>
    <row r="231" spans="1:64" ht="24.95" customHeight="1">
      <c r="A231" s="20"/>
      <c r="B231" s="40" t="s">
        <v>36</v>
      </c>
      <c r="C231" s="22">
        <v>20</v>
      </c>
      <c r="D231" s="22">
        <v>17</v>
      </c>
      <c r="E231" s="22">
        <v>8</v>
      </c>
      <c r="F231" s="22">
        <v>9</v>
      </c>
      <c r="G231" s="22">
        <f t="shared" si="937"/>
        <v>17</v>
      </c>
      <c r="H231" s="22">
        <v>0</v>
      </c>
      <c r="I231" s="22">
        <v>0</v>
      </c>
      <c r="J231" s="22">
        <v>0</v>
      </c>
      <c r="K231" s="22">
        <v>0</v>
      </c>
      <c r="L231" s="22">
        <f t="shared" si="938"/>
        <v>0</v>
      </c>
      <c r="M231" s="22">
        <v>30</v>
      </c>
      <c r="N231" s="22">
        <v>57</v>
      </c>
      <c r="O231" s="22">
        <v>6</v>
      </c>
      <c r="P231" s="22">
        <v>24</v>
      </c>
      <c r="Q231" s="22">
        <f t="shared" si="939"/>
        <v>30</v>
      </c>
      <c r="R231" s="22">
        <v>20</v>
      </c>
      <c r="S231" s="22">
        <v>47</v>
      </c>
      <c r="T231" s="22">
        <v>14</v>
      </c>
      <c r="U231" s="22">
        <v>9</v>
      </c>
      <c r="V231" s="22">
        <f t="shared" si="940"/>
        <v>23</v>
      </c>
      <c r="W231" s="22">
        <v>10</v>
      </c>
      <c r="X231" s="22">
        <v>15</v>
      </c>
      <c r="Y231" s="22">
        <v>6</v>
      </c>
      <c r="Z231" s="22">
        <v>4</v>
      </c>
      <c r="AA231" s="22">
        <f t="shared" si="941"/>
        <v>10</v>
      </c>
      <c r="AB231" s="22">
        <v>0</v>
      </c>
      <c r="AC231" s="22">
        <v>0</v>
      </c>
      <c r="AD231" s="22">
        <v>0</v>
      </c>
      <c r="AE231" s="22">
        <v>0</v>
      </c>
      <c r="AF231" s="22">
        <f t="shared" si="942"/>
        <v>0</v>
      </c>
      <c r="AG231" s="22">
        <v>0</v>
      </c>
      <c r="AH231" s="22">
        <v>9</v>
      </c>
      <c r="AI231" s="22">
        <v>4</v>
      </c>
      <c r="AJ231" s="22">
        <v>0</v>
      </c>
      <c r="AK231" s="22">
        <f t="shared" si="943"/>
        <v>4</v>
      </c>
      <c r="AL231" s="22">
        <v>0</v>
      </c>
      <c r="AM231" s="22">
        <v>0</v>
      </c>
      <c r="AN231" s="22">
        <v>0</v>
      </c>
      <c r="AO231" s="22">
        <v>0</v>
      </c>
      <c r="AP231" s="22">
        <f t="shared" si="944"/>
        <v>0</v>
      </c>
      <c r="AQ231" s="22">
        <v>0</v>
      </c>
      <c r="AR231" s="22">
        <v>0</v>
      </c>
      <c r="AS231" s="22">
        <v>0</v>
      </c>
      <c r="AT231" s="22">
        <v>0</v>
      </c>
      <c r="AU231" s="22">
        <f t="shared" si="945"/>
        <v>0</v>
      </c>
      <c r="AV231" s="22">
        <v>0</v>
      </c>
      <c r="AW231" s="22">
        <v>0</v>
      </c>
      <c r="AX231" s="22">
        <v>0</v>
      </c>
      <c r="AY231" s="22">
        <v>0</v>
      </c>
      <c r="AZ231" s="22">
        <f t="shared" si="946"/>
        <v>0</v>
      </c>
      <c r="BA231" s="22">
        <f t="shared" si="947"/>
        <v>80</v>
      </c>
      <c r="BB231" s="22">
        <f t="shared" si="948"/>
        <v>145</v>
      </c>
      <c r="BC231" s="22">
        <f t="shared" si="949"/>
        <v>38</v>
      </c>
      <c r="BD231" s="22">
        <f t="shared" si="950"/>
        <v>46</v>
      </c>
      <c r="BE231" s="22">
        <f t="shared" si="951"/>
        <v>84</v>
      </c>
      <c r="BF231" s="26">
        <v>2</v>
      </c>
      <c r="BG231" s="22" t="str">
        <f t="shared" si="860"/>
        <v>0</v>
      </c>
      <c r="BH231" s="22" t="str">
        <f t="shared" si="861"/>
        <v>0</v>
      </c>
      <c r="BI231" s="22">
        <f t="shared" si="862"/>
        <v>0</v>
      </c>
      <c r="BJ231" s="22">
        <f t="shared" si="863"/>
        <v>38</v>
      </c>
      <c r="BK231" s="22">
        <f t="shared" si="864"/>
        <v>46</v>
      </c>
      <c r="BL231" s="22">
        <f t="shared" si="865"/>
        <v>84</v>
      </c>
    </row>
    <row r="232" spans="1:64" s="2" customFormat="1" ht="24.95" customHeight="1">
      <c r="A232" s="4"/>
      <c r="B232" s="23" t="s">
        <v>52</v>
      </c>
      <c r="C232" s="38">
        <f>SUM(C230:C231)</f>
        <v>50</v>
      </c>
      <c r="D232" s="38">
        <f>SUM(D230:D231)</f>
        <v>72</v>
      </c>
      <c r="E232" s="38">
        <f t="shared" ref="E232:BL232" si="952">SUM(E230:E231)</f>
        <v>22</v>
      </c>
      <c r="F232" s="38">
        <f t="shared" si="952"/>
        <v>25</v>
      </c>
      <c r="G232" s="38">
        <f t="shared" si="952"/>
        <v>47</v>
      </c>
      <c r="H232" s="38">
        <f t="shared" si="952"/>
        <v>0</v>
      </c>
      <c r="I232" s="38">
        <f t="shared" si="952"/>
        <v>0</v>
      </c>
      <c r="J232" s="38">
        <f t="shared" si="952"/>
        <v>0</v>
      </c>
      <c r="K232" s="38">
        <f t="shared" si="952"/>
        <v>0</v>
      </c>
      <c r="L232" s="38">
        <f t="shared" si="952"/>
        <v>0</v>
      </c>
      <c r="M232" s="38">
        <f t="shared" si="952"/>
        <v>70</v>
      </c>
      <c r="N232" s="38">
        <f t="shared" ref="N232" si="953">SUM(N230:N231)</f>
        <v>176</v>
      </c>
      <c r="O232" s="38">
        <f t="shared" si="952"/>
        <v>14</v>
      </c>
      <c r="P232" s="38">
        <f t="shared" si="952"/>
        <v>37</v>
      </c>
      <c r="Q232" s="38">
        <f t="shared" si="952"/>
        <v>51</v>
      </c>
      <c r="R232" s="38">
        <f t="shared" ref="R232:AF232" si="954">SUM(R230:R231)</f>
        <v>40</v>
      </c>
      <c r="S232" s="38">
        <f t="shared" ref="S232" si="955">SUM(S230:S231)</f>
        <v>107</v>
      </c>
      <c r="T232" s="38">
        <f t="shared" si="954"/>
        <v>25</v>
      </c>
      <c r="U232" s="38">
        <f t="shared" si="954"/>
        <v>17</v>
      </c>
      <c r="V232" s="38">
        <f t="shared" si="954"/>
        <v>42</v>
      </c>
      <c r="W232" s="38">
        <f t="shared" si="954"/>
        <v>20</v>
      </c>
      <c r="X232" s="38">
        <f t="shared" ref="X232" si="956">SUM(X230:X231)</f>
        <v>30</v>
      </c>
      <c r="Y232" s="38">
        <f t="shared" si="954"/>
        <v>11</v>
      </c>
      <c r="Z232" s="38">
        <f t="shared" si="954"/>
        <v>7</v>
      </c>
      <c r="AA232" s="38">
        <f t="shared" si="954"/>
        <v>18</v>
      </c>
      <c r="AB232" s="38">
        <f t="shared" si="954"/>
        <v>0</v>
      </c>
      <c r="AC232" s="38">
        <f t="shared" si="954"/>
        <v>0</v>
      </c>
      <c r="AD232" s="38">
        <f t="shared" si="954"/>
        <v>0</v>
      </c>
      <c r="AE232" s="38">
        <f t="shared" si="954"/>
        <v>0</v>
      </c>
      <c r="AF232" s="38">
        <f t="shared" si="954"/>
        <v>0</v>
      </c>
      <c r="AG232" s="38">
        <f t="shared" si="952"/>
        <v>0</v>
      </c>
      <c r="AH232" s="38">
        <f t="shared" ref="AH232" si="957">SUM(AH230:AH231)</f>
        <v>34</v>
      </c>
      <c r="AI232" s="38">
        <f t="shared" si="952"/>
        <v>10</v>
      </c>
      <c r="AJ232" s="38">
        <f t="shared" si="952"/>
        <v>7</v>
      </c>
      <c r="AK232" s="38">
        <f t="shared" si="952"/>
        <v>17</v>
      </c>
      <c r="AL232" s="38">
        <f>SUM(AL230:AL231)</f>
        <v>0</v>
      </c>
      <c r="AM232" s="38">
        <f>SUM(AM230:AM231)</f>
        <v>3</v>
      </c>
      <c r="AN232" s="38">
        <f t="shared" ref="AN232:AP232" si="958">SUM(AN230:AN231)</f>
        <v>2</v>
      </c>
      <c r="AO232" s="38">
        <f t="shared" si="958"/>
        <v>0</v>
      </c>
      <c r="AP232" s="38">
        <f t="shared" si="958"/>
        <v>2</v>
      </c>
      <c r="AQ232" s="38">
        <f t="shared" si="952"/>
        <v>0</v>
      </c>
      <c r="AR232" s="38">
        <f t="shared" si="952"/>
        <v>0</v>
      </c>
      <c r="AS232" s="38">
        <f t="shared" si="952"/>
        <v>0</v>
      </c>
      <c r="AT232" s="38">
        <f t="shared" si="952"/>
        <v>0</v>
      </c>
      <c r="AU232" s="38">
        <f t="shared" si="952"/>
        <v>0</v>
      </c>
      <c r="AV232" s="38">
        <f t="shared" ref="AV232:AZ232" si="959">SUM(AV230:AV231)</f>
        <v>0</v>
      </c>
      <c r="AW232" s="38">
        <f t="shared" si="959"/>
        <v>0</v>
      </c>
      <c r="AX232" s="38">
        <f t="shared" si="959"/>
        <v>0</v>
      </c>
      <c r="AY232" s="38">
        <f t="shared" si="959"/>
        <v>0</v>
      </c>
      <c r="AZ232" s="38">
        <f t="shared" si="959"/>
        <v>0</v>
      </c>
      <c r="BA232" s="38">
        <f t="shared" si="952"/>
        <v>180</v>
      </c>
      <c r="BB232" s="38">
        <f t="shared" ref="BB232" si="960">SUM(BB230:BB231)</f>
        <v>422</v>
      </c>
      <c r="BC232" s="38">
        <f t="shared" ref="BC232" si="961">SUM(BC230:BC231)</f>
        <v>84</v>
      </c>
      <c r="BD232" s="38">
        <f t="shared" si="952"/>
        <v>93</v>
      </c>
      <c r="BE232" s="38">
        <f t="shared" si="952"/>
        <v>177</v>
      </c>
      <c r="BF232" s="39"/>
      <c r="BG232" s="38">
        <f t="shared" si="952"/>
        <v>0</v>
      </c>
      <c r="BH232" s="38">
        <f t="shared" si="952"/>
        <v>0</v>
      </c>
      <c r="BI232" s="38">
        <f t="shared" si="952"/>
        <v>0</v>
      </c>
      <c r="BJ232" s="38">
        <f t="shared" si="952"/>
        <v>84</v>
      </c>
      <c r="BK232" s="38">
        <f t="shared" si="952"/>
        <v>93</v>
      </c>
      <c r="BL232" s="24">
        <f t="shared" si="952"/>
        <v>177</v>
      </c>
    </row>
    <row r="233" spans="1:64" s="2" customFormat="1" ht="24.95" customHeight="1">
      <c r="A233" s="4"/>
      <c r="B233" s="23" t="s">
        <v>54</v>
      </c>
      <c r="C233" s="38">
        <f>C232</f>
        <v>50</v>
      </c>
      <c r="D233" s="38">
        <f>D232</f>
        <v>72</v>
      </c>
      <c r="E233" s="38">
        <f t="shared" ref="E233:BL234" si="962">E232</f>
        <v>22</v>
      </c>
      <c r="F233" s="38">
        <f t="shared" si="962"/>
        <v>25</v>
      </c>
      <c r="G233" s="38">
        <f t="shared" si="962"/>
        <v>47</v>
      </c>
      <c r="H233" s="38">
        <f t="shared" si="962"/>
        <v>0</v>
      </c>
      <c r="I233" s="38">
        <f t="shared" si="962"/>
        <v>0</v>
      </c>
      <c r="J233" s="38">
        <f t="shared" si="962"/>
        <v>0</v>
      </c>
      <c r="K233" s="38">
        <f t="shared" si="962"/>
        <v>0</v>
      </c>
      <c r="L233" s="38">
        <f t="shared" si="962"/>
        <v>0</v>
      </c>
      <c r="M233" s="38">
        <f t="shared" si="962"/>
        <v>70</v>
      </c>
      <c r="N233" s="38">
        <f t="shared" ref="N233" si="963">N232</f>
        <v>176</v>
      </c>
      <c r="O233" s="38">
        <f t="shared" si="962"/>
        <v>14</v>
      </c>
      <c r="P233" s="38">
        <f t="shared" si="962"/>
        <v>37</v>
      </c>
      <c r="Q233" s="38">
        <f t="shared" si="962"/>
        <v>51</v>
      </c>
      <c r="R233" s="38">
        <f t="shared" ref="R233:AF234" si="964">R232</f>
        <v>40</v>
      </c>
      <c r="S233" s="38">
        <f t="shared" ref="S233" si="965">S232</f>
        <v>107</v>
      </c>
      <c r="T233" s="38">
        <f t="shared" si="964"/>
        <v>25</v>
      </c>
      <c r="U233" s="38">
        <f t="shared" si="964"/>
        <v>17</v>
      </c>
      <c r="V233" s="38">
        <f t="shared" si="964"/>
        <v>42</v>
      </c>
      <c r="W233" s="38">
        <f t="shared" si="964"/>
        <v>20</v>
      </c>
      <c r="X233" s="38">
        <f t="shared" ref="X233" si="966">X232</f>
        <v>30</v>
      </c>
      <c r="Y233" s="38">
        <f t="shared" si="964"/>
        <v>11</v>
      </c>
      <c r="Z233" s="38">
        <f t="shared" si="964"/>
        <v>7</v>
      </c>
      <c r="AA233" s="38">
        <f t="shared" si="964"/>
        <v>18</v>
      </c>
      <c r="AB233" s="38">
        <f t="shared" si="964"/>
        <v>0</v>
      </c>
      <c r="AC233" s="38">
        <f t="shared" si="964"/>
        <v>0</v>
      </c>
      <c r="AD233" s="38">
        <f t="shared" si="964"/>
        <v>0</v>
      </c>
      <c r="AE233" s="38">
        <f t="shared" si="964"/>
        <v>0</v>
      </c>
      <c r="AF233" s="38">
        <f t="shared" si="964"/>
        <v>0</v>
      </c>
      <c r="AG233" s="38">
        <f t="shared" si="962"/>
        <v>0</v>
      </c>
      <c r="AH233" s="38">
        <f t="shared" ref="AH233" si="967">AH232</f>
        <v>34</v>
      </c>
      <c r="AI233" s="38">
        <f t="shared" si="962"/>
        <v>10</v>
      </c>
      <c r="AJ233" s="38">
        <f t="shared" si="962"/>
        <v>7</v>
      </c>
      <c r="AK233" s="38">
        <f t="shared" si="962"/>
        <v>17</v>
      </c>
      <c r="AL233" s="38">
        <f>AL232</f>
        <v>0</v>
      </c>
      <c r="AM233" s="38">
        <f>AM232</f>
        <v>3</v>
      </c>
      <c r="AN233" s="38">
        <f t="shared" ref="AN233:AP233" si="968">AN232</f>
        <v>2</v>
      </c>
      <c r="AO233" s="38">
        <f t="shared" si="968"/>
        <v>0</v>
      </c>
      <c r="AP233" s="38">
        <f t="shared" si="968"/>
        <v>2</v>
      </c>
      <c r="AQ233" s="38">
        <f t="shared" si="962"/>
        <v>0</v>
      </c>
      <c r="AR233" s="38">
        <f t="shared" si="962"/>
        <v>0</v>
      </c>
      <c r="AS233" s="38">
        <f t="shared" si="962"/>
        <v>0</v>
      </c>
      <c r="AT233" s="38">
        <f t="shared" si="962"/>
        <v>0</v>
      </c>
      <c r="AU233" s="38">
        <f t="shared" si="962"/>
        <v>0</v>
      </c>
      <c r="AV233" s="38">
        <f t="shared" ref="AV233:AZ234" si="969">AV232</f>
        <v>0</v>
      </c>
      <c r="AW233" s="38">
        <f t="shared" si="969"/>
        <v>0</v>
      </c>
      <c r="AX233" s="38">
        <f t="shared" si="969"/>
        <v>0</v>
      </c>
      <c r="AY233" s="38">
        <f t="shared" si="969"/>
        <v>0</v>
      </c>
      <c r="AZ233" s="38">
        <f t="shared" si="969"/>
        <v>0</v>
      </c>
      <c r="BA233" s="38">
        <f t="shared" si="962"/>
        <v>180</v>
      </c>
      <c r="BB233" s="38">
        <f t="shared" ref="BB233" si="970">BB232</f>
        <v>422</v>
      </c>
      <c r="BC233" s="38">
        <f t="shared" ref="BC233" si="971">BC232</f>
        <v>84</v>
      </c>
      <c r="BD233" s="38">
        <f t="shared" si="962"/>
        <v>93</v>
      </c>
      <c r="BE233" s="38">
        <f t="shared" si="962"/>
        <v>177</v>
      </c>
      <c r="BF233" s="39"/>
      <c r="BG233" s="38">
        <f t="shared" si="962"/>
        <v>0</v>
      </c>
      <c r="BH233" s="38">
        <f t="shared" si="962"/>
        <v>0</v>
      </c>
      <c r="BI233" s="38">
        <f t="shared" si="962"/>
        <v>0</v>
      </c>
      <c r="BJ233" s="38">
        <f t="shared" si="962"/>
        <v>84</v>
      </c>
      <c r="BK233" s="38">
        <f t="shared" si="962"/>
        <v>93</v>
      </c>
      <c r="BL233" s="24">
        <f t="shared" si="962"/>
        <v>177</v>
      </c>
    </row>
    <row r="234" spans="1:64" s="2" customFormat="1" ht="24.95" customHeight="1">
      <c r="A234" s="27"/>
      <c r="B234" s="28" t="s">
        <v>38</v>
      </c>
      <c r="C234" s="47">
        <f>C233</f>
        <v>50</v>
      </c>
      <c r="D234" s="47">
        <f>D233</f>
        <v>72</v>
      </c>
      <c r="E234" s="47">
        <f t="shared" si="962"/>
        <v>22</v>
      </c>
      <c r="F234" s="47">
        <f t="shared" si="962"/>
        <v>25</v>
      </c>
      <c r="G234" s="47">
        <f t="shared" si="962"/>
        <v>47</v>
      </c>
      <c r="H234" s="47">
        <f t="shared" si="962"/>
        <v>0</v>
      </c>
      <c r="I234" s="47">
        <f t="shared" si="962"/>
        <v>0</v>
      </c>
      <c r="J234" s="47">
        <f t="shared" si="962"/>
        <v>0</v>
      </c>
      <c r="K234" s="47">
        <f t="shared" si="962"/>
        <v>0</v>
      </c>
      <c r="L234" s="47">
        <f t="shared" si="962"/>
        <v>0</v>
      </c>
      <c r="M234" s="47">
        <f t="shared" si="962"/>
        <v>70</v>
      </c>
      <c r="N234" s="47">
        <f t="shared" ref="N234" si="972">N233</f>
        <v>176</v>
      </c>
      <c r="O234" s="47">
        <f t="shared" si="962"/>
        <v>14</v>
      </c>
      <c r="P234" s="47">
        <f t="shared" si="962"/>
        <v>37</v>
      </c>
      <c r="Q234" s="47">
        <f t="shared" si="962"/>
        <v>51</v>
      </c>
      <c r="R234" s="47">
        <f t="shared" ref="R234:AB234" si="973">R233</f>
        <v>40</v>
      </c>
      <c r="S234" s="47">
        <f t="shared" ref="S234" si="974">S233</f>
        <v>107</v>
      </c>
      <c r="T234" s="47">
        <f t="shared" si="973"/>
        <v>25</v>
      </c>
      <c r="U234" s="47">
        <f t="shared" si="973"/>
        <v>17</v>
      </c>
      <c r="V234" s="47">
        <f t="shared" si="973"/>
        <v>42</v>
      </c>
      <c r="W234" s="47">
        <f t="shared" si="973"/>
        <v>20</v>
      </c>
      <c r="X234" s="47">
        <f t="shared" ref="X234" si="975">X233</f>
        <v>30</v>
      </c>
      <c r="Y234" s="47">
        <f t="shared" si="973"/>
        <v>11</v>
      </c>
      <c r="Z234" s="47">
        <f t="shared" si="973"/>
        <v>7</v>
      </c>
      <c r="AA234" s="47">
        <f t="shared" si="973"/>
        <v>18</v>
      </c>
      <c r="AB234" s="47">
        <f t="shared" si="973"/>
        <v>0</v>
      </c>
      <c r="AC234" s="47">
        <f t="shared" si="964"/>
        <v>0</v>
      </c>
      <c r="AD234" s="47">
        <f t="shared" si="964"/>
        <v>0</v>
      </c>
      <c r="AE234" s="47">
        <f t="shared" si="964"/>
        <v>0</v>
      </c>
      <c r="AF234" s="47">
        <f t="shared" si="964"/>
        <v>0</v>
      </c>
      <c r="AG234" s="47">
        <f t="shared" si="962"/>
        <v>0</v>
      </c>
      <c r="AH234" s="47">
        <f t="shared" ref="AH234" si="976">AH233</f>
        <v>34</v>
      </c>
      <c r="AI234" s="47">
        <f t="shared" si="962"/>
        <v>10</v>
      </c>
      <c r="AJ234" s="47">
        <f t="shared" si="962"/>
        <v>7</v>
      </c>
      <c r="AK234" s="47">
        <f t="shared" si="962"/>
        <v>17</v>
      </c>
      <c r="AL234" s="47">
        <f>AL233</f>
        <v>0</v>
      </c>
      <c r="AM234" s="47">
        <f>AM233</f>
        <v>3</v>
      </c>
      <c r="AN234" s="47">
        <f t="shared" ref="AN234:AP234" si="977">AN233</f>
        <v>2</v>
      </c>
      <c r="AO234" s="47">
        <f t="shared" si="977"/>
        <v>0</v>
      </c>
      <c r="AP234" s="47">
        <f t="shared" si="977"/>
        <v>2</v>
      </c>
      <c r="AQ234" s="47">
        <f t="shared" si="962"/>
        <v>0</v>
      </c>
      <c r="AR234" s="47">
        <f t="shared" si="962"/>
        <v>0</v>
      </c>
      <c r="AS234" s="47">
        <f t="shared" si="962"/>
        <v>0</v>
      </c>
      <c r="AT234" s="47">
        <f t="shared" si="962"/>
        <v>0</v>
      </c>
      <c r="AU234" s="47">
        <f t="shared" si="962"/>
        <v>0</v>
      </c>
      <c r="AV234" s="47">
        <f t="shared" ref="AV234" si="978">AV233</f>
        <v>0</v>
      </c>
      <c r="AW234" s="47">
        <f t="shared" si="969"/>
        <v>0</v>
      </c>
      <c r="AX234" s="47">
        <f t="shared" si="969"/>
        <v>0</v>
      </c>
      <c r="AY234" s="47">
        <f t="shared" si="969"/>
        <v>0</v>
      </c>
      <c r="AZ234" s="47">
        <f t="shared" si="969"/>
        <v>0</v>
      </c>
      <c r="BA234" s="47">
        <f t="shared" si="962"/>
        <v>180</v>
      </c>
      <c r="BB234" s="47">
        <f t="shared" ref="BB234" si="979">BB233</f>
        <v>422</v>
      </c>
      <c r="BC234" s="47">
        <f t="shared" ref="BC234" si="980">BC233</f>
        <v>84</v>
      </c>
      <c r="BD234" s="47">
        <f t="shared" si="962"/>
        <v>93</v>
      </c>
      <c r="BE234" s="47">
        <f t="shared" si="962"/>
        <v>177</v>
      </c>
      <c r="BF234" s="48"/>
      <c r="BG234" s="47">
        <f t="shared" si="962"/>
        <v>0</v>
      </c>
      <c r="BH234" s="47">
        <f t="shared" si="962"/>
        <v>0</v>
      </c>
      <c r="BI234" s="47">
        <f t="shared" si="962"/>
        <v>0</v>
      </c>
      <c r="BJ234" s="47">
        <f t="shared" si="962"/>
        <v>84</v>
      </c>
      <c r="BK234" s="47">
        <f t="shared" si="962"/>
        <v>93</v>
      </c>
      <c r="BL234" s="29">
        <f t="shared" si="962"/>
        <v>177</v>
      </c>
    </row>
    <row r="235" spans="1:64" s="2" customFormat="1" ht="24.95" customHeight="1">
      <c r="A235" s="4" t="s">
        <v>115</v>
      </c>
      <c r="B235" s="23"/>
      <c r="C235" s="38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5"/>
      <c r="BG235" s="43"/>
      <c r="BH235" s="43"/>
      <c r="BI235" s="43"/>
      <c r="BJ235" s="43"/>
      <c r="BK235" s="43"/>
      <c r="BL235" s="46"/>
    </row>
    <row r="236" spans="1:64" s="2" customFormat="1" ht="24.95" customHeight="1">
      <c r="A236" s="68"/>
      <c r="B236" s="42" t="s">
        <v>53</v>
      </c>
      <c r="C236" s="38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5"/>
      <c r="BG236" s="43"/>
      <c r="BH236" s="43"/>
      <c r="BI236" s="43"/>
      <c r="BJ236" s="43"/>
      <c r="BK236" s="43"/>
      <c r="BL236" s="46"/>
    </row>
    <row r="237" spans="1:64" s="2" customFormat="1" ht="24.95" customHeight="1">
      <c r="B237" s="5" t="s">
        <v>121</v>
      </c>
      <c r="C237" s="38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5"/>
      <c r="BG237" s="43"/>
      <c r="BH237" s="43"/>
      <c r="BI237" s="43"/>
      <c r="BJ237" s="43"/>
      <c r="BK237" s="43"/>
      <c r="BL237" s="46"/>
    </row>
    <row r="238" spans="1:64" s="2" customFormat="1" ht="24.95" customHeight="1">
      <c r="A238" s="4"/>
      <c r="B238" s="40" t="s">
        <v>116</v>
      </c>
      <c r="C238" s="24">
        <v>0</v>
      </c>
      <c r="D238" s="24">
        <v>0</v>
      </c>
      <c r="E238" s="24">
        <v>0</v>
      </c>
      <c r="F238" s="24">
        <v>0</v>
      </c>
      <c r="G238" s="24">
        <f t="shared" ref="G238" si="981">E238+F238</f>
        <v>0</v>
      </c>
      <c r="H238" s="22">
        <v>0</v>
      </c>
      <c r="I238" s="22">
        <v>0</v>
      </c>
      <c r="J238" s="22">
        <v>0</v>
      </c>
      <c r="K238" s="22">
        <v>9</v>
      </c>
      <c r="L238" s="22">
        <f t="shared" ref="L238" si="982">J238+K238</f>
        <v>9</v>
      </c>
      <c r="M238" s="22">
        <v>47</v>
      </c>
      <c r="N238" s="22">
        <v>88</v>
      </c>
      <c r="O238" s="22">
        <v>0</v>
      </c>
      <c r="P238" s="22">
        <v>17</v>
      </c>
      <c r="Q238" s="22">
        <f t="shared" ref="Q238" si="983">O238+P238</f>
        <v>17</v>
      </c>
      <c r="R238" s="22">
        <v>20</v>
      </c>
      <c r="S238" s="22">
        <v>40</v>
      </c>
      <c r="T238" s="22">
        <v>1</v>
      </c>
      <c r="U238" s="22">
        <v>12</v>
      </c>
      <c r="V238" s="22">
        <f t="shared" ref="V238" si="984">T238+U238</f>
        <v>13</v>
      </c>
      <c r="W238" s="22">
        <v>10</v>
      </c>
      <c r="X238" s="22">
        <v>20</v>
      </c>
      <c r="Y238" s="22">
        <v>1</v>
      </c>
      <c r="Z238" s="22">
        <v>2</v>
      </c>
      <c r="AA238" s="22">
        <f t="shared" ref="AA238" si="985">Y238+Z238</f>
        <v>3</v>
      </c>
      <c r="AB238" s="22">
        <v>0</v>
      </c>
      <c r="AC238" s="22">
        <v>0</v>
      </c>
      <c r="AD238" s="22">
        <v>0</v>
      </c>
      <c r="AE238" s="22">
        <v>0</v>
      </c>
      <c r="AF238" s="22">
        <f t="shared" ref="AF238" si="986">AD238+AE238</f>
        <v>0</v>
      </c>
      <c r="AG238" s="22">
        <v>3</v>
      </c>
      <c r="AH238" s="22">
        <v>112</v>
      </c>
      <c r="AI238" s="22">
        <v>1</v>
      </c>
      <c r="AJ238" s="22">
        <v>31</v>
      </c>
      <c r="AK238" s="22">
        <f t="shared" ref="AK238" si="987">AI238+AJ238</f>
        <v>32</v>
      </c>
      <c r="AL238" s="22">
        <v>0</v>
      </c>
      <c r="AM238" s="22">
        <v>0</v>
      </c>
      <c r="AN238" s="22">
        <v>0</v>
      </c>
      <c r="AO238" s="22">
        <v>0</v>
      </c>
      <c r="AP238" s="22">
        <f t="shared" ref="AP238" si="988">AN238+AO238</f>
        <v>0</v>
      </c>
      <c r="AQ238" s="22">
        <v>0</v>
      </c>
      <c r="AR238" s="22">
        <v>0</v>
      </c>
      <c r="AS238" s="22">
        <v>0</v>
      </c>
      <c r="AT238" s="22">
        <v>0</v>
      </c>
      <c r="AU238" s="22">
        <f t="shared" ref="AU238" si="989">AS238+AT238</f>
        <v>0</v>
      </c>
      <c r="AV238" s="22">
        <v>0</v>
      </c>
      <c r="AW238" s="22">
        <v>0</v>
      </c>
      <c r="AX238" s="22">
        <v>0</v>
      </c>
      <c r="AY238" s="22">
        <v>0</v>
      </c>
      <c r="AZ238" s="22">
        <f t="shared" ref="AZ238" si="990">AX238+AY238</f>
        <v>0</v>
      </c>
      <c r="BA238" s="22">
        <f t="shared" ref="BA238" si="991">C238+H238+M238+R238+W238+AB238+AG238+AL238+AQ238+AV238</f>
        <v>80</v>
      </c>
      <c r="BB238" s="22">
        <f t="shared" ref="BB238" si="992">D238+I238+N238+S238+X238+AC238+AH238+AM238+AR238+AW238</f>
        <v>260</v>
      </c>
      <c r="BC238" s="22">
        <f t="shared" ref="BC238" si="993">E238+J238+O238+T238+Y238+AD238+AI238+AN238+AS238+AX238</f>
        <v>3</v>
      </c>
      <c r="BD238" s="22">
        <f t="shared" ref="BD238" si="994">F238+K238+P238+U238+Z238+AE238+AJ238+AO238+AT238+AY238</f>
        <v>71</v>
      </c>
      <c r="BE238" s="22">
        <f t="shared" ref="BE238" si="995">G238+L238+Q238+V238+AA238+AF238+AK238+AP238+AU238+AZ238</f>
        <v>74</v>
      </c>
      <c r="BF238" s="26">
        <v>2</v>
      </c>
      <c r="BG238" s="22" t="str">
        <f t="shared" ref="BG238" si="996">IF(BF238=1,BC238,"0")</f>
        <v>0</v>
      </c>
      <c r="BH238" s="22" t="str">
        <f t="shared" ref="BH238" si="997">IF(BF238=1,BD238,"0")</f>
        <v>0</v>
      </c>
      <c r="BI238" s="22">
        <f t="shared" ref="BI238" si="998">BG238+BH238</f>
        <v>0</v>
      </c>
      <c r="BJ238" s="24">
        <f t="shared" ref="BJ238" si="999">IF(BF238=2,BC238,"0")</f>
        <v>3</v>
      </c>
      <c r="BK238" s="24">
        <f t="shared" ref="BK238" si="1000">IF(BF238=2,BD238,"0")</f>
        <v>71</v>
      </c>
      <c r="BL238" s="24">
        <f t="shared" ref="BL238" si="1001">BJ238+BK238</f>
        <v>74</v>
      </c>
    </row>
    <row r="239" spans="1:64" s="2" customFormat="1" ht="24.95" customHeight="1">
      <c r="A239" s="4"/>
      <c r="B239" s="23" t="s">
        <v>52</v>
      </c>
      <c r="C239" s="24">
        <f t="shared" ref="C239:D241" si="1002">C238</f>
        <v>0</v>
      </c>
      <c r="D239" s="24">
        <f t="shared" si="1002"/>
        <v>0</v>
      </c>
      <c r="E239" s="24">
        <f t="shared" ref="E239:BL241" si="1003">E238</f>
        <v>0</v>
      </c>
      <c r="F239" s="24">
        <f t="shared" si="1003"/>
        <v>0</v>
      </c>
      <c r="G239" s="24">
        <f t="shared" si="1003"/>
        <v>0</v>
      </c>
      <c r="H239" s="24">
        <f t="shared" si="1003"/>
        <v>0</v>
      </c>
      <c r="I239" s="24">
        <f t="shared" si="1003"/>
        <v>0</v>
      </c>
      <c r="J239" s="24">
        <f t="shared" si="1003"/>
        <v>0</v>
      </c>
      <c r="K239" s="24">
        <f t="shared" si="1003"/>
        <v>9</v>
      </c>
      <c r="L239" s="24">
        <f t="shared" si="1003"/>
        <v>9</v>
      </c>
      <c r="M239" s="24">
        <f t="shared" si="1003"/>
        <v>47</v>
      </c>
      <c r="N239" s="24">
        <f t="shared" ref="N239" si="1004">N238</f>
        <v>88</v>
      </c>
      <c r="O239" s="24">
        <f t="shared" si="1003"/>
        <v>0</v>
      </c>
      <c r="P239" s="24">
        <f t="shared" si="1003"/>
        <v>17</v>
      </c>
      <c r="Q239" s="24">
        <f t="shared" si="1003"/>
        <v>17</v>
      </c>
      <c r="R239" s="24">
        <f>R238</f>
        <v>20</v>
      </c>
      <c r="S239" s="24">
        <f>S238</f>
        <v>40</v>
      </c>
      <c r="T239" s="24">
        <f>SUM(T238)</f>
        <v>1</v>
      </c>
      <c r="U239" s="24">
        <f>SUM(U238)</f>
        <v>12</v>
      </c>
      <c r="V239" s="24">
        <f t="shared" ref="V239:AF241" si="1005">V238</f>
        <v>13</v>
      </c>
      <c r="W239" s="24">
        <f t="shared" si="1005"/>
        <v>10</v>
      </c>
      <c r="X239" s="24">
        <f t="shared" ref="X239" si="1006">X238</f>
        <v>20</v>
      </c>
      <c r="Y239" s="24">
        <f t="shared" si="1005"/>
        <v>1</v>
      </c>
      <c r="Z239" s="24">
        <f t="shared" si="1005"/>
        <v>2</v>
      </c>
      <c r="AA239" s="24">
        <f t="shared" si="1005"/>
        <v>3</v>
      </c>
      <c r="AB239" s="24">
        <f t="shared" si="1005"/>
        <v>0</v>
      </c>
      <c r="AC239" s="24">
        <f t="shared" si="1005"/>
        <v>0</v>
      </c>
      <c r="AD239" s="24">
        <f t="shared" si="1005"/>
        <v>0</v>
      </c>
      <c r="AE239" s="24">
        <f t="shared" si="1005"/>
        <v>0</v>
      </c>
      <c r="AF239" s="24">
        <f t="shared" si="1005"/>
        <v>0</v>
      </c>
      <c r="AG239" s="24">
        <f t="shared" si="1003"/>
        <v>3</v>
      </c>
      <c r="AH239" s="24">
        <f t="shared" ref="AH239" si="1007">AH238</f>
        <v>112</v>
      </c>
      <c r="AI239" s="24">
        <f t="shared" si="1003"/>
        <v>1</v>
      </c>
      <c r="AJ239" s="24">
        <f t="shared" si="1003"/>
        <v>31</v>
      </c>
      <c r="AK239" s="24">
        <f t="shared" si="1003"/>
        <v>32</v>
      </c>
      <c r="AL239" s="24">
        <f t="shared" si="1003"/>
        <v>0</v>
      </c>
      <c r="AM239" s="24">
        <f t="shared" si="1003"/>
        <v>0</v>
      </c>
      <c r="AN239" s="24">
        <f t="shared" si="1003"/>
        <v>0</v>
      </c>
      <c r="AO239" s="24">
        <f t="shared" si="1003"/>
        <v>0</v>
      </c>
      <c r="AP239" s="24">
        <f t="shared" si="1003"/>
        <v>0</v>
      </c>
      <c r="AQ239" s="24">
        <f t="shared" si="1003"/>
        <v>0</v>
      </c>
      <c r="AR239" s="24">
        <f t="shared" si="1003"/>
        <v>0</v>
      </c>
      <c r="AS239" s="24">
        <f t="shared" si="1003"/>
        <v>0</v>
      </c>
      <c r="AT239" s="24">
        <f t="shared" si="1003"/>
        <v>0</v>
      </c>
      <c r="AU239" s="24">
        <f t="shared" si="1003"/>
        <v>0</v>
      </c>
      <c r="AV239" s="24">
        <f t="shared" ref="AV239:AZ241" si="1008">AV238</f>
        <v>0</v>
      </c>
      <c r="AW239" s="24">
        <f t="shared" si="1008"/>
        <v>0</v>
      </c>
      <c r="AX239" s="24">
        <f t="shared" si="1008"/>
        <v>0</v>
      </c>
      <c r="AY239" s="24">
        <f t="shared" si="1008"/>
        <v>0</v>
      </c>
      <c r="AZ239" s="24">
        <f t="shared" si="1008"/>
        <v>0</v>
      </c>
      <c r="BA239" s="24">
        <f>SUM(BA238)</f>
        <v>80</v>
      </c>
      <c r="BB239" s="24">
        <f>SUM(BB238)</f>
        <v>260</v>
      </c>
      <c r="BC239" s="24">
        <f t="shared" si="1003"/>
        <v>3</v>
      </c>
      <c r="BD239" s="24">
        <f t="shared" si="1003"/>
        <v>71</v>
      </c>
      <c r="BE239" s="24">
        <f t="shared" si="1003"/>
        <v>74</v>
      </c>
      <c r="BF239" s="24">
        <f t="shared" si="1003"/>
        <v>2</v>
      </c>
      <c r="BG239" s="24" t="str">
        <f t="shared" si="1003"/>
        <v>0</v>
      </c>
      <c r="BH239" s="24" t="str">
        <f t="shared" si="1003"/>
        <v>0</v>
      </c>
      <c r="BI239" s="24">
        <f t="shared" si="1003"/>
        <v>0</v>
      </c>
      <c r="BJ239" s="24">
        <f t="shared" si="1003"/>
        <v>3</v>
      </c>
      <c r="BK239" s="24">
        <f t="shared" si="1003"/>
        <v>71</v>
      </c>
      <c r="BL239" s="24">
        <f t="shared" si="1003"/>
        <v>74</v>
      </c>
    </row>
    <row r="240" spans="1:64" s="2" customFormat="1" ht="24.95" customHeight="1">
      <c r="A240" s="55"/>
      <c r="B240" s="56" t="s">
        <v>54</v>
      </c>
      <c r="C240" s="24">
        <f t="shared" si="1002"/>
        <v>0</v>
      </c>
      <c r="D240" s="24">
        <f t="shared" si="1002"/>
        <v>0</v>
      </c>
      <c r="E240" s="24">
        <f t="shared" ref="E240:BE240" si="1009">E239</f>
        <v>0</v>
      </c>
      <c r="F240" s="24">
        <f t="shared" si="1009"/>
        <v>0</v>
      </c>
      <c r="G240" s="24">
        <f t="shared" si="1009"/>
        <v>0</v>
      </c>
      <c r="H240" s="24">
        <f t="shared" si="1009"/>
        <v>0</v>
      </c>
      <c r="I240" s="24">
        <f t="shared" si="1003"/>
        <v>0</v>
      </c>
      <c r="J240" s="24">
        <f t="shared" si="1003"/>
        <v>0</v>
      </c>
      <c r="K240" s="24">
        <f t="shared" si="1003"/>
        <v>9</v>
      </c>
      <c r="L240" s="24">
        <f t="shared" si="1003"/>
        <v>9</v>
      </c>
      <c r="M240" s="24">
        <f t="shared" si="1009"/>
        <v>47</v>
      </c>
      <c r="N240" s="24">
        <f t="shared" ref="N240" si="1010">N239</f>
        <v>88</v>
      </c>
      <c r="O240" s="24">
        <f t="shared" si="1009"/>
        <v>0</v>
      </c>
      <c r="P240" s="24">
        <f t="shared" si="1009"/>
        <v>17</v>
      </c>
      <c r="Q240" s="24">
        <f t="shared" si="1009"/>
        <v>17</v>
      </c>
      <c r="R240" s="24">
        <f>R239</f>
        <v>20</v>
      </c>
      <c r="S240" s="24">
        <f>S239</f>
        <v>40</v>
      </c>
      <c r="T240" s="24">
        <f>T239</f>
        <v>1</v>
      </c>
      <c r="U240" s="24">
        <f>U239</f>
        <v>12</v>
      </c>
      <c r="V240" s="24">
        <f t="shared" ref="V240:AB240" si="1011">V239</f>
        <v>13</v>
      </c>
      <c r="W240" s="24">
        <f t="shared" si="1011"/>
        <v>10</v>
      </c>
      <c r="X240" s="24">
        <f t="shared" ref="X240" si="1012">X239</f>
        <v>20</v>
      </c>
      <c r="Y240" s="24">
        <f t="shared" si="1011"/>
        <v>1</v>
      </c>
      <c r="Z240" s="24">
        <f t="shared" si="1011"/>
        <v>2</v>
      </c>
      <c r="AA240" s="24">
        <f t="shared" si="1011"/>
        <v>3</v>
      </c>
      <c r="AB240" s="24">
        <f t="shared" si="1011"/>
        <v>0</v>
      </c>
      <c r="AC240" s="24">
        <f t="shared" si="1005"/>
        <v>0</v>
      </c>
      <c r="AD240" s="24">
        <f t="shared" si="1005"/>
        <v>0</v>
      </c>
      <c r="AE240" s="24">
        <f t="shared" si="1005"/>
        <v>0</v>
      </c>
      <c r="AF240" s="24">
        <f t="shared" si="1005"/>
        <v>0</v>
      </c>
      <c r="AG240" s="24">
        <f t="shared" si="1009"/>
        <v>3</v>
      </c>
      <c r="AH240" s="24">
        <f t="shared" ref="AH240" si="1013">AH239</f>
        <v>112</v>
      </c>
      <c r="AI240" s="24">
        <f t="shared" si="1009"/>
        <v>1</v>
      </c>
      <c r="AJ240" s="24">
        <f t="shared" si="1009"/>
        <v>31</v>
      </c>
      <c r="AK240" s="24">
        <f t="shared" si="1009"/>
        <v>32</v>
      </c>
      <c r="AL240" s="24">
        <f t="shared" si="1009"/>
        <v>0</v>
      </c>
      <c r="AM240" s="24">
        <f t="shared" si="1003"/>
        <v>0</v>
      </c>
      <c r="AN240" s="24">
        <f t="shared" si="1003"/>
        <v>0</v>
      </c>
      <c r="AO240" s="24">
        <f t="shared" si="1003"/>
        <v>0</v>
      </c>
      <c r="AP240" s="24">
        <f t="shared" si="1003"/>
        <v>0</v>
      </c>
      <c r="AQ240" s="24">
        <f t="shared" si="1003"/>
        <v>0</v>
      </c>
      <c r="AR240" s="24">
        <f t="shared" si="1003"/>
        <v>0</v>
      </c>
      <c r="AS240" s="24">
        <f t="shared" si="1003"/>
        <v>0</v>
      </c>
      <c r="AT240" s="24">
        <f t="shared" si="1003"/>
        <v>0</v>
      </c>
      <c r="AU240" s="24">
        <f t="shared" si="1003"/>
        <v>0</v>
      </c>
      <c r="AV240" s="24">
        <f t="shared" ref="AV240" si="1014">AV239</f>
        <v>0</v>
      </c>
      <c r="AW240" s="24">
        <f t="shared" si="1008"/>
        <v>0</v>
      </c>
      <c r="AX240" s="24">
        <f t="shared" si="1008"/>
        <v>0</v>
      </c>
      <c r="AY240" s="24">
        <f t="shared" si="1008"/>
        <v>0</v>
      </c>
      <c r="AZ240" s="24">
        <f t="shared" si="1008"/>
        <v>0</v>
      </c>
      <c r="BA240" s="24">
        <f t="shared" si="1009"/>
        <v>80</v>
      </c>
      <c r="BB240" s="24">
        <f t="shared" ref="BB240" si="1015">BB239</f>
        <v>260</v>
      </c>
      <c r="BC240" s="24">
        <f t="shared" si="1009"/>
        <v>3</v>
      </c>
      <c r="BD240" s="24">
        <f t="shared" si="1009"/>
        <v>71</v>
      </c>
      <c r="BE240" s="24">
        <f t="shared" si="1009"/>
        <v>74</v>
      </c>
      <c r="BF240" s="25"/>
      <c r="BG240" s="24" t="str">
        <f t="shared" ref="BG240:BL240" si="1016">BG239</f>
        <v>0</v>
      </c>
      <c r="BH240" s="24" t="str">
        <f t="shared" si="1016"/>
        <v>0</v>
      </c>
      <c r="BI240" s="24">
        <f t="shared" si="1016"/>
        <v>0</v>
      </c>
      <c r="BJ240" s="24">
        <f t="shared" si="1016"/>
        <v>3</v>
      </c>
      <c r="BK240" s="24">
        <f t="shared" si="1016"/>
        <v>71</v>
      </c>
      <c r="BL240" s="24">
        <f t="shared" si="1016"/>
        <v>74</v>
      </c>
    </row>
    <row r="241" spans="1:64" s="2" customFormat="1" ht="24.95" customHeight="1">
      <c r="A241" s="27"/>
      <c r="B241" s="74" t="s">
        <v>38</v>
      </c>
      <c r="C241" s="141">
        <f t="shared" si="1002"/>
        <v>0</v>
      </c>
      <c r="D241" s="89">
        <f t="shared" si="1002"/>
        <v>0</v>
      </c>
      <c r="E241" s="89">
        <f t="shared" ref="E241:BA241" si="1017">E240</f>
        <v>0</v>
      </c>
      <c r="F241" s="89">
        <f t="shared" si="1017"/>
        <v>0</v>
      </c>
      <c r="G241" s="89">
        <f t="shared" si="1017"/>
        <v>0</v>
      </c>
      <c r="H241" s="89">
        <f t="shared" si="1017"/>
        <v>0</v>
      </c>
      <c r="I241" s="89">
        <f t="shared" si="1003"/>
        <v>0</v>
      </c>
      <c r="J241" s="89">
        <f t="shared" si="1003"/>
        <v>0</v>
      </c>
      <c r="K241" s="89">
        <f t="shared" si="1003"/>
        <v>9</v>
      </c>
      <c r="L241" s="89">
        <f t="shared" si="1003"/>
        <v>9</v>
      </c>
      <c r="M241" s="89">
        <f t="shared" si="1017"/>
        <v>47</v>
      </c>
      <c r="N241" s="89">
        <f t="shared" ref="N241" si="1018">N240</f>
        <v>88</v>
      </c>
      <c r="O241" s="89">
        <f t="shared" si="1017"/>
        <v>0</v>
      </c>
      <c r="P241" s="89">
        <f t="shared" si="1017"/>
        <v>17</v>
      </c>
      <c r="Q241" s="89">
        <f t="shared" si="1017"/>
        <v>17</v>
      </c>
      <c r="R241" s="29">
        <f t="shared" ref="R241:AB241" si="1019">R240</f>
        <v>20</v>
      </c>
      <c r="S241" s="29">
        <f t="shared" ref="S241" si="1020">S240</f>
        <v>40</v>
      </c>
      <c r="T241" s="29">
        <f t="shared" si="1019"/>
        <v>1</v>
      </c>
      <c r="U241" s="29">
        <f t="shared" si="1019"/>
        <v>12</v>
      </c>
      <c r="V241" s="29">
        <f t="shared" si="1019"/>
        <v>13</v>
      </c>
      <c r="W241" s="29">
        <f t="shared" si="1019"/>
        <v>10</v>
      </c>
      <c r="X241" s="29">
        <f t="shared" ref="X241" si="1021">X240</f>
        <v>20</v>
      </c>
      <c r="Y241" s="29">
        <f t="shared" si="1019"/>
        <v>1</v>
      </c>
      <c r="Z241" s="29">
        <f t="shared" si="1019"/>
        <v>2</v>
      </c>
      <c r="AA241" s="29">
        <f t="shared" si="1019"/>
        <v>3</v>
      </c>
      <c r="AB241" s="89">
        <f t="shared" si="1019"/>
        <v>0</v>
      </c>
      <c r="AC241" s="89">
        <f t="shared" si="1005"/>
        <v>0</v>
      </c>
      <c r="AD241" s="89">
        <f t="shared" si="1005"/>
        <v>0</v>
      </c>
      <c r="AE241" s="89">
        <f t="shared" si="1005"/>
        <v>0</v>
      </c>
      <c r="AF241" s="89">
        <f t="shared" si="1005"/>
        <v>0</v>
      </c>
      <c r="AG241" s="89">
        <f t="shared" si="1017"/>
        <v>3</v>
      </c>
      <c r="AH241" s="89">
        <f t="shared" ref="AH241" si="1022">AH240</f>
        <v>112</v>
      </c>
      <c r="AI241" s="89">
        <f t="shared" si="1017"/>
        <v>1</v>
      </c>
      <c r="AJ241" s="89">
        <f t="shared" si="1017"/>
        <v>31</v>
      </c>
      <c r="AK241" s="89">
        <f t="shared" si="1017"/>
        <v>32</v>
      </c>
      <c r="AL241" s="89">
        <f t="shared" si="1017"/>
        <v>0</v>
      </c>
      <c r="AM241" s="89">
        <f t="shared" si="1003"/>
        <v>0</v>
      </c>
      <c r="AN241" s="89">
        <f t="shared" si="1003"/>
        <v>0</v>
      </c>
      <c r="AO241" s="89">
        <f t="shared" si="1003"/>
        <v>0</v>
      </c>
      <c r="AP241" s="89">
        <f t="shared" si="1003"/>
        <v>0</v>
      </c>
      <c r="AQ241" s="89">
        <f t="shared" si="1003"/>
        <v>0</v>
      </c>
      <c r="AR241" s="89">
        <f t="shared" si="1003"/>
        <v>0</v>
      </c>
      <c r="AS241" s="89">
        <f t="shared" si="1003"/>
        <v>0</v>
      </c>
      <c r="AT241" s="89">
        <f t="shared" si="1003"/>
        <v>0</v>
      </c>
      <c r="AU241" s="89">
        <f t="shared" si="1003"/>
        <v>0</v>
      </c>
      <c r="AV241" s="89">
        <f t="shared" ref="AV241" si="1023">AV240</f>
        <v>0</v>
      </c>
      <c r="AW241" s="89">
        <f t="shared" si="1008"/>
        <v>0</v>
      </c>
      <c r="AX241" s="89">
        <f t="shared" si="1008"/>
        <v>0</v>
      </c>
      <c r="AY241" s="89">
        <f t="shared" si="1008"/>
        <v>0</v>
      </c>
      <c r="AZ241" s="89">
        <f t="shared" si="1008"/>
        <v>0</v>
      </c>
      <c r="BA241" s="89">
        <f t="shared" si="1017"/>
        <v>80</v>
      </c>
      <c r="BB241" s="89">
        <f t="shared" ref="BB241" si="1024">BB240</f>
        <v>260</v>
      </c>
      <c r="BC241" s="89">
        <f t="shared" ref="BC241:BE241" si="1025">BC240</f>
        <v>3</v>
      </c>
      <c r="BD241" s="89">
        <f t="shared" si="1025"/>
        <v>71</v>
      </c>
      <c r="BE241" s="89">
        <f t="shared" si="1025"/>
        <v>74</v>
      </c>
      <c r="BF241" s="121"/>
      <c r="BG241" s="89" t="str">
        <f t="shared" ref="BG241:BL241" si="1026">BG240</f>
        <v>0</v>
      </c>
      <c r="BH241" s="89" t="str">
        <f t="shared" si="1026"/>
        <v>0</v>
      </c>
      <c r="BI241" s="89">
        <f t="shared" si="1026"/>
        <v>0</v>
      </c>
      <c r="BJ241" s="89">
        <f t="shared" si="1026"/>
        <v>3</v>
      </c>
      <c r="BK241" s="89">
        <f t="shared" si="1026"/>
        <v>71</v>
      </c>
      <c r="BL241" s="89">
        <f t="shared" si="1026"/>
        <v>74</v>
      </c>
    </row>
    <row r="242" spans="1:64" s="2" customFormat="1" ht="24.95" customHeight="1">
      <c r="A242" s="128" t="s">
        <v>117</v>
      </c>
      <c r="B242" s="135"/>
      <c r="C242" s="130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  <c r="AB242" s="131"/>
      <c r="AC242" s="131"/>
      <c r="AD242" s="131"/>
      <c r="AE242" s="131"/>
      <c r="AF242" s="131"/>
      <c r="AG242" s="131"/>
      <c r="AH242" s="131"/>
      <c r="AI242" s="131"/>
      <c r="AJ242" s="131"/>
      <c r="AK242" s="131"/>
      <c r="AL242" s="131"/>
      <c r="AM242" s="131"/>
      <c r="AN242" s="131"/>
      <c r="AO242" s="131"/>
      <c r="AP242" s="131"/>
      <c r="AQ242" s="131"/>
      <c r="AR242" s="131"/>
      <c r="AS242" s="131"/>
      <c r="AT242" s="131"/>
      <c r="AU242" s="131"/>
      <c r="AV242" s="131"/>
      <c r="AW242" s="131"/>
      <c r="AX242" s="131"/>
      <c r="AY242" s="131"/>
      <c r="AZ242" s="131"/>
      <c r="BA242" s="131"/>
      <c r="BB242" s="131"/>
      <c r="BC242" s="32"/>
      <c r="BD242" s="32"/>
      <c r="BE242" s="32"/>
      <c r="BF242" s="62"/>
      <c r="BG242" s="32"/>
      <c r="BH242" s="32"/>
      <c r="BI242" s="32"/>
      <c r="BJ242" s="32"/>
      <c r="BK242" s="32"/>
      <c r="BL242" s="52"/>
    </row>
    <row r="243" spans="1:64" s="2" customFormat="1" ht="24.95" customHeight="1">
      <c r="A243" s="4"/>
      <c r="B243" s="42" t="s">
        <v>53</v>
      </c>
      <c r="C243" s="31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62"/>
      <c r="BG243" s="32"/>
      <c r="BH243" s="32"/>
      <c r="BI243" s="32"/>
      <c r="BJ243" s="32"/>
      <c r="BK243" s="32"/>
      <c r="BL243" s="52"/>
    </row>
    <row r="244" spans="1:64" ht="24.95" customHeight="1">
      <c r="A244" s="4"/>
      <c r="B244" s="5" t="s">
        <v>61</v>
      </c>
      <c r="C244" s="37"/>
      <c r="D244" s="97"/>
      <c r="E244" s="97"/>
      <c r="F244" s="97"/>
      <c r="G244" s="32"/>
      <c r="H244" s="32"/>
      <c r="I244" s="32"/>
      <c r="J244" s="32"/>
      <c r="K244" s="32"/>
      <c r="L244" s="32"/>
      <c r="M244" s="97"/>
      <c r="N244" s="97"/>
      <c r="O244" s="97"/>
      <c r="P244" s="97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97"/>
      <c r="AC244" s="97"/>
      <c r="AD244" s="97"/>
      <c r="AE244" s="97"/>
      <c r="AF244" s="32"/>
      <c r="AG244" s="97"/>
      <c r="AH244" s="97"/>
      <c r="AI244" s="97"/>
      <c r="AJ244" s="97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117"/>
      <c r="BG244" s="32"/>
      <c r="BH244" s="32"/>
      <c r="BI244" s="32"/>
      <c r="BJ244" s="32"/>
      <c r="BK244" s="32"/>
      <c r="BL244" s="52"/>
    </row>
    <row r="245" spans="1:64" ht="24.95" customHeight="1">
      <c r="A245" s="12"/>
      <c r="B245" s="40" t="s">
        <v>91</v>
      </c>
      <c r="C245" s="22">
        <v>0</v>
      </c>
      <c r="D245" s="22">
        <v>0</v>
      </c>
      <c r="E245" s="22">
        <v>0</v>
      </c>
      <c r="F245" s="22">
        <v>0</v>
      </c>
      <c r="G245" s="22">
        <f t="shared" ref="G245" si="1027">E245+F245</f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f t="shared" ref="L245" si="1028">J245+K245</f>
        <v>0</v>
      </c>
      <c r="M245" s="22">
        <v>35</v>
      </c>
      <c r="N245" s="22">
        <v>45</v>
      </c>
      <c r="O245" s="22">
        <v>2</v>
      </c>
      <c r="P245" s="22">
        <v>24</v>
      </c>
      <c r="Q245" s="22">
        <f t="shared" ref="Q245" si="1029">O245+P245</f>
        <v>26</v>
      </c>
      <c r="R245" s="22">
        <v>10</v>
      </c>
      <c r="S245" s="22">
        <v>16</v>
      </c>
      <c r="T245" s="22">
        <v>0</v>
      </c>
      <c r="U245" s="22">
        <v>7</v>
      </c>
      <c r="V245" s="22">
        <f t="shared" ref="V245" si="1030">T245+U245</f>
        <v>7</v>
      </c>
      <c r="W245" s="22">
        <v>5</v>
      </c>
      <c r="X245" s="22">
        <v>20</v>
      </c>
      <c r="Y245" s="22">
        <v>1</v>
      </c>
      <c r="Z245" s="22">
        <v>5</v>
      </c>
      <c r="AA245" s="22">
        <f t="shared" ref="AA245" si="1031">Y245+Z245</f>
        <v>6</v>
      </c>
      <c r="AB245" s="22"/>
      <c r="AC245" s="22">
        <v>4</v>
      </c>
      <c r="AD245" s="22">
        <v>0</v>
      </c>
      <c r="AE245" s="22">
        <v>2</v>
      </c>
      <c r="AF245" s="22">
        <f t="shared" ref="AF245" si="1032">AD245+AE245</f>
        <v>2</v>
      </c>
      <c r="AG245" s="22">
        <v>5</v>
      </c>
      <c r="AH245" s="22">
        <v>17</v>
      </c>
      <c r="AI245" s="22">
        <v>2</v>
      </c>
      <c r="AJ245" s="22">
        <v>9</v>
      </c>
      <c r="AK245" s="22">
        <f t="shared" ref="AK245" si="1033">AI245+AJ245</f>
        <v>11</v>
      </c>
      <c r="AL245" s="22">
        <v>0</v>
      </c>
      <c r="AM245" s="22">
        <v>0</v>
      </c>
      <c r="AN245" s="22">
        <v>0</v>
      </c>
      <c r="AO245" s="22">
        <v>0</v>
      </c>
      <c r="AP245" s="22">
        <f t="shared" ref="AP245" si="1034">AN245+AO245</f>
        <v>0</v>
      </c>
      <c r="AQ245" s="22">
        <v>0</v>
      </c>
      <c r="AR245" s="22">
        <v>0</v>
      </c>
      <c r="AS245" s="22">
        <v>0</v>
      </c>
      <c r="AT245" s="22">
        <v>0</v>
      </c>
      <c r="AU245" s="22">
        <f t="shared" ref="AU245" si="1035">AS245+AT245</f>
        <v>0</v>
      </c>
      <c r="AV245" s="22">
        <v>0</v>
      </c>
      <c r="AW245" s="22">
        <v>0</v>
      </c>
      <c r="AX245" s="22">
        <v>0</v>
      </c>
      <c r="AY245" s="22">
        <v>0</v>
      </c>
      <c r="AZ245" s="22">
        <f t="shared" ref="AZ245" si="1036">AX245+AY245</f>
        <v>0</v>
      </c>
      <c r="BA245" s="22">
        <f t="shared" ref="BA245" si="1037">C245+H245+M245+R245+W245+AB245+AG245+AL245+AQ245+AV245</f>
        <v>55</v>
      </c>
      <c r="BB245" s="22">
        <f t="shared" ref="BB245" si="1038">D245+I245+N245+S245+X245+AC245+AH245+AM245+AR245+AW245</f>
        <v>102</v>
      </c>
      <c r="BC245" s="22">
        <f t="shared" ref="BC245" si="1039">E245+J245+O245+T245+Y245+AD245+AI245+AN245+AS245+AX245</f>
        <v>5</v>
      </c>
      <c r="BD245" s="22">
        <f t="shared" ref="BD245" si="1040">F245+K245+P245+U245+Z245+AE245+AJ245+AO245+AT245+AY245</f>
        <v>47</v>
      </c>
      <c r="BE245" s="22">
        <f t="shared" ref="BE245" si="1041">G245+L245+Q245+V245+AA245+AF245+AK245+AP245+AU245+AZ245</f>
        <v>52</v>
      </c>
      <c r="BF245" s="26">
        <v>2</v>
      </c>
      <c r="BG245" s="22" t="str">
        <f t="shared" si="860"/>
        <v>0</v>
      </c>
      <c r="BH245" s="22" t="str">
        <f t="shared" si="861"/>
        <v>0</v>
      </c>
      <c r="BI245" s="22">
        <f t="shared" si="862"/>
        <v>0</v>
      </c>
      <c r="BJ245" s="22">
        <f t="shared" si="863"/>
        <v>5</v>
      </c>
      <c r="BK245" s="22">
        <f t="shared" si="864"/>
        <v>47</v>
      </c>
      <c r="BL245" s="22">
        <f t="shared" si="865"/>
        <v>52</v>
      </c>
    </row>
    <row r="246" spans="1:64" s="2" customFormat="1" ht="24.95" customHeight="1">
      <c r="A246" s="63"/>
      <c r="B246" s="23" t="s">
        <v>52</v>
      </c>
      <c r="C246" s="38">
        <f>SUM(C245)</f>
        <v>0</v>
      </c>
      <c r="D246" s="38">
        <f>SUM(D245)</f>
        <v>0</v>
      </c>
      <c r="E246" s="38">
        <f t="shared" ref="E246:BL246" si="1042">SUM(E245)</f>
        <v>0</v>
      </c>
      <c r="F246" s="38">
        <f t="shared" si="1042"/>
        <v>0</v>
      </c>
      <c r="G246" s="38">
        <f t="shared" si="1042"/>
        <v>0</v>
      </c>
      <c r="H246" s="38">
        <f t="shared" si="1042"/>
        <v>0</v>
      </c>
      <c r="I246" s="38">
        <f t="shared" si="1042"/>
        <v>0</v>
      </c>
      <c r="J246" s="38">
        <f t="shared" si="1042"/>
        <v>0</v>
      </c>
      <c r="K246" s="38">
        <f t="shared" si="1042"/>
        <v>0</v>
      </c>
      <c r="L246" s="38">
        <f t="shared" si="1042"/>
        <v>0</v>
      </c>
      <c r="M246" s="38">
        <f t="shared" si="1042"/>
        <v>35</v>
      </c>
      <c r="N246" s="38">
        <f t="shared" si="1042"/>
        <v>45</v>
      </c>
      <c r="O246" s="38">
        <f t="shared" si="1042"/>
        <v>2</v>
      </c>
      <c r="P246" s="38">
        <f t="shared" si="1042"/>
        <v>24</v>
      </c>
      <c r="Q246" s="38">
        <f t="shared" si="1042"/>
        <v>26</v>
      </c>
      <c r="R246" s="38">
        <f t="shared" ref="R246:AF246" si="1043">SUM(R245)</f>
        <v>10</v>
      </c>
      <c r="S246" s="38">
        <f t="shared" si="1043"/>
        <v>16</v>
      </c>
      <c r="T246" s="38">
        <f t="shared" si="1043"/>
        <v>0</v>
      </c>
      <c r="U246" s="38">
        <f t="shared" si="1043"/>
        <v>7</v>
      </c>
      <c r="V246" s="38">
        <f t="shared" si="1043"/>
        <v>7</v>
      </c>
      <c r="W246" s="38">
        <f t="shared" si="1043"/>
        <v>5</v>
      </c>
      <c r="X246" s="38">
        <f t="shared" si="1043"/>
        <v>20</v>
      </c>
      <c r="Y246" s="38">
        <f t="shared" si="1043"/>
        <v>1</v>
      </c>
      <c r="Z246" s="38">
        <f t="shared" si="1043"/>
        <v>5</v>
      </c>
      <c r="AA246" s="38">
        <f t="shared" si="1043"/>
        <v>6</v>
      </c>
      <c r="AB246" s="38">
        <f t="shared" si="1043"/>
        <v>0</v>
      </c>
      <c r="AC246" s="38">
        <f t="shared" si="1043"/>
        <v>4</v>
      </c>
      <c r="AD246" s="38">
        <f t="shared" si="1043"/>
        <v>0</v>
      </c>
      <c r="AE246" s="38">
        <f t="shared" si="1043"/>
        <v>2</v>
      </c>
      <c r="AF246" s="38">
        <f t="shared" si="1043"/>
        <v>2</v>
      </c>
      <c r="AG246" s="38">
        <f t="shared" si="1042"/>
        <v>5</v>
      </c>
      <c r="AH246" s="38">
        <f t="shared" si="1042"/>
        <v>17</v>
      </c>
      <c r="AI246" s="38">
        <f t="shared" si="1042"/>
        <v>2</v>
      </c>
      <c r="AJ246" s="38">
        <f t="shared" si="1042"/>
        <v>9</v>
      </c>
      <c r="AK246" s="38">
        <f t="shared" si="1042"/>
        <v>11</v>
      </c>
      <c r="AL246" s="38">
        <f t="shared" si="1042"/>
        <v>0</v>
      </c>
      <c r="AM246" s="38">
        <f t="shared" si="1042"/>
        <v>0</v>
      </c>
      <c r="AN246" s="38">
        <f t="shared" si="1042"/>
        <v>0</v>
      </c>
      <c r="AO246" s="38">
        <f t="shared" si="1042"/>
        <v>0</v>
      </c>
      <c r="AP246" s="38">
        <f t="shared" si="1042"/>
        <v>0</v>
      </c>
      <c r="AQ246" s="38">
        <f t="shared" si="1042"/>
        <v>0</v>
      </c>
      <c r="AR246" s="38">
        <f t="shared" si="1042"/>
        <v>0</v>
      </c>
      <c r="AS246" s="38">
        <f t="shared" si="1042"/>
        <v>0</v>
      </c>
      <c r="AT246" s="38">
        <f t="shared" si="1042"/>
        <v>0</v>
      </c>
      <c r="AU246" s="38">
        <f t="shared" si="1042"/>
        <v>0</v>
      </c>
      <c r="AV246" s="38">
        <f t="shared" ref="AV246:AZ246" si="1044">SUM(AV245)</f>
        <v>0</v>
      </c>
      <c r="AW246" s="38">
        <f t="shared" si="1044"/>
        <v>0</v>
      </c>
      <c r="AX246" s="38">
        <f t="shared" si="1044"/>
        <v>0</v>
      </c>
      <c r="AY246" s="38">
        <f t="shared" si="1044"/>
        <v>0</v>
      </c>
      <c r="AZ246" s="38">
        <f t="shared" si="1044"/>
        <v>0</v>
      </c>
      <c r="BA246" s="38">
        <f t="shared" ref="BA246:BB246" si="1045">SUM(BA245)</f>
        <v>55</v>
      </c>
      <c r="BB246" s="38">
        <f t="shared" si="1045"/>
        <v>102</v>
      </c>
      <c r="BC246" s="38">
        <f t="shared" si="1042"/>
        <v>5</v>
      </c>
      <c r="BD246" s="38">
        <f t="shared" si="1042"/>
        <v>47</v>
      </c>
      <c r="BE246" s="38">
        <f t="shared" si="1042"/>
        <v>52</v>
      </c>
      <c r="BF246" s="39">
        <f t="shared" si="1042"/>
        <v>2</v>
      </c>
      <c r="BG246" s="38">
        <f t="shared" si="1042"/>
        <v>0</v>
      </c>
      <c r="BH246" s="38">
        <f t="shared" si="1042"/>
        <v>0</v>
      </c>
      <c r="BI246" s="38">
        <f t="shared" si="1042"/>
        <v>0</v>
      </c>
      <c r="BJ246" s="24">
        <f t="shared" si="1042"/>
        <v>5</v>
      </c>
      <c r="BK246" s="24">
        <f t="shared" si="1042"/>
        <v>47</v>
      </c>
      <c r="BL246" s="24">
        <f t="shared" si="1042"/>
        <v>52</v>
      </c>
    </row>
    <row r="247" spans="1:64" ht="24.95" customHeight="1">
      <c r="A247" s="20"/>
      <c r="B247" s="5" t="s">
        <v>62</v>
      </c>
      <c r="C247" s="33"/>
      <c r="D247" s="96"/>
      <c r="E247" s="96"/>
      <c r="F247" s="96"/>
      <c r="G247" s="32"/>
      <c r="H247" s="32"/>
      <c r="I247" s="32"/>
      <c r="J247" s="32"/>
      <c r="K247" s="32"/>
      <c r="L247" s="32"/>
      <c r="M247" s="96"/>
      <c r="N247" s="96"/>
      <c r="O247" s="97"/>
      <c r="P247" s="97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96"/>
      <c r="AC247" s="96"/>
      <c r="AD247" s="96"/>
      <c r="AE247" s="96"/>
      <c r="AF247" s="32"/>
      <c r="AG247" s="96"/>
      <c r="AH247" s="96"/>
      <c r="AI247" s="96"/>
      <c r="AJ247" s="96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117"/>
      <c r="BG247" s="32"/>
      <c r="BH247" s="32"/>
      <c r="BI247" s="32"/>
      <c r="BJ247" s="32"/>
      <c r="BK247" s="32"/>
      <c r="BL247" s="52"/>
    </row>
    <row r="248" spans="1:64" ht="24.95" customHeight="1">
      <c r="A248" s="20"/>
      <c r="B248" s="21" t="s">
        <v>154</v>
      </c>
      <c r="C248" s="22">
        <v>0</v>
      </c>
      <c r="D248" s="22">
        <v>0</v>
      </c>
      <c r="E248" s="22">
        <v>0</v>
      </c>
      <c r="F248" s="22">
        <v>0</v>
      </c>
      <c r="G248" s="22">
        <f t="shared" ref="G248" si="1046">E248+F248</f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f t="shared" ref="L248:L249" si="1047">J248+K248</f>
        <v>0</v>
      </c>
      <c r="M248" s="22">
        <v>20</v>
      </c>
      <c r="N248" s="22">
        <v>10</v>
      </c>
      <c r="O248" s="22">
        <v>0</v>
      </c>
      <c r="P248" s="22">
        <v>7</v>
      </c>
      <c r="Q248" s="22">
        <f t="shared" ref="Q248" si="1048">O248+P248</f>
        <v>7</v>
      </c>
      <c r="R248" s="22">
        <v>5</v>
      </c>
      <c r="S248" s="22">
        <v>5</v>
      </c>
      <c r="T248" s="22">
        <v>0</v>
      </c>
      <c r="U248" s="22">
        <v>2</v>
      </c>
      <c r="V248" s="22">
        <f t="shared" ref="V248" si="1049">T248+U248</f>
        <v>2</v>
      </c>
      <c r="W248" s="22">
        <v>3</v>
      </c>
      <c r="X248" s="22">
        <v>6</v>
      </c>
      <c r="Y248" s="22">
        <v>0</v>
      </c>
      <c r="Z248" s="22">
        <v>3</v>
      </c>
      <c r="AA248" s="22">
        <f t="shared" ref="AA248" si="1050">Y248+Z248</f>
        <v>3</v>
      </c>
      <c r="AB248" s="22">
        <v>0</v>
      </c>
      <c r="AC248" s="22">
        <v>1</v>
      </c>
      <c r="AD248" s="22">
        <v>0</v>
      </c>
      <c r="AE248" s="22">
        <v>0</v>
      </c>
      <c r="AF248" s="22">
        <f t="shared" ref="AF248:AF249" si="1051">AD248+AE248</f>
        <v>0</v>
      </c>
      <c r="AG248" s="22">
        <v>2</v>
      </c>
      <c r="AH248" s="22">
        <v>1</v>
      </c>
      <c r="AI248" s="22">
        <v>0</v>
      </c>
      <c r="AJ248" s="22">
        <v>0</v>
      </c>
      <c r="AK248" s="22">
        <f t="shared" ref="AK248" si="1052">AI248+AJ248</f>
        <v>0</v>
      </c>
      <c r="AL248" s="22">
        <v>0</v>
      </c>
      <c r="AM248" s="22">
        <v>0</v>
      </c>
      <c r="AN248" s="22">
        <v>0</v>
      </c>
      <c r="AO248" s="22">
        <v>0</v>
      </c>
      <c r="AP248" s="22">
        <f t="shared" ref="AP248:AP249" si="1053">AN248+AO248</f>
        <v>0</v>
      </c>
      <c r="AQ248" s="22">
        <v>0</v>
      </c>
      <c r="AR248" s="22">
        <v>0</v>
      </c>
      <c r="AS248" s="22">
        <v>0</v>
      </c>
      <c r="AT248" s="22">
        <v>0</v>
      </c>
      <c r="AU248" s="22">
        <f t="shared" ref="AU248:AU249" si="1054">AS248+AT248</f>
        <v>0</v>
      </c>
      <c r="AV248" s="22">
        <v>0</v>
      </c>
      <c r="AW248" s="22">
        <v>0</v>
      </c>
      <c r="AX248" s="22">
        <v>0</v>
      </c>
      <c r="AY248" s="22">
        <v>0</v>
      </c>
      <c r="AZ248" s="22">
        <f t="shared" ref="AZ248" si="1055">AX248+AY248</f>
        <v>0</v>
      </c>
      <c r="BA248" s="22">
        <f t="shared" ref="BA248:BA249" si="1056">C248+H248+M248+R248+W248+AB248+AG248+AL248+AQ248+AV248</f>
        <v>30</v>
      </c>
      <c r="BB248" s="22">
        <f t="shared" ref="BB248:BB249" si="1057">D248+I248+N248+S248+X248+AC248+AH248+AM248+AR248+AW248</f>
        <v>23</v>
      </c>
      <c r="BC248" s="22">
        <f t="shared" ref="BC248:BC249" si="1058">E248+J248+O248+T248+Y248+AD248+AI248+AN248+AS248+AX248</f>
        <v>0</v>
      </c>
      <c r="BD248" s="22">
        <f t="shared" ref="BD248:BD249" si="1059">F248+K248+P248+U248+Z248+AE248+AJ248+AO248+AT248+AY248</f>
        <v>12</v>
      </c>
      <c r="BE248" s="22">
        <f t="shared" ref="BE248:BE249" si="1060">G248+L248+Q248+V248+AA248+AF248+AK248+AP248+AU248+AZ248</f>
        <v>12</v>
      </c>
      <c r="BF248" s="26">
        <v>2</v>
      </c>
      <c r="BG248" s="22" t="str">
        <f t="shared" ref="BG248" si="1061">IF(BF248=1,BC248,"0")</f>
        <v>0</v>
      </c>
      <c r="BH248" s="22" t="str">
        <f t="shared" ref="BH248" si="1062">IF(BF248=1,BD248,"0")</f>
        <v>0</v>
      </c>
      <c r="BI248" s="22">
        <f t="shared" ref="BI248" si="1063">BG248+BH248</f>
        <v>0</v>
      </c>
      <c r="BJ248" s="22">
        <f t="shared" ref="BJ248" si="1064">IF(BF248=2,BC248,"0")</f>
        <v>0</v>
      </c>
      <c r="BK248" s="22">
        <f t="shared" ref="BK248" si="1065">IF(BF248=2,BD248,"0")</f>
        <v>12</v>
      </c>
      <c r="BL248" s="22">
        <f t="shared" ref="BL248" si="1066">BJ248+BK248</f>
        <v>12</v>
      </c>
    </row>
    <row r="249" spans="1:64" ht="24.95" customHeight="1">
      <c r="A249" s="20"/>
      <c r="B249" s="21" t="s">
        <v>109</v>
      </c>
      <c r="C249" s="22">
        <v>0</v>
      </c>
      <c r="D249" s="22">
        <v>0</v>
      </c>
      <c r="E249" s="22">
        <v>0</v>
      </c>
      <c r="F249" s="22">
        <v>0</v>
      </c>
      <c r="G249" s="22">
        <f t="shared" ref="G249" si="1067">E249+F249</f>
        <v>0</v>
      </c>
      <c r="H249" s="22">
        <v>0</v>
      </c>
      <c r="I249" s="22">
        <v>2</v>
      </c>
      <c r="J249" s="22">
        <v>0</v>
      </c>
      <c r="K249" s="22">
        <v>0</v>
      </c>
      <c r="L249" s="22">
        <f t="shared" si="1047"/>
        <v>0</v>
      </c>
      <c r="M249" s="22">
        <v>40</v>
      </c>
      <c r="N249" s="22">
        <v>17</v>
      </c>
      <c r="O249" s="22">
        <v>1</v>
      </c>
      <c r="P249" s="22">
        <f>6+1</f>
        <v>7</v>
      </c>
      <c r="Q249" s="22">
        <f t="shared" ref="Q249" si="1068">O249+P249</f>
        <v>8</v>
      </c>
      <c r="R249" s="22">
        <v>10</v>
      </c>
      <c r="S249" s="22">
        <v>9</v>
      </c>
      <c r="T249" s="22">
        <v>0</v>
      </c>
      <c r="U249" s="22">
        <v>6</v>
      </c>
      <c r="V249" s="22">
        <f t="shared" ref="V249" si="1069">T249+U249</f>
        <v>6</v>
      </c>
      <c r="W249" s="22">
        <v>5</v>
      </c>
      <c r="X249" s="22">
        <v>19</v>
      </c>
      <c r="Y249" s="22">
        <v>1</v>
      </c>
      <c r="Z249" s="22">
        <v>11</v>
      </c>
      <c r="AA249" s="22">
        <f t="shared" ref="AA249" si="1070">Y249+Z249</f>
        <v>12</v>
      </c>
      <c r="AB249" s="22">
        <v>0</v>
      </c>
      <c r="AC249" s="22">
        <v>6</v>
      </c>
      <c r="AD249" s="22">
        <v>0</v>
      </c>
      <c r="AE249" s="22">
        <v>2</v>
      </c>
      <c r="AF249" s="22">
        <f t="shared" si="1051"/>
        <v>2</v>
      </c>
      <c r="AG249" s="22">
        <v>5</v>
      </c>
      <c r="AH249" s="22">
        <v>7</v>
      </c>
      <c r="AI249" s="22">
        <v>0</v>
      </c>
      <c r="AJ249" s="22">
        <v>1</v>
      </c>
      <c r="AK249" s="22">
        <f t="shared" ref="AK249" si="1071">AI249+AJ249</f>
        <v>1</v>
      </c>
      <c r="AL249" s="22">
        <v>0</v>
      </c>
      <c r="AM249" s="22">
        <v>0</v>
      </c>
      <c r="AN249" s="22">
        <v>0</v>
      </c>
      <c r="AO249" s="22">
        <v>0</v>
      </c>
      <c r="AP249" s="22">
        <f t="shared" si="1053"/>
        <v>0</v>
      </c>
      <c r="AQ249" s="22">
        <v>0</v>
      </c>
      <c r="AR249" s="22">
        <v>0</v>
      </c>
      <c r="AS249" s="22">
        <v>0</v>
      </c>
      <c r="AT249" s="22">
        <v>0</v>
      </c>
      <c r="AU249" s="22">
        <f t="shared" si="1054"/>
        <v>0</v>
      </c>
      <c r="AV249" s="22">
        <v>0</v>
      </c>
      <c r="AW249" s="22">
        <v>0</v>
      </c>
      <c r="AX249" s="22">
        <v>0</v>
      </c>
      <c r="AY249" s="22">
        <v>0</v>
      </c>
      <c r="AZ249" s="22">
        <f t="shared" ref="AZ249" si="1072">AX249+AY249</f>
        <v>0</v>
      </c>
      <c r="BA249" s="22">
        <f t="shared" si="1056"/>
        <v>60</v>
      </c>
      <c r="BB249" s="22">
        <f t="shared" si="1057"/>
        <v>60</v>
      </c>
      <c r="BC249" s="22">
        <f t="shared" si="1058"/>
        <v>2</v>
      </c>
      <c r="BD249" s="22">
        <f t="shared" si="1059"/>
        <v>27</v>
      </c>
      <c r="BE249" s="22">
        <f t="shared" si="1060"/>
        <v>29</v>
      </c>
      <c r="BF249" s="26">
        <v>2</v>
      </c>
      <c r="BG249" s="22" t="str">
        <f t="shared" si="860"/>
        <v>0</v>
      </c>
      <c r="BH249" s="22" t="str">
        <f t="shared" si="861"/>
        <v>0</v>
      </c>
      <c r="BI249" s="22">
        <f t="shared" si="862"/>
        <v>0</v>
      </c>
      <c r="BJ249" s="22">
        <f t="shared" si="863"/>
        <v>2</v>
      </c>
      <c r="BK249" s="22">
        <f t="shared" si="864"/>
        <v>27</v>
      </c>
      <c r="BL249" s="22">
        <f t="shared" si="865"/>
        <v>29</v>
      </c>
    </row>
    <row r="250" spans="1:64" s="2" customFormat="1" ht="24.95" customHeight="1">
      <c r="A250" s="4"/>
      <c r="B250" s="73" t="s">
        <v>52</v>
      </c>
      <c r="C250" s="24">
        <f>SUM(C248:C249)</f>
        <v>0</v>
      </c>
      <c r="D250" s="24">
        <f t="shared" ref="D250:BL250" si="1073">SUM(D248:D249)</f>
        <v>0</v>
      </c>
      <c r="E250" s="24">
        <f t="shared" si="1073"/>
        <v>0</v>
      </c>
      <c r="F250" s="24">
        <f t="shared" si="1073"/>
        <v>0</v>
      </c>
      <c r="G250" s="24">
        <f t="shared" si="1073"/>
        <v>0</v>
      </c>
      <c r="H250" s="24">
        <f t="shared" ref="H250:L250" si="1074">SUM(H248:H249)</f>
        <v>0</v>
      </c>
      <c r="I250" s="24">
        <f t="shared" si="1074"/>
        <v>2</v>
      </c>
      <c r="J250" s="24">
        <f t="shared" si="1074"/>
        <v>0</v>
      </c>
      <c r="K250" s="24">
        <f t="shared" si="1074"/>
        <v>0</v>
      </c>
      <c r="L250" s="24">
        <f t="shared" si="1074"/>
        <v>0</v>
      </c>
      <c r="M250" s="24">
        <f t="shared" si="1073"/>
        <v>60</v>
      </c>
      <c r="N250" s="24">
        <f t="shared" si="1073"/>
        <v>27</v>
      </c>
      <c r="O250" s="24">
        <f t="shared" si="1073"/>
        <v>1</v>
      </c>
      <c r="P250" s="24">
        <f t="shared" si="1073"/>
        <v>14</v>
      </c>
      <c r="Q250" s="24">
        <f t="shared" si="1073"/>
        <v>15</v>
      </c>
      <c r="R250" s="24">
        <f t="shared" si="1073"/>
        <v>15</v>
      </c>
      <c r="S250" s="24">
        <f t="shared" si="1073"/>
        <v>14</v>
      </c>
      <c r="T250" s="24">
        <f t="shared" si="1073"/>
        <v>0</v>
      </c>
      <c r="U250" s="24">
        <f t="shared" si="1073"/>
        <v>8</v>
      </c>
      <c r="V250" s="24">
        <f t="shared" si="1073"/>
        <v>8</v>
      </c>
      <c r="W250" s="24">
        <f t="shared" si="1073"/>
        <v>8</v>
      </c>
      <c r="X250" s="24">
        <f t="shared" si="1073"/>
        <v>25</v>
      </c>
      <c r="Y250" s="24">
        <f t="shared" si="1073"/>
        <v>1</v>
      </c>
      <c r="Z250" s="24">
        <f t="shared" si="1073"/>
        <v>14</v>
      </c>
      <c r="AA250" s="24">
        <f t="shared" si="1073"/>
        <v>15</v>
      </c>
      <c r="AB250" s="24">
        <f t="shared" ref="AB250" si="1075">SUM(AB248:AB249)</f>
        <v>0</v>
      </c>
      <c r="AC250" s="24">
        <f t="shared" ref="AC250" si="1076">SUM(AC248:AC249)</f>
        <v>7</v>
      </c>
      <c r="AD250" s="24">
        <f t="shared" ref="AD250" si="1077">SUM(AD248:AD249)</f>
        <v>0</v>
      </c>
      <c r="AE250" s="24">
        <f t="shared" ref="AE250" si="1078">SUM(AE248:AE249)</f>
        <v>2</v>
      </c>
      <c r="AF250" s="24">
        <f t="shared" ref="AF250" si="1079">SUM(AF248:AF249)</f>
        <v>2</v>
      </c>
      <c r="AG250" s="24">
        <f t="shared" si="1073"/>
        <v>7</v>
      </c>
      <c r="AH250" s="24">
        <f t="shared" si="1073"/>
        <v>8</v>
      </c>
      <c r="AI250" s="24">
        <f t="shared" si="1073"/>
        <v>0</v>
      </c>
      <c r="AJ250" s="24">
        <f t="shared" si="1073"/>
        <v>1</v>
      </c>
      <c r="AK250" s="24">
        <f t="shared" si="1073"/>
        <v>1</v>
      </c>
      <c r="AL250" s="24">
        <f t="shared" ref="AL250:AP250" si="1080">SUM(AL248:AL249)</f>
        <v>0</v>
      </c>
      <c r="AM250" s="24">
        <f t="shared" si="1080"/>
        <v>0</v>
      </c>
      <c r="AN250" s="24">
        <f t="shared" si="1080"/>
        <v>0</v>
      </c>
      <c r="AO250" s="24">
        <f t="shared" si="1080"/>
        <v>0</v>
      </c>
      <c r="AP250" s="24">
        <f t="shared" si="1080"/>
        <v>0</v>
      </c>
      <c r="AQ250" s="24">
        <f t="shared" ref="AQ250" si="1081">SUM(AQ248:AQ249)</f>
        <v>0</v>
      </c>
      <c r="AR250" s="24">
        <f t="shared" ref="AR250" si="1082">SUM(AR248:AR249)</f>
        <v>0</v>
      </c>
      <c r="AS250" s="24">
        <f t="shared" ref="AS250" si="1083">SUM(AS248:AS249)</f>
        <v>0</v>
      </c>
      <c r="AT250" s="24">
        <f t="shared" ref="AT250" si="1084">SUM(AT248:AT249)</f>
        <v>0</v>
      </c>
      <c r="AU250" s="24">
        <f t="shared" ref="AU250" si="1085">SUM(AU248:AU249)</f>
        <v>0</v>
      </c>
      <c r="AV250" s="24">
        <f t="shared" si="1073"/>
        <v>0</v>
      </c>
      <c r="AW250" s="24">
        <f t="shared" si="1073"/>
        <v>0</v>
      </c>
      <c r="AX250" s="24">
        <f t="shared" si="1073"/>
        <v>0</v>
      </c>
      <c r="AY250" s="24">
        <f t="shared" si="1073"/>
        <v>0</v>
      </c>
      <c r="AZ250" s="24">
        <f t="shared" si="1073"/>
        <v>0</v>
      </c>
      <c r="BA250" s="24">
        <f t="shared" si="1073"/>
        <v>90</v>
      </c>
      <c r="BB250" s="24">
        <f t="shared" si="1073"/>
        <v>83</v>
      </c>
      <c r="BC250" s="24">
        <f t="shared" si="1073"/>
        <v>2</v>
      </c>
      <c r="BD250" s="24">
        <f t="shared" si="1073"/>
        <v>39</v>
      </c>
      <c r="BE250" s="24">
        <f t="shared" si="1073"/>
        <v>41</v>
      </c>
      <c r="BF250" s="24">
        <f t="shared" si="1073"/>
        <v>4</v>
      </c>
      <c r="BG250" s="24">
        <f t="shared" si="1073"/>
        <v>0</v>
      </c>
      <c r="BH250" s="24">
        <f t="shared" si="1073"/>
        <v>0</v>
      </c>
      <c r="BI250" s="24">
        <f t="shared" si="1073"/>
        <v>0</v>
      </c>
      <c r="BJ250" s="24">
        <f t="shared" si="1073"/>
        <v>2</v>
      </c>
      <c r="BK250" s="24">
        <f t="shared" si="1073"/>
        <v>39</v>
      </c>
      <c r="BL250" s="24">
        <f t="shared" si="1073"/>
        <v>41</v>
      </c>
    </row>
    <row r="251" spans="1:64" s="2" customFormat="1" ht="24.95" customHeight="1">
      <c r="A251" s="4"/>
      <c r="B251" s="73" t="s">
        <v>54</v>
      </c>
      <c r="C251" s="24">
        <f t="shared" ref="C251:AH251" si="1086">C246+C250</f>
        <v>0</v>
      </c>
      <c r="D251" s="24">
        <f t="shared" si="1086"/>
        <v>0</v>
      </c>
      <c r="E251" s="24">
        <f t="shared" si="1086"/>
        <v>0</v>
      </c>
      <c r="F251" s="24">
        <f t="shared" si="1086"/>
        <v>0</v>
      </c>
      <c r="G251" s="24">
        <f t="shared" si="1086"/>
        <v>0</v>
      </c>
      <c r="H251" s="24">
        <f t="shared" si="1086"/>
        <v>0</v>
      </c>
      <c r="I251" s="24">
        <f t="shared" si="1086"/>
        <v>2</v>
      </c>
      <c r="J251" s="24">
        <f t="shared" si="1086"/>
        <v>0</v>
      </c>
      <c r="K251" s="24">
        <f t="shared" si="1086"/>
        <v>0</v>
      </c>
      <c r="L251" s="24">
        <f t="shared" si="1086"/>
        <v>0</v>
      </c>
      <c r="M251" s="24">
        <f t="shared" si="1086"/>
        <v>95</v>
      </c>
      <c r="N251" s="24">
        <f t="shared" si="1086"/>
        <v>72</v>
      </c>
      <c r="O251" s="24">
        <f t="shared" si="1086"/>
        <v>3</v>
      </c>
      <c r="P251" s="24">
        <f t="shared" si="1086"/>
        <v>38</v>
      </c>
      <c r="Q251" s="24">
        <f t="shared" si="1086"/>
        <v>41</v>
      </c>
      <c r="R251" s="24">
        <f t="shared" si="1086"/>
        <v>25</v>
      </c>
      <c r="S251" s="24">
        <f t="shared" si="1086"/>
        <v>30</v>
      </c>
      <c r="T251" s="24">
        <f t="shared" si="1086"/>
        <v>0</v>
      </c>
      <c r="U251" s="24">
        <f t="shared" si="1086"/>
        <v>15</v>
      </c>
      <c r="V251" s="24">
        <f t="shared" si="1086"/>
        <v>15</v>
      </c>
      <c r="W251" s="24">
        <f t="shared" si="1086"/>
        <v>13</v>
      </c>
      <c r="X251" s="24">
        <f t="shared" si="1086"/>
        <v>45</v>
      </c>
      <c r="Y251" s="24">
        <f t="shared" si="1086"/>
        <v>2</v>
      </c>
      <c r="Z251" s="24">
        <f t="shared" si="1086"/>
        <v>19</v>
      </c>
      <c r="AA251" s="24">
        <f t="shared" si="1086"/>
        <v>21</v>
      </c>
      <c r="AB251" s="24">
        <f t="shared" si="1086"/>
        <v>0</v>
      </c>
      <c r="AC251" s="24">
        <f t="shared" si="1086"/>
        <v>11</v>
      </c>
      <c r="AD251" s="24">
        <f t="shared" si="1086"/>
        <v>0</v>
      </c>
      <c r="AE251" s="24">
        <f t="shared" si="1086"/>
        <v>4</v>
      </c>
      <c r="AF251" s="24">
        <f t="shared" si="1086"/>
        <v>4</v>
      </c>
      <c r="AG251" s="24">
        <f t="shared" si="1086"/>
        <v>12</v>
      </c>
      <c r="AH251" s="24">
        <f t="shared" si="1086"/>
        <v>25</v>
      </c>
      <c r="AI251" s="24">
        <f t="shared" ref="AI251:BE251" si="1087">AI246+AI250</f>
        <v>2</v>
      </c>
      <c r="AJ251" s="24">
        <f t="shared" si="1087"/>
        <v>10</v>
      </c>
      <c r="AK251" s="24">
        <f t="shared" si="1087"/>
        <v>12</v>
      </c>
      <c r="AL251" s="24">
        <f t="shared" si="1087"/>
        <v>0</v>
      </c>
      <c r="AM251" s="24">
        <f t="shared" si="1087"/>
        <v>0</v>
      </c>
      <c r="AN251" s="24">
        <f t="shared" si="1087"/>
        <v>0</v>
      </c>
      <c r="AO251" s="24">
        <f t="shared" si="1087"/>
        <v>0</v>
      </c>
      <c r="AP251" s="24">
        <f t="shared" si="1087"/>
        <v>0</v>
      </c>
      <c r="AQ251" s="24">
        <f t="shared" si="1087"/>
        <v>0</v>
      </c>
      <c r="AR251" s="24">
        <f t="shared" si="1087"/>
        <v>0</v>
      </c>
      <c r="AS251" s="24">
        <f t="shared" si="1087"/>
        <v>0</v>
      </c>
      <c r="AT251" s="24">
        <f t="shared" si="1087"/>
        <v>0</v>
      </c>
      <c r="AU251" s="24">
        <f t="shared" si="1087"/>
        <v>0</v>
      </c>
      <c r="AV251" s="24">
        <f t="shared" si="1087"/>
        <v>0</v>
      </c>
      <c r="AW251" s="24">
        <f t="shared" si="1087"/>
        <v>0</v>
      </c>
      <c r="AX251" s="24">
        <f t="shared" si="1087"/>
        <v>0</v>
      </c>
      <c r="AY251" s="24">
        <f t="shared" si="1087"/>
        <v>0</v>
      </c>
      <c r="AZ251" s="24">
        <f t="shared" si="1087"/>
        <v>0</v>
      </c>
      <c r="BA251" s="24">
        <f t="shared" si="1087"/>
        <v>145</v>
      </c>
      <c r="BB251" s="24">
        <f t="shared" si="1087"/>
        <v>185</v>
      </c>
      <c r="BC251" s="24">
        <f t="shared" si="1087"/>
        <v>7</v>
      </c>
      <c r="BD251" s="24">
        <f t="shared" si="1087"/>
        <v>86</v>
      </c>
      <c r="BE251" s="24">
        <f t="shared" si="1087"/>
        <v>93</v>
      </c>
      <c r="BF251" s="25"/>
      <c r="BG251" s="24">
        <f t="shared" ref="BG251:BL251" si="1088">BG246+BG250</f>
        <v>0</v>
      </c>
      <c r="BH251" s="24">
        <f t="shared" si="1088"/>
        <v>0</v>
      </c>
      <c r="BI251" s="24">
        <f t="shared" si="1088"/>
        <v>0</v>
      </c>
      <c r="BJ251" s="24">
        <f t="shared" si="1088"/>
        <v>7</v>
      </c>
      <c r="BK251" s="24">
        <f t="shared" si="1088"/>
        <v>86</v>
      </c>
      <c r="BL251" s="24">
        <f t="shared" si="1088"/>
        <v>93</v>
      </c>
    </row>
    <row r="252" spans="1:64" s="2" customFormat="1" ht="24.95" customHeight="1">
      <c r="A252" s="27"/>
      <c r="B252" s="74" t="s">
        <v>38</v>
      </c>
      <c r="C252" s="29">
        <f>C251</f>
        <v>0</v>
      </c>
      <c r="D252" s="29">
        <f>D251</f>
        <v>0</v>
      </c>
      <c r="E252" s="29">
        <f t="shared" ref="E252:BL252" si="1089">E251</f>
        <v>0</v>
      </c>
      <c r="F252" s="29">
        <f t="shared" si="1089"/>
        <v>0</v>
      </c>
      <c r="G252" s="29">
        <f t="shared" si="1089"/>
        <v>0</v>
      </c>
      <c r="H252" s="29">
        <f t="shared" si="1089"/>
        <v>0</v>
      </c>
      <c r="I252" s="29">
        <f t="shared" si="1089"/>
        <v>2</v>
      </c>
      <c r="J252" s="29">
        <f t="shared" si="1089"/>
        <v>0</v>
      </c>
      <c r="K252" s="29">
        <f t="shared" si="1089"/>
        <v>0</v>
      </c>
      <c r="L252" s="29">
        <f t="shared" si="1089"/>
        <v>0</v>
      </c>
      <c r="M252" s="29">
        <f t="shared" si="1089"/>
        <v>95</v>
      </c>
      <c r="N252" s="29">
        <f t="shared" ref="N252" si="1090">N251</f>
        <v>72</v>
      </c>
      <c r="O252" s="29">
        <f t="shared" si="1089"/>
        <v>3</v>
      </c>
      <c r="P252" s="29">
        <f t="shared" si="1089"/>
        <v>38</v>
      </c>
      <c r="Q252" s="29">
        <f t="shared" si="1089"/>
        <v>41</v>
      </c>
      <c r="R252" s="29">
        <f t="shared" ref="R252:AF252" si="1091">R251</f>
        <v>25</v>
      </c>
      <c r="S252" s="29">
        <f t="shared" ref="S252" si="1092">S251</f>
        <v>30</v>
      </c>
      <c r="T252" s="29">
        <f t="shared" si="1091"/>
        <v>0</v>
      </c>
      <c r="U252" s="29">
        <f t="shared" si="1091"/>
        <v>15</v>
      </c>
      <c r="V252" s="29">
        <f t="shared" si="1091"/>
        <v>15</v>
      </c>
      <c r="W252" s="29">
        <f t="shared" si="1091"/>
        <v>13</v>
      </c>
      <c r="X252" s="29">
        <f t="shared" ref="X252" si="1093">X251</f>
        <v>45</v>
      </c>
      <c r="Y252" s="29">
        <f t="shared" si="1091"/>
        <v>2</v>
      </c>
      <c r="Z252" s="29">
        <f t="shared" si="1091"/>
        <v>19</v>
      </c>
      <c r="AA252" s="29">
        <f t="shared" si="1091"/>
        <v>21</v>
      </c>
      <c r="AB252" s="29">
        <f t="shared" si="1091"/>
        <v>0</v>
      </c>
      <c r="AC252" s="29">
        <f t="shared" si="1091"/>
        <v>11</v>
      </c>
      <c r="AD252" s="29">
        <f t="shared" si="1091"/>
        <v>0</v>
      </c>
      <c r="AE252" s="29">
        <f t="shared" si="1091"/>
        <v>4</v>
      </c>
      <c r="AF252" s="29">
        <f t="shared" si="1091"/>
        <v>4</v>
      </c>
      <c r="AG252" s="29">
        <f t="shared" si="1089"/>
        <v>12</v>
      </c>
      <c r="AH252" s="29">
        <f t="shared" ref="AH252" si="1094">AH251</f>
        <v>25</v>
      </c>
      <c r="AI252" s="29">
        <f t="shared" si="1089"/>
        <v>2</v>
      </c>
      <c r="AJ252" s="29">
        <f t="shared" si="1089"/>
        <v>10</v>
      </c>
      <c r="AK252" s="29">
        <f t="shared" si="1089"/>
        <v>12</v>
      </c>
      <c r="AL252" s="29">
        <f t="shared" si="1089"/>
        <v>0</v>
      </c>
      <c r="AM252" s="29">
        <f t="shared" si="1089"/>
        <v>0</v>
      </c>
      <c r="AN252" s="29">
        <f t="shared" si="1089"/>
        <v>0</v>
      </c>
      <c r="AO252" s="29">
        <f t="shared" si="1089"/>
        <v>0</v>
      </c>
      <c r="AP252" s="29">
        <f t="shared" si="1089"/>
        <v>0</v>
      </c>
      <c r="AQ252" s="29">
        <f t="shared" si="1089"/>
        <v>0</v>
      </c>
      <c r="AR252" s="29">
        <f t="shared" si="1089"/>
        <v>0</v>
      </c>
      <c r="AS252" s="29">
        <f t="shared" si="1089"/>
        <v>0</v>
      </c>
      <c r="AT252" s="29">
        <f t="shared" si="1089"/>
        <v>0</v>
      </c>
      <c r="AU252" s="29">
        <f t="shared" si="1089"/>
        <v>0</v>
      </c>
      <c r="AV252" s="29">
        <f t="shared" ref="AV252:AZ252" si="1095">AV251</f>
        <v>0</v>
      </c>
      <c r="AW252" s="29">
        <f t="shared" si="1095"/>
        <v>0</v>
      </c>
      <c r="AX252" s="29">
        <f t="shared" si="1095"/>
        <v>0</v>
      </c>
      <c r="AY252" s="29">
        <f t="shared" si="1095"/>
        <v>0</v>
      </c>
      <c r="AZ252" s="29">
        <f t="shared" si="1095"/>
        <v>0</v>
      </c>
      <c r="BA252" s="29">
        <f t="shared" ref="BA252:BB252" si="1096">BA251</f>
        <v>145</v>
      </c>
      <c r="BB252" s="29">
        <f t="shared" si="1096"/>
        <v>185</v>
      </c>
      <c r="BC252" s="29">
        <f t="shared" si="1089"/>
        <v>7</v>
      </c>
      <c r="BD252" s="29">
        <f t="shared" si="1089"/>
        <v>86</v>
      </c>
      <c r="BE252" s="29">
        <f t="shared" si="1089"/>
        <v>93</v>
      </c>
      <c r="BF252" s="30"/>
      <c r="BG252" s="29">
        <f t="shared" si="1089"/>
        <v>0</v>
      </c>
      <c r="BH252" s="29">
        <f t="shared" si="1089"/>
        <v>0</v>
      </c>
      <c r="BI252" s="29">
        <f t="shared" si="1089"/>
        <v>0</v>
      </c>
      <c r="BJ252" s="29">
        <f t="shared" si="1089"/>
        <v>7</v>
      </c>
      <c r="BK252" s="29">
        <f t="shared" si="1089"/>
        <v>86</v>
      </c>
      <c r="BL252" s="29">
        <f t="shared" si="1089"/>
        <v>93</v>
      </c>
    </row>
    <row r="253" spans="1:64" s="79" customFormat="1" ht="24.95" customHeight="1">
      <c r="A253" s="75"/>
      <c r="B253" s="76" t="s">
        <v>1</v>
      </c>
      <c r="C253" s="77">
        <f>C252+C234+C226+C213+C191+C172+C155+C117+C69+C58+C25+C241</f>
        <v>1145</v>
      </c>
      <c r="D253" s="77">
        <f>D252+D234+D226+D213+D191+D172+D155+D117+D69+D58+D25</f>
        <v>1404</v>
      </c>
      <c r="E253" s="77">
        <f>E252+E234+E226+E213+E191+E172+E155+E117+E69+E58+E25</f>
        <v>378</v>
      </c>
      <c r="F253" s="77">
        <f>F252+F234+F226+F213+F191+F172+F155+F117+F69+F58+F25</f>
        <v>356</v>
      </c>
      <c r="G253" s="77">
        <f>G252+G234+G226+G213+G191+G172+G155+G117+G69+G58+G25</f>
        <v>734</v>
      </c>
      <c r="H253" s="77">
        <f>H252+H234+H226+H213+H191+H172+H155+H117+H69+H58+H25</f>
        <v>1518</v>
      </c>
      <c r="I253" s="77">
        <f>I252+I241+I234+I226+I213+I191+I172+I155+I117+I69+I58+I25</f>
        <v>3417</v>
      </c>
      <c r="J253" s="77">
        <f t="shared" ref="J253:AK253" si="1097">J252+J234+J226+J213+J191+J172+J155+J117+J69+J58+J25+J241</f>
        <v>878</v>
      </c>
      <c r="K253" s="77">
        <f t="shared" si="1097"/>
        <v>465</v>
      </c>
      <c r="L253" s="77">
        <f t="shared" si="1097"/>
        <v>1343</v>
      </c>
      <c r="M253" s="77">
        <f t="shared" si="1097"/>
        <v>1866</v>
      </c>
      <c r="N253" s="77">
        <f t="shared" si="1097"/>
        <v>3196</v>
      </c>
      <c r="O253" s="77">
        <f t="shared" si="1097"/>
        <v>407</v>
      </c>
      <c r="P253" s="77">
        <f t="shared" si="1097"/>
        <v>1068</v>
      </c>
      <c r="Q253" s="77">
        <f t="shared" si="1097"/>
        <v>1475</v>
      </c>
      <c r="R253" s="77">
        <f t="shared" si="1097"/>
        <v>1048</v>
      </c>
      <c r="S253" s="77">
        <f t="shared" si="1097"/>
        <v>2185</v>
      </c>
      <c r="T253" s="77">
        <f t="shared" si="1097"/>
        <v>498</v>
      </c>
      <c r="U253" s="77">
        <f t="shared" si="1097"/>
        <v>695</v>
      </c>
      <c r="V253" s="77">
        <f t="shared" si="1097"/>
        <v>1193</v>
      </c>
      <c r="W253" s="77">
        <f t="shared" si="1097"/>
        <v>509</v>
      </c>
      <c r="X253" s="77">
        <f t="shared" si="1097"/>
        <v>1013</v>
      </c>
      <c r="Y253" s="77">
        <f t="shared" si="1097"/>
        <v>295</v>
      </c>
      <c r="Z253" s="77">
        <f t="shared" si="1097"/>
        <v>402</v>
      </c>
      <c r="AA253" s="77">
        <f t="shared" si="1097"/>
        <v>697</v>
      </c>
      <c r="AB253" s="77">
        <f t="shared" si="1097"/>
        <v>172</v>
      </c>
      <c r="AC253" s="77">
        <f t="shared" si="1097"/>
        <v>330</v>
      </c>
      <c r="AD253" s="77">
        <f t="shared" si="1097"/>
        <v>128</v>
      </c>
      <c r="AE253" s="77">
        <f t="shared" si="1097"/>
        <v>109</v>
      </c>
      <c r="AF253" s="77">
        <f t="shared" si="1097"/>
        <v>237</v>
      </c>
      <c r="AG253" s="77">
        <f t="shared" si="1097"/>
        <v>222</v>
      </c>
      <c r="AH253" s="77">
        <f t="shared" si="1097"/>
        <v>1064</v>
      </c>
      <c r="AI253" s="77">
        <f t="shared" si="1097"/>
        <v>194</v>
      </c>
      <c r="AJ253" s="77">
        <f t="shared" si="1097"/>
        <v>239</v>
      </c>
      <c r="AK253" s="77">
        <f t="shared" si="1097"/>
        <v>433</v>
      </c>
      <c r="AL253" s="77">
        <f>AL252+AL234+AL226+AL213+AL191+AL172+AL155+AL117+AL69+AL58+AL25</f>
        <v>0</v>
      </c>
      <c r="AM253" s="77">
        <f>AM252+AM234+AM226+AM213+AM191+AM172+AM155+AM117+AM69+AM58+AM25</f>
        <v>163</v>
      </c>
      <c r="AN253" s="77">
        <f>AN252+AN234+AN226+AN213+AN191+AN172+AN155+AN117+AN69+AN58+AN25</f>
        <v>86</v>
      </c>
      <c r="AO253" s="77">
        <f>AO252+AO234+AO226+AO213+AO191+AO172+AO155+AO117+AO69+AO58+AO25</f>
        <v>28</v>
      </c>
      <c r="AP253" s="77">
        <f>AP252+AP234+AP226+AP213+AP191+AP172+AP155+AP117+AP69+AP58+AP25</f>
        <v>114</v>
      </c>
      <c r="AQ253" s="77">
        <f t="shared" ref="AQ253:BE253" si="1098">AQ252+AQ234+AQ226+AQ213+AQ191+AQ172+AQ155+AQ117+AQ69+AQ58+AQ25+AQ241</f>
        <v>0</v>
      </c>
      <c r="AR253" s="77">
        <f t="shared" si="1098"/>
        <v>0</v>
      </c>
      <c r="AS253" s="77">
        <f t="shared" si="1098"/>
        <v>5</v>
      </c>
      <c r="AT253" s="77">
        <f t="shared" si="1098"/>
        <v>0</v>
      </c>
      <c r="AU253" s="77">
        <f t="shared" si="1098"/>
        <v>5</v>
      </c>
      <c r="AV253" s="77">
        <f t="shared" si="1098"/>
        <v>0</v>
      </c>
      <c r="AW253" s="77">
        <f t="shared" si="1098"/>
        <v>0</v>
      </c>
      <c r="AX253" s="77">
        <f t="shared" si="1098"/>
        <v>9</v>
      </c>
      <c r="AY253" s="77">
        <f t="shared" si="1098"/>
        <v>17</v>
      </c>
      <c r="AZ253" s="77">
        <f t="shared" si="1098"/>
        <v>26</v>
      </c>
      <c r="BA253" s="77">
        <f t="shared" si="1098"/>
        <v>6480</v>
      </c>
      <c r="BB253" s="77">
        <f t="shared" si="1098"/>
        <v>12772</v>
      </c>
      <c r="BC253" s="77">
        <f t="shared" si="1098"/>
        <v>2878</v>
      </c>
      <c r="BD253" s="77">
        <f t="shared" si="1098"/>
        <v>3379</v>
      </c>
      <c r="BE253" s="77">
        <f t="shared" si="1098"/>
        <v>6257</v>
      </c>
      <c r="BF253" s="78"/>
      <c r="BG253" s="77">
        <f t="shared" ref="BG253:BL253" si="1099">BG252+BG234+BG226+BG213+BG191+BG172+BG155+BG117+BG69+BG58+BG25+BG241</f>
        <v>404</v>
      </c>
      <c r="BH253" s="77">
        <f t="shared" si="1099"/>
        <v>1100</v>
      </c>
      <c r="BI253" s="77">
        <f t="shared" si="1099"/>
        <v>1504</v>
      </c>
      <c r="BJ253" s="77">
        <f t="shared" si="1099"/>
        <v>2474</v>
      </c>
      <c r="BK253" s="77">
        <f t="shared" si="1099"/>
        <v>2279</v>
      </c>
      <c r="BL253" s="77">
        <f t="shared" si="1099"/>
        <v>4753</v>
      </c>
    </row>
    <row r="254" spans="1:64" s="2" customFormat="1" ht="24.95" customHeight="1">
      <c r="A254" s="80"/>
      <c r="B254" s="80" t="s">
        <v>152</v>
      </c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122"/>
      <c r="BB254" s="122"/>
      <c r="BC254" s="69"/>
      <c r="BD254" s="69"/>
      <c r="BE254" s="69"/>
      <c r="BF254" s="82"/>
      <c r="BG254" s="83"/>
      <c r="BH254" s="83"/>
      <c r="BI254" s="83"/>
      <c r="BJ254" s="69"/>
      <c r="BK254" s="69"/>
      <c r="BL254" s="83"/>
    </row>
    <row r="255" spans="1:64" ht="24.95" customHeight="1">
      <c r="B255" s="85" t="s">
        <v>114</v>
      </c>
      <c r="BA255" s="87"/>
      <c r="BB255" s="87"/>
    </row>
    <row r="256" spans="1:64" ht="24.95" customHeight="1">
      <c r="BA256" s="87"/>
      <c r="BB256" s="87"/>
    </row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</sheetData>
  <sortState ref="B254:B255">
    <sortCondition ref="B254"/>
  </sortState>
  <mergeCells count="50">
    <mergeCell ref="R4:V4"/>
    <mergeCell ref="W4:AA4"/>
    <mergeCell ref="AH5:AH6"/>
    <mergeCell ref="AG5:AG6"/>
    <mergeCell ref="Y5:AA5"/>
    <mergeCell ref="AB4:AF4"/>
    <mergeCell ref="AL4:AP4"/>
    <mergeCell ref="AL5:AL6"/>
    <mergeCell ref="AM5:AM6"/>
    <mergeCell ref="AN5:AP5"/>
    <mergeCell ref="AD5:AF5"/>
    <mergeCell ref="AI5:AK5"/>
    <mergeCell ref="BB5:BB6"/>
    <mergeCell ref="BC5:BE5"/>
    <mergeCell ref="BA3:BE4"/>
    <mergeCell ref="AV4:AZ4"/>
    <mergeCell ref="AV5:AV6"/>
    <mergeCell ref="AW5:AW6"/>
    <mergeCell ref="AX5:AZ5"/>
    <mergeCell ref="AR5:AR6"/>
    <mergeCell ref="AS5:AU5"/>
    <mergeCell ref="D5:D6"/>
    <mergeCell ref="N5:N6"/>
    <mergeCell ref="S5:S6"/>
    <mergeCell ref="X5:X6"/>
    <mergeCell ref="E5:G5"/>
    <mergeCell ref="M5:M6"/>
    <mergeCell ref="O5:Q5"/>
    <mergeCell ref="R5:R6"/>
    <mergeCell ref="T5:V5"/>
    <mergeCell ref="W5:W6"/>
    <mergeCell ref="H5:H6"/>
    <mergeCell ref="I5:I6"/>
    <mergeCell ref="J5:L5"/>
    <mergeCell ref="A1:BL1"/>
    <mergeCell ref="A2:B6"/>
    <mergeCell ref="C2:BL2"/>
    <mergeCell ref="C3:AZ3"/>
    <mergeCell ref="BF3:BF5"/>
    <mergeCell ref="BG3:BI5"/>
    <mergeCell ref="BA5:BA6"/>
    <mergeCell ref="BJ3:BL5"/>
    <mergeCell ref="C4:G4"/>
    <mergeCell ref="M4:Q4"/>
    <mergeCell ref="AG4:AK4"/>
    <mergeCell ref="C5:C6"/>
    <mergeCell ref="AB5:AB6"/>
    <mergeCell ref="AC5:AC6"/>
    <mergeCell ref="AQ4:AU4"/>
    <mergeCell ref="AQ5:AQ6"/>
  </mergeCells>
  <pageMargins left="0.39370078740157483" right="0.19685039370078741" top="0.39370078740157483" bottom="0.39370078740157483" header="0.31496062992125984" footer="0.31496062992125984"/>
  <pageSetup paperSize="8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B9" sqref="B9"/>
    </sheetView>
  </sheetViews>
  <sheetFormatPr defaultRowHeight="14.25"/>
  <cols>
    <col min="1" max="1" width="25.875" customWidth="1"/>
    <col min="2" max="2" width="9.875" customWidth="1"/>
  </cols>
  <sheetData>
    <row r="1" spans="1:2">
      <c r="A1" t="s">
        <v>160</v>
      </c>
      <c r="B1" t="s">
        <v>161</v>
      </c>
    </row>
    <row r="2" spans="1:2" ht="21">
      <c r="A2" s="110" t="s">
        <v>83</v>
      </c>
      <c r="B2" s="111">
        <f>นักศึกษาเข้าใหม่!BE25</f>
        <v>553</v>
      </c>
    </row>
    <row r="3" spans="1:2" ht="21">
      <c r="A3" s="110" t="s">
        <v>87</v>
      </c>
      <c r="B3" s="111">
        <f>นักศึกษาเข้าใหม่!BE58</f>
        <v>337</v>
      </c>
    </row>
    <row r="4" spans="1:2" ht="21">
      <c r="A4" s="110" t="s">
        <v>37</v>
      </c>
      <c r="B4" s="111">
        <f>นักศึกษาเข้าใหม่!BE69</f>
        <v>302</v>
      </c>
    </row>
    <row r="5" spans="1:2" ht="21">
      <c r="A5" s="110" t="s">
        <v>39</v>
      </c>
      <c r="B5" s="111">
        <f>นักศึกษาเข้าใหม่!BE117</f>
        <v>1459</v>
      </c>
    </row>
    <row r="6" spans="1:2" ht="21">
      <c r="A6" s="110" t="s">
        <v>40</v>
      </c>
      <c r="B6" s="111">
        <f>นักศึกษาเข้าใหม่!BE155</f>
        <v>1767</v>
      </c>
    </row>
    <row r="7" spans="1:2" ht="21">
      <c r="A7" s="110" t="s">
        <v>43</v>
      </c>
      <c r="B7" s="111">
        <f>นักศึกษาเข้าใหม่!BE172</f>
        <v>378</v>
      </c>
    </row>
    <row r="8" spans="1:2" ht="21">
      <c r="A8" s="110" t="s">
        <v>45</v>
      </c>
      <c r="B8" s="111">
        <f>นักศึกษาเข้าใหม่!BE191</f>
        <v>308</v>
      </c>
    </row>
    <row r="9" spans="1:2" ht="21">
      <c r="A9" s="110" t="s">
        <v>46</v>
      </c>
      <c r="B9" s="111">
        <f>นักศึกษาเข้าใหม่!BE213</f>
        <v>496</v>
      </c>
    </row>
    <row r="10" spans="1:2" ht="21">
      <c r="A10" s="110" t="s">
        <v>47</v>
      </c>
      <c r="B10" s="111">
        <f>นักศึกษาเข้าใหม่!BE226</f>
        <v>313</v>
      </c>
    </row>
    <row r="11" spans="1:2" ht="21">
      <c r="A11" s="110" t="s">
        <v>49</v>
      </c>
      <c r="B11" s="111">
        <f>นักศึกษาเข้าใหม่!BE234</f>
        <v>177</v>
      </c>
    </row>
    <row r="12" spans="1:2" ht="21">
      <c r="A12" s="110" t="s">
        <v>115</v>
      </c>
      <c r="B12" s="111">
        <f>นักศึกษาเข้าใหม่!BE241</f>
        <v>74</v>
      </c>
    </row>
    <row r="13" spans="1:2" ht="18.75" customHeight="1">
      <c r="A13" s="110" t="s">
        <v>130</v>
      </c>
      <c r="B13" s="111">
        <f>นักศึกษาเข้าใหม่!BE252</f>
        <v>93</v>
      </c>
    </row>
    <row r="14" spans="1:2">
      <c r="B14" s="111">
        <f>SUM(B2:B13)</f>
        <v>6257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</vt:lpstr>
      <vt:lpstr>Sheet1</vt:lpstr>
      <vt:lpstr>นักศึกษาเข้าใหม่!Print_Titles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2019-10-10T03:06:11Z</cp:lastPrinted>
  <dcterms:created xsi:type="dcterms:W3CDTF">2010-08-08T07:13:07Z</dcterms:created>
  <dcterms:modified xsi:type="dcterms:W3CDTF">2019-10-20T12:43:57Z</dcterms:modified>
</cp:coreProperties>
</file>