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320" windowHeight="12405" activeTab="3"/>
  </bookViews>
  <sheets>
    <sheet name="แรกเข้า" sheetId="4" r:id="rId1"/>
    <sheet name="แรกเข้าแยกสาย" sheetId="5" r:id="rId2"/>
    <sheet name="นักศึกษาทั้งหมด" sheetId="1" r:id="rId3"/>
    <sheet name="ผู้สำเร็จ" sheetId="2" r:id="rId4"/>
    <sheet name="ตกออก" sheetId="3" r:id="rId5"/>
  </sheets>
  <definedNames>
    <definedName name="_xlnm.Print_Area" localSheetId="4">ตกออก!$A$1:$R$177</definedName>
    <definedName name="_xlnm.Print_Area" localSheetId="3">ผู้สำเร็จ!$A$1:$AA$158</definedName>
    <definedName name="_xlnm.Print_Area" localSheetId="0">แรกเข้า!$A$1:$BB$189</definedName>
    <definedName name="_xlnm.Print_Titles" localSheetId="4">ตกออก!$1:$3</definedName>
    <definedName name="_xlnm.Print_Titles" localSheetId="2">นักศึกษาทั้งหมด!$1:$3</definedName>
    <definedName name="_xlnm.Print_Titles" localSheetId="3">ผู้สำเร็จ!$1:$3</definedName>
    <definedName name="_xlnm.Print_Titles" localSheetId="0">แรกเข้า!$1:$6</definedName>
  </definedNames>
  <calcPr calcId="125725"/>
</workbook>
</file>

<file path=xl/calcChain.xml><?xml version="1.0" encoding="utf-8"?>
<calcChain xmlns="http://schemas.openxmlformats.org/spreadsheetml/2006/main">
  <c r="K53" i="1"/>
  <c r="K56"/>
  <c r="K61"/>
  <c r="K63"/>
  <c r="K64"/>
  <c r="K66"/>
  <c r="K67"/>
  <c r="K68"/>
  <c r="K69"/>
  <c r="K70"/>
  <c r="K71"/>
  <c r="K73"/>
  <c r="K78"/>
  <c r="K79"/>
  <c r="K81"/>
  <c r="K86"/>
  <c r="K51"/>
  <c r="K33" i="2"/>
  <c r="K31"/>
  <c r="BA185" i="4"/>
  <c r="AZ185"/>
  <c r="AY185"/>
  <c r="AX185"/>
  <c r="BB185" s="1"/>
  <c r="BA184"/>
  <c r="AZ184"/>
  <c r="AY184"/>
  <c r="AX184"/>
  <c r="BB184" s="1"/>
  <c r="BA183"/>
  <c r="AZ183"/>
  <c r="AY183"/>
  <c r="AX183"/>
  <c r="BB183" s="1"/>
  <c r="BA182"/>
  <c r="AZ182"/>
  <c r="AY182"/>
  <c r="AX182"/>
  <c r="BB182" s="1"/>
  <c r="BA181"/>
  <c r="AZ181"/>
  <c r="AY181"/>
  <c r="AX181"/>
  <c r="BB181" s="1"/>
  <c r="BA180"/>
  <c r="AZ180"/>
  <c r="AY180"/>
  <c r="AX180"/>
  <c r="BB180" s="1"/>
  <c r="BA179"/>
  <c r="AZ179"/>
  <c r="AY179"/>
  <c r="AX179"/>
  <c r="BB179" s="1"/>
  <c r="BA178"/>
  <c r="AZ178"/>
  <c r="AY178"/>
  <c r="AX178"/>
  <c r="BB178" s="1"/>
  <c r="BA177"/>
  <c r="AZ177"/>
  <c r="AY177"/>
  <c r="AX177"/>
  <c r="BB177" s="1"/>
  <c r="BA176"/>
  <c r="AZ176"/>
  <c r="AY176"/>
  <c r="AX176"/>
  <c r="BB176" s="1"/>
  <c r="BA175"/>
  <c r="AZ175"/>
  <c r="AY175"/>
  <c r="AX175"/>
  <c r="BB175" s="1"/>
  <c r="BA174"/>
  <c r="AZ174"/>
  <c r="AY174"/>
  <c r="AX174"/>
  <c r="BB174" s="1"/>
  <c r="BA173"/>
  <c r="AZ173"/>
  <c r="AY173"/>
  <c r="AX173"/>
  <c r="BB173" s="1"/>
  <c r="BA172"/>
  <c r="AZ172"/>
  <c r="AY172"/>
  <c r="AX172"/>
  <c r="BB172" s="1"/>
  <c r="BA171"/>
  <c r="AZ171"/>
  <c r="AY171"/>
  <c r="AX171"/>
  <c r="BB171" s="1"/>
  <c r="BA170"/>
  <c r="AZ170"/>
  <c r="AY170"/>
  <c r="AX170"/>
  <c r="BB170" s="1"/>
  <c r="BA169"/>
  <c r="AZ169"/>
  <c r="AY169"/>
  <c r="AX169"/>
  <c r="BB169" s="1"/>
  <c r="BA168"/>
  <c r="AZ168"/>
  <c r="AY168"/>
  <c r="AX168"/>
  <c r="BB168" s="1"/>
  <c r="BA167"/>
  <c r="AZ167"/>
  <c r="AY167"/>
  <c r="AX167"/>
  <c r="BB167" s="1"/>
  <c r="BA166"/>
  <c r="AZ166"/>
  <c r="AY166"/>
  <c r="AX166"/>
  <c r="BB166" s="1"/>
  <c r="BA165"/>
  <c r="AZ165"/>
  <c r="AY165"/>
  <c r="AX165"/>
  <c r="BB165" s="1"/>
  <c r="BA164"/>
  <c r="AZ164"/>
  <c r="AY164"/>
  <c r="AX164"/>
  <c r="BB164" s="1"/>
  <c r="BA163"/>
  <c r="AZ163"/>
  <c r="AY163"/>
  <c r="AX163"/>
  <c r="BB163" s="1"/>
  <c r="BA162"/>
  <c r="AZ162"/>
  <c r="AY162"/>
  <c r="AX162"/>
  <c r="BB162" s="1"/>
  <c r="BA161"/>
  <c r="AZ161"/>
  <c r="AY161"/>
  <c r="AX161"/>
  <c r="BB161" s="1"/>
  <c r="BA160"/>
  <c r="AZ160"/>
  <c r="AY160"/>
  <c r="AX160"/>
  <c r="BB160" s="1"/>
  <c r="BA159"/>
  <c r="AZ159"/>
  <c r="AY159"/>
  <c r="AX159"/>
  <c r="BB159" s="1"/>
  <c r="BA158"/>
  <c r="AZ158"/>
  <c r="AY158"/>
  <c r="AX158"/>
  <c r="BB158" s="1"/>
  <c r="BA157"/>
  <c r="AZ157"/>
  <c r="AY157"/>
  <c r="AX157"/>
  <c r="BB157" s="1"/>
  <c r="BA156"/>
  <c r="AZ156"/>
  <c r="AY156"/>
  <c r="AX156"/>
  <c r="BB156" s="1"/>
  <c r="BA155"/>
  <c r="AZ155"/>
  <c r="AY155"/>
  <c r="AX155"/>
  <c r="BB155" s="1"/>
  <c r="BA154"/>
  <c r="AZ154"/>
  <c r="AY154"/>
  <c r="AX154"/>
  <c r="BB154" s="1"/>
  <c r="BA153"/>
  <c r="AZ153"/>
  <c r="AY153"/>
  <c r="AX153"/>
  <c r="BB153" s="1"/>
  <c r="BA152"/>
  <c r="AZ152"/>
  <c r="AY152"/>
  <c r="AX152"/>
  <c r="BB152" s="1"/>
  <c r="BA151"/>
  <c r="AZ151"/>
  <c r="AY151"/>
  <c r="AX151"/>
  <c r="BB151" s="1"/>
  <c r="BA150"/>
  <c r="AZ150"/>
  <c r="AY150"/>
  <c r="AX150"/>
  <c r="BB150" s="1"/>
  <c r="BA149"/>
  <c r="AZ149"/>
  <c r="AY149"/>
  <c r="AX149"/>
  <c r="BB149" s="1"/>
  <c r="BA148"/>
  <c r="AZ148"/>
  <c r="AY148"/>
  <c r="AX148"/>
  <c r="BB148" s="1"/>
  <c r="BA147"/>
  <c r="AZ147"/>
  <c r="AY147"/>
  <c r="AX147"/>
  <c r="BB147" s="1"/>
  <c r="BA146"/>
  <c r="AZ146"/>
  <c r="AY146"/>
  <c r="AX146"/>
  <c r="BB146" s="1"/>
  <c r="BA145"/>
  <c r="AZ145"/>
  <c r="AY145"/>
  <c r="AX145"/>
  <c r="BB145" s="1"/>
  <c r="BA144"/>
  <c r="AZ144"/>
  <c r="AY144"/>
  <c r="AX144"/>
  <c r="BB144" s="1"/>
  <c r="BA143"/>
  <c r="AZ143"/>
  <c r="AY143"/>
  <c r="AX143"/>
  <c r="BB143" s="1"/>
  <c r="BA142"/>
  <c r="AZ142"/>
  <c r="AY142"/>
  <c r="AX142"/>
  <c r="BB142" s="1"/>
  <c r="BA141"/>
  <c r="AZ141"/>
  <c r="AY141"/>
  <c r="AX141"/>
  <c r="BB141" s="1"/>
  <c r="BA140"/>
  <c r="AZ140"/>
  <c r="AY140"/>
  <c r="AX140"/>
  <c r="BB140" s="1"/>
  <c r="BA139"/>
  <c r="AZ139"/>
  <c r="AY139"/>
  <c r="AX139"/>
  <c r="BB139" s="1"/>
  <c r="BA138"/>
  <c r="AZ138"/>
  <c r="AY138"/>
  <c r="AX138"/>
  <c r="BB138" s="1"/>
  <c r="BA137"/>
  <c r="AZ137"/>
  <c r="AY137"/>
  <c r="AX137"/>
  <c r="BB137" s="1"/>
  <c r="BA136"/>
  <c r="AZ136"/>
  <c r="AY136"/>
  <c r="AX136"/>
  <c r="BB136" s="1"/>
  <c r="BA135"/>
  <c r="AZ135"/>
  <c r="AY135"/>
  <c r="AX135"/>
  <c r="BB135" s="1"/>
  <c r="BA134"/>
  <c r="AZ134"/>
  <c r="AY134"/>
  <c r="AX134"/>
  <c r="BB134" s="1"/>
  <c r="BA133"/>
  <c r="AZ133"/>
  <c r="AY133"/>
  <c r="AX133"/>
  <c r="BB133" s="1"/>
  <c r="BA132"/>
  <c r="AZ132"/>
  <c r="AY132"/>
  <c r="AX132"/>
  <c r="BB132" s="1"/>
  <c r="BA131"/>
  <c r="AZ131"/>
  <c r="AY131"/>
  <c r="AX131"/>
  <c r="BB131" s="1"/>
  <c r="BA130"/>
  <c r="AZ130"/>
  <c r="AY130"/>
  <c r="AX130"/>
  <c r="BB130" s="1"/>
  <c r="BA129"/>
  <c r="AZ129"/>
  <c r="AY129"/>
  <c r="AX129"/>
  <c r="BB129" s="1"/>
  <c r="BA128"/>
  <c r="AZ128"/>
  <c r="AY128"/>
  <c r="AX128"/>
  <c r="BB128" s="1"/>
  <c r="BA127"/>
  <c r="AZ127"/>
  <c r="AY127"/>
  <c r="AX127"/>
  <c r="BB127" s="1"/>
  <c r="BA126"/>
  <c r="AZ126"/>
  <c r="AY126"/>
  <c r="AX126"/>
  <c r="BB126" s="1"/>
  <c r="BA125"/>
  <c r="AZ125"/>
  <c r="AY125"/>
  <c r="AX125"/>
  <c r="BB125" s="1"/>
  <c r="BA124"/>
  <c r="AZ124"/>
  <c r="AY124"/>
  <c r="AX124"/>
  <c r="BB124" s="1"/>
  <c r="BA123"/>
  <c r="AZ123"/>
  <c r="AY123"/>
  <c r="AX123"/>
  <c r="BB123" s="1"/>
  <c r="BA122"/>
  <c r="AZ122"/>
  <c r="AY122"/>
  <c r="AX122"/>
  <c r="BB122" s="1"/>
  <c r="BA121"/>
  <c r="AZ121"/>
  <c r="AY121"/>
  <c r="AX121"/>
  <c r="BB121" s="1"/>
  <c r="BA120"/>
  <c r="AZ120"/>
  <c r="AY120"/>
  <c r="AX120"/>
  <c r="BB120" s="1"/>
  <c r="BA119"/>
  <c r="AZ119"/>
  <c r="AY119"/>
  <c r="AX119"/>
  <c r="BB119" s="1"/>
  <c r="BA118"/>
  <c r="AZ118"/>
  <c r="AY118"/>
  <c r="AX118"/>
  <c r="BB118" s="1"/>
  <c r="BA117"/>
  <c r="AZ117"/>
  <c r="AY117"/>
  <c r="AX117"/>
  <c r="BB117" s="1"/>
  <c r="BA116"/>
  <c r="AZ116"/>
  <c r="AY116"/>
  <c r="AX116"/>
  <c r="BB116" s="1"/>
  <c r="BA115"/>
  <c r="AZ115"/>
  <c r="AY115"/>
  <c r="AX115"/>
  <c r="BB115" s="1"/>
  <c r="BA114"/>
  <c r="AZ114"/>
  <c r="AY114"/>
  <c r="AX114"/>
  <c r="BB114" s="1"/>
  <c r="BA113"/>
  <c r="AZ113"/>
  <c r="AY113"/>
  <c r="AX113"/>
  <c r="BB113" s="1"/>
  <c r="BA112"/>
  <c r="AZ112"/>
  <c r="AY112"/>
  <c r="AX112"/>
  <c r="BB112" s="1"/>
  <c r="BA111"/>
  <c r="AZ111"/>
  <c r="AY111"/>
  <c r="AX111"/>
  <c r="BB111" s="1"/>
  <c r="BA110"/>
  <c r="AZ110"/>
  <c r="AY110"/>
  <c r="AX110"/>
  <c r="BB110" s="1"/>
  <c r="BA109"/>
  <c r="AZ109"/>
  <c r="AY109"/>
  <c r="AX109"/>
  <c r="BB109" s="1"/>
  <c r="BA108"/>
  <c r="AZ108"/>
  <c r="AY108"/>
  <c r="AX108"/>
  <c r="BB108" s="1"/>
  <c r="BA107"/>
  <c r="AZ107"/>
  <c r="AY107"/>
  <c r="AX107"/>
  <c r="BB107" s="1"/>
  <c r="BA106"/>
  <c r="AZ106"/>
  <c r="AY106"/>
  <c r="AX106"/>
  <c r="BB106" s="1"/>
  <c r="BA105"/>
  <c r="AZ105"/>
  <c r="AY105"/>
  <c r="AX105"/>
  <c r="BB105" s="1"/>
  <c r="BA104"/>
  <c r="AZ104"/>
  <c r="AY104"/>
  <c r="AX104"/>
  <c r="BB104" s="1"/>
  <c r="BA103"/>
  <c r="AZ103"/>
  <c r="AY103"/>
  <c r="AX103"/>
  <c r="BB103" s="1"/>
  <c r="BA102"/>
  <c r="AZ102"/>
  <c r="AY102"/>
  <c r="AX102"/>
  <c r="BB102" s="1"/>
  <c r="BA101"/>
  <c r="AZ101"/>
  <c r="AY101"/>
  <c r="AX101"/>
  <c r="BB101" s="1"/>
  <c r="BA100"/>
  <c r="AZ100"/>
  <c r="AY100"/>
  <c r="AX100"/>
  <c r="BB100" s="1"/>
  <c r="BA99"/>
  <c r="AZ99"/>
  <c r="AY99"/>
  <c r="AX99"/>
  <c r="BB99" s="1"/>
  <c r="BA98"/>
  <c r="AZ98"/>
  <c r="AY98"/>
  <c r="AX98"/>
  <c r="BB98" s="1"/>
  <c r="BA97"/>
  <c r="AZ97"/>
  <c r="AY97"/>
  <c r="AX97"/>
  <c r="BB97" s="1"/>
  <c r="BA96"/>
  <c r="AZ96"/>
  <c r="AY96"/>
  <c r="AX96"/>
  <c r="BB96" s="1"/>
  <c r="BA95"/>
  <c r="AZ95"/>
  <c r="AY95"/>
  <c r="AX95"/>
  <c r="BB95" s="1"/>
  <c r="BA94"/>
  <c r="AZ94"/>
  <c r="AY94"/>
  <c r="AX94"/>
  <c r="BB94" s="1"/>
  <c r="BA93"/>
  <c r="AZ93"/>
  <c r="AY93"/>
  <c r="AX93"/>
  <c r="BB93" s="1"/>
  <c r="BA92"/>
  <c r="AZ92"/>
  <c r="AY92"/>
  <c r="AX92"/>
  <c r="BB92" s="1"/>
  <c r="BA91"/>
  <c r="AZ91"/>
  <c r="AY91"/>
  <c r="AX91"/>
  <c r="BB91" s="1"/>
  <c r="BA90"/>
  <c r="AZ90"/>
  <c r="AY90"/>
  <c r="AX90"/>
  <c r="BB90" s="1"/>
  <c r="BA89"/>
  <c r="AZ89"/>
  <c r="AY89"/>
  <c r="AX89"/>
  <c r="BB89" s="1"/>
  <c r="BA88"/>
  <c r="AZ88"/>
  <c r="AY88"/>
  <c r="AX88"/>
  <c r="BB88" s="1"/>
  <c r="BA87"/>
  <c r="AZ87"/>
  <c r="AY87"/>
  <c r="AX87"/>
  <c r="BB87" s="1"/>
  <c r="BA86"/>
  <c r="AZ86"/>
  <c r="AY86"/>
  <c r="AX86"/>
  <c r="BB86" s="1"/>
  <c r="BA85"/>
  <c r="AZ85"/>
  <c r="AY85"/>
  <c r="AX85"/>
  <c r="BB85" s="1"/>
  <c r="BA84"/>
  <c r="AZ84"/>
  <c r="AY84"/>
  <c r="AX84"/>
  <c r="BB84" s="1"/>
  <c r="BA83"/>
  <c r="AZ83"/>
  <c r="AY83"/>
  <c r="AX83"/>
  <c r="BB83" s="1"/>
  <c r="BA82"/>
  <c r="AZ82"/>
  <c r="AY82"/>
  <c r="AX82"/>
  <c r="BB82" s="1"/>
  <c r="BA81"/>
  <c r="AZ81"/>
  <c r="AY81"/>
  <c r="AX81"/>
  <c r="BB81" s="1"/>
  <c r="BA80"/>
  <c r="AZ80"/>
  <c r="AY80"/>
  <c r="AX80"/>
  <c r="BB80" s="1"/>
  <c r="BA79"/>
  <c r="AZ79"/>
  <c r="AY79"/>
  <c r="AX79"/>
  <c r="BB79" s="1"/>
  <c r="BA78"/>
  <c r="AZ78"/>
  <c r="AY78"/>
  <c r="AX78"/>
  <c r="BB78" s="1"/>
  <c r="BA77"/>
  <c r="AZ77"/>
  <c r="AY77"/>
  <c r="AX77"/>
  <c r="BB77" s="1"/>
  <c r="BA76"/>
  <c r="AZ76"/>
  <c r="AY76"/>
  <c r="AX76"/>
  <c r="BB76" s="1"/>
  <c r="BA75"/>
  <c r="AZ75"/>
  <c r="AY75"/>
  <c r="AX75"/>
  <c r="BB75" s="1"/>
  <c r="BA74"/>
  <c r="AZ74"/>
  <c r="AY74"/>
  <c r="AX74"/>
  <c r="BB74" s="1"/>
  <c r="BA73"/>
  <c r="AZ73"/>
  <c r="AY73"/>
  <c r="AX73"/>
  <c r="BB73" s="1"/>
  <c r="BA72"/>
  <c r="AZ72"/>
  <c r="AY72"/>
  <c r="AX72"/>
  <c r="BB72" s="1"/>
  <c r="BA71"/>
  <c r="AZ71"/>
  <c r="AY71"/>
  <c r="AX71"/>
  <c r="BB71" s="1"/>
  <c r="BA70"/>
  <c r="AZ70"/>
  <c r="AY70"/>
  <c r="AX70"/>
  <c r="BB70" s="1"/>
  <c r="BA69"/>
  <c r="AZ69"/>
  <c r="AY69"/>
  <c r="AX69"/>
  <c r="BB69" s="1"/>
  <c r="BA68"/>
  <c r="AZ68"/>
  <c r="AY68"/>
  <c r="AX68"/>
  <c r="BB68" s="1"/>
  <c r="BA67"/>
  <c r="AZ67"/>
  <c r="AY67"/>
  <c r="AX67"/>
  <c r="BB67" s="1"/>
  <c r="BA66"/>
  <c r="AZ66"/>
  <c r="AY66"/>
  <c r="AX66"/>
  <c r="BB66" s="1"/>
  <c r="BA65"/>
  <c r="AZ65"/>
  <c r="AY65"/>
  <c r="AX65"/>
  <c r="BB65" s="1"/>
  <c r="BA64"/>
  <c r="AZ64"/>
  <c r="AY64"/>
  <c r="AX64"/>
  <c r="BB64" s="1"/>
  <c r="BA63"/>
  <c r="AZ63"/>
  <c r="AY63"/>
  <c r="AX63"/>
  <c r="BB63" s="1"/>
  <c r="BA62"/>
  <c r="AZ62"/>
  <c r="AY62"/>
  <c r="AX62"/>
  <c r="BB62" s="1"/>
  <c r="BA61"/>
  <c r="AZ61"/>
  <c r="AY61"/>
  <c r="AX61"/>
  <c r="BB61" s="1"/>
  <c r="BA60"/>
  <c r="AZ60"/>
  <c r="AY60"/>
  <c r="AX60"/>
  <c r="BB60" s="1"/>
  <c r="BA59"/>
  <c r="AZ59"/>
  <c r="AY59"/>
  <c r="AX59"/>
  <c r="BB59" s="1"/>
  <c r="BA58"/>
  <c r="AZ58"/>
  <c r="AY58"/>
  <c r="AX58"/>
  <c r="BB58" s="1"/>
  <c r="BA57"/>
  <c r="AZ57"/>
  <c r="AY57"/>
  <c r="AX57"/>
  <c r="BB57" s="1"/>
  <c r="BA56"/>
  <c r="AZ56"/>
  <c r="AY56"/>
  <c r="AX56"/>
  <c r="BB56" s="1"/>
  <c r="BA55"/>
  <c r="AZ55"/>
  <c r="AY55"/>
  <c r="AX55"/>
  <c r="BB55" s="1"/>
  <c r="BA54"/>
  <c r="AZ54"/>
  <c r="AY54"/>
  <c r="AX54"/>
  <c r="BB54" s="1"/>
  <c r="BA53"/>
  <c r="AZ53"/>
  <c r="AY53"/>
  <c r="AX53"/>
  <c r="BB53" s="1"/>
  <c r="BA52"/>
  <c r="AZ52"/>
  <c r="AY52"/>
  <c r="AX52"/>
  <c r="BB52" s="1"/>
  <c r="BA51"/>
  <c r="AZ51"/>
  <c r="AY51"/>
  <c r="AX51"/>
  <c r="BB51" s="1"/>
  <c r="BA50"/>
  <c r="AZ50"/>
  <c r="AY50"/>
  <c r="AX50"/>
  <c r="BB50" s="1"/>
  <c r="BA49"/>
  <c r="AZ49"/>
  <c r="AY49"/>
  <c r="AX49"/>
  <c r="BB49" s="1"/>
  <c r="BA48"/>
  <c r="AZ48"/>
  <c r="AY48"/>
  <c r="AX48"/>
  <c r="BB48" s="1"/>
  <c r="BA47"/>
  <c r="AZ47"/>
  <c r="AY47"/>
  <c r="AX47"/>
  <c r="BB47" s="1"/>
  <c r="BA46"/>
  <c r="AZ46"/>
  <c r="AY46"/>
  <c r="AX46"/>
  <c r="BB46" s="1"/>
  <c r="BA45"/>
  <c r="AZ45"/>
  <c r="AY45"/>
  <c r="AX45"/>
  <c r="BB45" s="1"/>
  <c r="BA44"/>
  <c r="AZ44"/>
  <c r="AY44"/>
  <c r="AX44"/>
  <c r="BB44" s="1"/>
  <c r="BA43"/>
  <c r="AZ43"/>
  <c r="AY43"/>
  <c r="AX43"/>
  <c r="BB43" s="1"/>
  <c r="BA42"/>
  <c r="AZ42"/>
  <c r="AY42"/>
  <c r="AX42"/>
  <c r="BB42" s="1"/>
  <c r="BA41"/>
  <c r="AZ41"/>
  <c r="AY41"/>
  <c r="AX41"/>
  <c r="BB41" s="1"/>
  <c r="BA40"/>
  <c r="AZ40"/>
  <c r="AY40"/>
  <c r="AX40"/>
  <c r="BB40" s="1"/>
  <c r="BA39"/>
  <c r="AZ39"/>
  <c r="AY39"/>
  <c r="AX39"/>
  <c r="BB39" s="1"/>
  <c r="BA38"/>
  <c r="AZ38"/>
  <c r="AY38"/>
  <c r="AX38"/>
  <c r="BB38" s="1"/>
  <c r="BA37"/>
  <c r="AZ37"/>
  <c r="AY37"/>
  <c r="AX37"/>
  <c r="BB37" s="1"/>
  <c r="BA36"/>
  <c r="AZ36"/>
  <c r="AY36"/>
  <c r="AX36"/>
  <c r="BB36" s="1"/>
  <c r="BA35"/>
  <c r="AZ35"/>
  <c r="AY35"/>
  <c r="AX35"/>
  <c r="BB35" s="1"/>
  <c r="BA34"/>
  <c r="AZ34"/>
  <c r="AY34"/>
  <c r="AX34"/>
  <c r="BB34" s="1"/>
  <c r="BA33"/>
  <c r="AZ33"/>
  <c r="AY33"/>
  <c r="AX33"/>
  <c r="BB33" s="1"/>
  <c r="BA32"/>
  <c r="AZ32"/>
  <c r="AY32"/>
  <c r="AX32"/>
  <c r="BB32" s="1"/>
  <c r="BA31"/>
  <c r="AZ31"/>
  <c r="AY31"/>
  <c r="AX31"/>
  <c r="BB31" s="1"/>
  <c r="BA30"/>
  <c r="AZ30"/>
  <c r="AY30"/>
  <c r="AX30"/>
  <c r="BB30" s="1"/>
  <c r="BA29"/>
  <c r="AZ29"/>
  <c r="AY29"/>
  <c r="AX29"/>
  <c r="BB29" s="1"/>
  <c r="BA28"/>
  <c r="AZ28"/>
  <c r="AY28"/>
  <c r="AX28"/>
  <c r="BB28" s="1"/>
  <c r="BA27"/>
  <c r="AZ27"/>
  <c r="AY27"/>
  <c r="AX27"/>
  <c r="BB27" s="1"/>
  <c r="BA26"/>
  <c r="AZ26"/>
  <c r="AY26"/>
  <c r="AX26"/>
  <c r="BB26" s="1"/>
  <c r="BA25"/>
  <c r="AZ25"/>
  <c r="AY25"/>
  <c r="AX25"/>
  <c r="BB25" s="1"/>
  <c r="BA24"/>
  <c r="AZ24"/>
  <c r="AY24"/>
  <c r="AX24"/>
  <c r="BB24" s="1"/>
  <c r="BA23"/>
  <c r="AZ23"/>
  <c r="AY23"/>
  <c r="AX23"/>
  <c r="BB23" s="1"/>
  <c r="BA22"/>
  <c r="AZ22"/>
  <c r="AY22"/>
  <c r="AX22"/>
  <c r="BB22" s="1"/>
  <c r="BA21"/>
  <c r="AZ21"/>
  <c r="AY21"/>
  <c r="AX21"/>
  <c r="BB21" s="1"/>
  <c r="BA20"/>
  <c r="AZ20"/>
  <c r="AY20"/>
  <c r="AX20"/>
  <c r="BB20" s="1"/>
  <c r="BA19"/>
  <c r="AZ19"/>
  <c r="AY19"/>
  <c r="AX19"/>
  <c r="BB19" s="1"/>
  <c r="BA18"/>
  <c r="AZ18"/>
  <c r="AY18"/>
  <c r="AX18"/>
  <c r="BB18" s="1"/>
  <c r="BA17"/>
  <c r="AZ17"/>
  <c r="AY17"/>
  <c r="AX17"/>
  <c r="BB17" s="1"/>
  <c r="BA16"/>
  <c r="AZ16"/>
  <c r="AY16"/>
  <c r="AX16"/>
  <c r="BB16" s="1"/>
  <c r="BA15"/>
  <c r="AZ15"/>
  <c r="AY15"/>
  <c r="AX15"/>
  <c r="BB15" s="1"/>
  <c r="BA14"/>
  <c r="AZ14"/>
  <c r="AY14"/>
  <c r="AX14"/>
  <c r="BB14" s="1"/>
  <c r="BA13"/>
  <c r="AZ13"/>
  <c r="AY13"/>
  <c r="AX13"/>
  <c r="BB13" s="1"/>
  <c r="BA12"/>
  <c r="AZ12"/>
  <c r="AY12"/>
  <c r="AX12"/>
  <c r="BB12" s="1"/>
  <c r="BA11"/>
  <c r="AZ11"/>
  <c r="AY11"/>
  <c r="AX11"/>
  <c r="BB11" s="1"/>
  <c r="BA10"/>
  <c r="AZ10"/>
  <c r="AY10"/>
  <c r="AX10"/>
  <c r="BB10" s="1"/>
  <c r="BA9"/>
  <c r="AZ9"/>
  <c r="AX9"/>
  <c r="AE185"/>
  <c r="AD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AG184"/>
  <c r="AF184"/>
  <c r="AE184"/>
  <c r="AD184"/>
  <c r="AC184"/>
  <c r="AB184"/>
  <c r="AG183"/>
  <c r="AF183"/>
  <c r="AE183"/>
  <c r="AD183"/>
  <c r="AC183"/>
  <c r="AB183"/>
  <c r="AG181"/>
  <c r="AF181"/>
  <c r="AE181"/>
  <c r="AD181"/>
  <c r="AC181"/>
  <c r="AB181"/>
  <c r="AG178"/>
  <c r="AF178"/>
  <c r="AE178"/>
  <c r="AD178"/>
  <c r="AC178"/>
  <c r="AB178"/>
  <c r="AG177"/>
  <c r="AF177"/>
  <c r="AE177"/>
  <c r="AD177"/>
  <c r="AC177"/>
  <c r="AB177"/>
  <c r="AG176"/>
  <c r="AF176"/>
  <c r="AE176"/>
  <c r="AD176"/>
  <c r="AC176"/>
  <c r="AB176"/>
  <c r="AG173"/>
  <c r="AF173"/>
  <c r="AE173"/>
  <c r="AD173"/>
  <c r="AC173"/>
  <c r="AB173"/>
  <c r="AG172"/>
  <c r="AF172"/>
  <c r="AE172"/>
  <c r="AD172"/>
  <c r="AC172"/>
  <c r="AB172"/>
  <c r="AG171"/>
  <c r="AF171"/>
  <c r="AE171"/>
  <c r="AD171"/>
  <c r="AC171"/>
  <c r="AB171"/>
  <c r="AG170"/>
  <c r="AF170"/>
  <c r="AE170"/>
  <c r="AD170"/>
  <c r="AC170"/>
  <c r="AB170"/>
  <c r="AG169"/>
  <c r="AF169"/>
  <c r="AE169"/>
  <c r="AD169"/>
  <c r="AC169"/>
  <c r="AB169"/>
  <c r="AG168"/>
  <c r="AF168"/>
  <c r="AE168"/>
  <c r="AD168"/>
  <c r="AC168"/>
  <c r="AB168"/>
  <c r="AG167"/>
  <c r="AF167"/>
  <c r="AE167"/>
  <c r="AD167"/>
  <c r="AC167"/>
  <c r="AB167"/>
  <c r="AG166"/>
  <c r="AF166"/>
  <c r="AE166"/>
  <c r="AD166"/>
  <c r="AC166"/>
  <c r="AB166"/>
  <c r="AG164"/>
  <c r="AF164"/>
  <c r="AE164"/>
  <c r="AD164"/>
  <c r="AC164"/>
  <c r="AB164"/>
  <c r="AG163"/>
  <c r="AF163"/>
  <c r="AE163"/>
  <c r="AD163"/>
  <c r="AC163"/>
  <c r="AB163"/>
  <c r="AG160"/>
  <c r="AF160"/>
  <c r="AE160"/>
  <c r="AD160"/>
  <c r="AC160"/>
  <c r="AB160"/>
  <c r="AG159"/>
  <c r="AF159"/>
  <c r="AE159"/>
  <c r="AD159"/>
  <c r="AC159"/>
  <c r="AB159"/>
  <c r="AG158"/>
  <c r="AF158"/>
  <c r="AE158"/>
  <c r="AD158"/>
  <c r="AC158"/>
  <c r="AB158"/>
  <c r="AG157"/>
  <c r="AF157"/>
  <c r="AE157"/>
  <c r="AD157"/>
  <c r="AC157"/>
  <c r="AB157"/>
  <c r="AG156"/>
  <c r="AF156"/>
  <c r="AE156"/>
  <c r="AD156"/>
  <c r="AC156"/>
  <c r="AB156"/>
  <c r="AG155"/>
  <c r="AF155"/>
  <c r="AE155"/>
  <c r="AD155"/>
  <c r="AC155"/>
  <c r="AB155"/>
  <c r="AG153"/>
  <c r="AF153"/>
  <c r="AE153"/>
  <c r="AD153"/>
  <c r="AC153"/>
  <c r="AB153"/>
  <c r="AG150"/>
  <c r="AF150"/>
  <c r="AE150"/>
  <c r="AD150"/>
  <c r="AC150"/>
  <c r="AB150"/>
  <c r="AG149"/>
  <c r="AF149"/>
  <c r="AE149"/>
  <c r="AD149"/>
  <c r="AC149"/>
  <c r="AB149"/>
  <c r="AG148"/>
  <c r="AF148"/>
  <c r="AE148"/>
  <c r="AD148"/>
  <c r="AC148"/>
  <c r="AB148"/>
  <c r="AG147"/>
  <c r="AF147"/>
  <c r="AE147"/>
  <c r="AD147"/>
  <c r="AC147"/>
  <c r="AB147"/>
  <c r="AG146"/>
  <c r="AF146"/>
  <c r="AE146"/>
  <c r="AD146"/>
  <c r="AC146"/>
  <c r="AB146"/>
  <c r="AG145"/>
  <c r="AF145"/>
  <c r="AE145"/>
  <c r="AD145"/>
  <c r="AC145"/>
  <c r="AB145"/>
  <c r="AG143"/>
  <c r="AF143"/>
  <c r="AE143"/>
  <c r="AD143"/>
  <c r="AC143"/>
  <c r="AB143"/>
  <c r="AG142"/>
  <c r="AF142"/>
  <c r="AE142"/>
  <c r="AD142"/>
  <c r="AC142"/>
  <c r="AB142"/>
  <c r="AG141"/>
  <c r="AF141"/>
  <c r="AE141"/>
  <c r="AD141"/>
  <c r="AC141"/>
  <c r="AB141"/>
  <c r="AG140"/>
  <c r="AF140"/>
  <c r="AE140"/>
  <c r="AD140"/>
  <c r="AC140"/>
  <c r="AB140"/>
  <c r="AG139"/>
  <c r="AF139"/>
  <c r="AE139"/>
  <c r="AD139"/>
  <c r="AC139"/>
  <c r="AB139"/>
  <c r="AG138"/>
  <c r="AF138"/>
  <c r="AE138"/>
  <c r="AD138"/>
  <c r="AC138"/>
  <c r="AB138"/>
  <c r="AG137"/>
  <c r="AF137"/>
  <c r="AE137"/>
  <c r="AD137"/>
  <c r="AC137"/>
  <c r="AB137"/>
  <c r="AG136"/>
  <c r="AF136"/>
  <c r="AE136"/>
  <c r="AD136"/>
  <c r="AC136"/>
  <c r="AB136"/>
  <c r="AG135"/>
  <c r="AF135"/>
  <c r="AE135"/>
  <c r="AD135"/>
  <c r="AC135"/>
  <c r="AB135"/>
  <c r="AG134"/>
  <c r="AF134"/>
  <c r="AE134"/>
  <c r="AD134"/>
  <c r="AC134"/>
  <c r="AB134"/>
  <c r="AG133"/>
  <c r="AF133"/>
  <c r="AE133"/>
  <c r="AD133"/>
  <c r="AC133"/>
  <c r="AB133"/>
  <c r="AG132"/>
  <c r="AF132"/>
  <c r="AE132"/>
  <c r="AD132"/>
  <c r="AC132"/>
  <c r="AB132"/>
  <c r="AG129"/>
  <c r="AF129"/>
  <c r="AE129"/>
  <c r="AD129"/>
  <c r="AC129"/>
  <c r="AB129"/>
  <c r="AG128"/>
  <c r="AF128"/>
  <c r="AE128"/>
  <c r="AD128"/>
  <c r="AC128"/>
  <c r="AB128"/>
  <c r="AG126"/>
  <c r="AF126"/>
  <c r="AE126"/>
  <c r="AD126"/>
  <c r="AC126"/>
  <c r="AB126"/>
  <c r="AG125"/>
  <c r="AF125"/>
  <c r="AE125"/>
  <c r="AD125"/>
  <c r="AC125"/>
  <c r="AB125"/>
  <c r="AG124"/>
  <c r="AF124"/>
  <c r="AE124"/>
  <c r="AD124"/>
  <c r="AC124"/>
  <c r="AB124"/>
  <c r="AG123"/>
  <c r="AF123"/>
  <c r="AE123"/>
  <c r="AD123"/>
  <c r="AC123"/>
  <c r="AB123"/>
  <c r="AG122"/>
  <c r="AF122"/>
  <c r="AE122"/>
  <c r="AD122"/>
  <c r="AC122"/>
  <c r="AB122"/>
  <c r="AG120"/>
  <c r="AF120"/>
  <c r="AE120"/>
  <c r="AD120"/>
  <c r="AC120"/>
  <c r="AB120"/>
  <c r="AE117"/>
  <c r="AD117"/>
  <c r="AC117"/>
  <c r="AB117"/>
  <c r="AG116"/>
  <c r="AF116"/>
  <c r="AE116"/>
  <c r="AD116"/>
  <c r="AC116"/>
  <c r="AB116"/>
  <c r="AG115"/>
  <c r="AF115"/>
  <c r="AE115"/>
  <c r="AD115"/>
  <c r="AC115"/>
  <c r="AB115"/>
  <c r="AG113"/>
  <c r="AF113"/>
  <c r="AE113"/>
  <c r="AD113"/>
  <c r="AC113"/>
  <c r="AB113"/>
  <c r="AG111"/>
  <c r="AF111"/>
  <c r="AE111"/>
  <c r="AD111"/>
  <c r="AC111"/>
  <c r="AB111"/>
  <c r="AG110"/>
  <c r="AF110"/>
  <c r="AE110"/>
  <c r="AD110"/>
  <c r="AC110"/>
  <c r="AB110"/>
  <c r="AG109"/>
  <c r="AF109"/>
  <c r="AE109"/>
  <c r="AD109"/>
  <c r="AC109"/>
  <c r="AB109"/>
  <c r="AG108"/>
  <c r="AF108"/>
  <c r="AE108"/>
  <c r="AD108"/>
  <c r="AC108"/>
  <c r="AB108"/>
  <c r="AG107"/>
  <c r="AF107"/>
  <c r="AE107"/>
  <c r="AD107"/>
  <c r="AC107"/>
  <c r="AB107"/>
  <c r="AG106"/>
  <c r="AF106"/>
  <c r="AE106"/>
  <c r="AD106"/>
  <c r="AC106"/>
  <c r="AB106"/>
  <c r="AG105"/>
  <c r="AF105"/>
  <c r="AE105"/>
  <c r="AD105"/>
  <c r="AC105"/>
  <c r="AB105"/>
  <c r="AG104"/>
  <c r="AF104"/>
  <c r="AE104"/>
  <c r="AD104"/>
  <c r="AC104"/>
  <c r="AB104"/>
  <c r="AG103"/>
  <c r="AF103"/>
  <c r="AE103"/>
  <c r="AD103"/>
  <c r="AC103"/>
  <c r="AB103"/>
  <c r="AG101"/>
  <c r="AF101"/>
  <c r="AE101"/>
  <c r="AD101"/>
  <c r="AC101"/>
  <c r="AB101"/>
  <c r="AG100"/>
  <c r="AF100"/>
  <c r="AE100"/>
  <c r="AD100"/>
  <c r="AC100"/>
  <c r="AB100"/>
  <c r="AG99"/>
  <c r="AF99"/>
  <c r="AE99"/>
  <c r="AD99"/>
  <c r="AC99"/>
  <c r="AB99"/>
  <c r="AG98"/>
  <c r="AF98"/>
  <c r="AE98"/>
  <c r="AD98"/>
  <c r="AC98"/>
  <c r="AB98"/>
  <c r="AG96"/>
  <c r="AF96"/>
  <c r="AE96"/>
  <c r="AD96"/>
  <c r="AC96"/>
  <c r="AB96"/>
  <c r="AG95"/>
  <c r="AF95"/>
  <c r="AE95"/>
  <c r="AD95"/>
  <c r="AC95"/>
  <c r="AB95"/>
  <c r="AG94"/>
  <c r="AF94"/>
  <c r="AE94"/>
  <c r="AD94"/>
  <c r="AC94"/>
  <c r="AB94"/>
  <c r="AG93"/>
  <c r="AF93"/>
  <c r="AE93"/>
  <c r="AD93"/>
  <c r="AC93"/>
  <c r="AB93"/>
  <c r="AG92"/>
  <c r="AF92"/>
  <c r="AE92"/>
  <c r="AD92"/>
  <c r="AC92"/>
  <c r="AB92"/>
  <c r="AG91"/>
  <c r="AF91"/>
  <c r="AE91"/>
  <c r="AD91"/>
  <c r="AC91"/>
  <c r="AB91"/>
  <c r="AG89"/>
  <c r="AF89"/>
  <c r="AE89"/>
  <c r="AD89"/>
  <c r="AC89"/>
  <c r="AB89"/>
  <c r="AG88"/>
  <c r="AF88"/>
  <c r="AE88"/>
  <c r="AD88"/>
  <c r="AC88"/>
  <c r="AB88"/>
  <c r="AG87"/>
  <c r="AF87"/>
  <c r="AE87"/>
  <c r="AD87"/>
  <c r="AC87"/>
  <c r="AB87"/>
  <c r="AF84"/>
  <c r="AE84"/>
  <c r="AD84"/>
  <c r="AC84"/>
  <c r="AB84"/>
  <c r="AG83"/>
  <c r="AF83"/>
  <c r="AE83"/>
  <c r="AD83"/>
  <c r="AC83"/>
  <c r="AB83"/>
  <c r="AG82"/>
  <c r="AF82"/>
  <c r="AE82"/>
  <c r="AD82"/>
  <c r="AC82"/>
  <c r="AB82"/>
  <c r="AG81"/>
  <c r="AF81"/>
  <c r="AE81"/>
  <c r="AD81"/>
  <c r="AC81"/>
  <c r="AB81"/>
  <c r="AG80"/>
  <c r="AF80"/>
  <c r="AE80"/>
  <c r="AD80"/>
  <c r="AC80"/>
  <c r="AB80"/>
  <c r="AG79"/>
  <c r="AF79"/>
  <c r="AE79"/>
  <c r="AD79"/>
  <c r="AC79"/>
  <c r="AB79"/>
  <c r="AG78"/>
  <c r="AF78"/>
  <c r="AE78"/>
  <c r="AD78"/>
  <c r="AC78"/>
  <c r="AB78"/>
  <c r="AG77"/>
  <c r="AF77"/>
  <c r="AE77"/>
  <c r="AD77"/>
  <c r="AC77"/>
  <c r="AB77"/>
  <c r="AG76"/>
  <c r="AF76"/>
  <c r="AE76"/>
  <c r="AD76"/>
  <c r="AC76"/>
  <c r="AB76"/>
  <c r="AG75"/>
  <c r="AF75"/>
  <c r="AE75"/>
  <c r="AD75"/>
  <c r="AC75"/>
  <c r="AB75"/>
  <c r="AG74"/>
  <c r="AF74"/>
  <c r="AE74"/>
  <c r="AD74"/>
  <c r="AC74"/>
  <c r="AB74"/>
  <c r="AG73"/>
  <c r="AF73"/>
  <c r="AE73"/>
  <c r="AD73"/>
  <c r="AC73"/>
  <c r="AB73"/>
  <c r="AG72"/>
  <c r="AF72"/>
  <c r="AE72"/>
  <c r="AD72"/>
  <c r="AC72"/>
  <c r="AB72"/>
  <c r="AG71"/>
  <c r="AF71"/>
  <c r="AE71"/>
  <c r="AD71"/>
  <c r="AC71"/>
  <c r="AB71"/>
  <c r="AG70"/>
  <c r="AF70"/>
  <c r="AE70"/>
  <c r="AD70"/>
  <c r="AC70"/>
  <c r="AB70"/>
  <c r="AG69"/>
  <c r="AF69"/>
  <c r="AE69"/>
  <c r="AD69"/>
  <c r="AC69"/>
  <c r="AB69"/>
  <c r="AG68"/>
  <c r="AF68"/>
  <c r="AE68"/>
  <c r="AD68"/>
  <c r="AC68"/>
  <c r="AB68"/>
  <c r="AG67"/>
  <c r="AF67"/>
  <c r="AE67"/>
  <c r="AD67"/>
  <c r="AC67"/>
  <c r="AB67"/>
  <c r="AG66"/>
  <c r="AF66"/>
  <c r="AE66"/>
  <c r="AD66"/>
  <c r="AC66"/>
  <c r="AB66"/>
  <c r="AG65"/>
  <c r="AF65"/>
  <c r="AE65"/>
  <c r="AD65"/>
  <c r="AC65"/>
  <c r="AB65"/>
  <c r="AG64"/>
  <c r="AF64"/>
  <c r="AE64"/>
  <c r="AD64"/>
  <c r="AC64"/>
  <c r="AB64"/>
  <c r="AG62"/>
  <c r="AF62"/>
  <c r="AE62"/>
  <c r="AD62"/>
  <c r="AC62"/>
  <c r="AB62"/>
  <c r="AG61"/>
  <c r="AF61"/>
  <c r="AE61"/>
  <c r="AD61"/>
  <c r="AC61"/>
  <c r="AB61"/>
  <c r="AG60"/>
  <c r="AF60"/>
  <c r="AE60"/>
  <c r="AD60"/>
  <c r="AC60"/>
  <c r="AB60"/>
  <c r="AG59"/>
  <c r="AF59"/>
  <c r="AE59"/>
  <c r="AD59"/>
  <c r="AC59"/>
  <c r="AB59"/>
  <c r="AG58"/>
  <c r="AF58"/>
  <c r="AE58"/>
  <c r="AD58"/>
  <c r="AC58"/>
  <c r="AB58"/>
  <c r="AG57"/>
  <c r="AF57"/>
  <c r="AE57"/>
  <c r="AD57"/>
  <c r="AC57"/>
  <c r="AB57"/>
  <c r="AG56"/>
  <c r="AF56"/>
  <c r="AE56"/>
  <c r="AD56"/>
  <c r="AC56"/>
  <c r="AB56"/>
  <c r="AG55"/>
  <c r="AF55"/>
  <c r="AE55"/>
  <c r="AD55"/>
  <c r="AC55"/>
  <c r="AB55"/>
  <c r="AG54"/>
  <c r="AF54"/>
  <c r="AE54"/>
  <c r="AD54"/>
  <c r="AC54"/>
  <c r="AB54"/>
  <c r="AG53"/>
  <c r="AF53"/>
  <c r="AE53"/>
  <c r="AD53"/>
  <c r="AC53"/>
  <c r="AB53"/>
  <c r="AG52"/>
  <c r="AF52"/>
  <c r="AE52"/>
  <c r="AD52"/>
  <c r="AC52"/>
  <c r="AB52"/>
  <c r="AG51"/>
  <c r="AF51"/>
  <c r="AE51"/>
  <c r="AD51"/>
  <c r="AC51"/>
  <c r="AB51"/>
  <c r="AF48"/>
  <c r="AE48"/>
  <c r="AD48"/>
  <c r="AC48"/>
  <c r="AB48"/>
  <c r="AG47"/>
  <c r="AF47"/>
  <c r="AE47"/>
  <c r="AD47"/>
  <c r="AC47"/>
  <c r="AB47"/>
  <c r="AG46"/>
  <c r="AF46"/>
  <c r="AE46"/>
  <c r="AD46"/>
  <c r="AC46"/>
  <c r="AB46"/>
  <c r="AG45"/>
  <c r="AF45"/>
  <c r="AE45"/>
  <c r="AD45"/>
  <c r="AC45"/>
  <c r="AB45"/>
  <c r="AG44"/>
  <c r="AF44"/>
  <c r="AE44"/>
  <c r="AD44"/>
  <c r="AC44"/>
  <c r="AB44"/>
  <c r="AG43"/>
  <c r="AF43"/>
  <c r="AE43"/>
  <c r="AD43"/>
  <c r="AC43"/>
  <c r="AB43"/>
  <c r="AG42"/>
  <c r="AF42"/>
  <c r="AE42"/>
  <c r="AD42"/>
  <c r="AC42"/>
  <c r="AB42"/>
  <c r="AG41"/>
  <c r="AF41"/>
  <c r="AE41"/>
  <c r="AD41"/>
  <c r="AC41"/>
  <c r="AB41"/>
  <c r="AG39"/>
  <c r="AF39"/>
  <c r="AE39"/>
  <c r="AD39"/>
  <c r="AC39"/>
  <c r="AB39"/>
  <c r="AE36"/>
  <c r="AD36"/>
  <c r="AG35"/>
  <c r="AF35"/>
  <c r="AE35"/>
  <c r="AD35"/>
  <c r="AC35"/>
  <c r="AB35"/>
  <c r="AG33"/>
  <c r="AF33"/>
  <c r="AE33"/>
  <c r="AD33"/>
  <c r="AC33"/>
  <c r="AB33"/>
  <c r="AG32"/>
  <c r="AF32"/>
  <c r="AE32"/>
  <c r="AD32"/>
  <c r="AC32"/>
  <c r="AB32"/>
  <c r="AG31"/>
  <c r="AF31"/>
  <c r="AE31"/>
  <c r="AD31"/>
  <c r="AC31"/>
  <c r="AB31"/>
  <c r="AG29"/>
  <c r="AF29"/>
  <c r="AE29"/>
  <c r="AD29"/>
  <c r="AC29"/>
  <c r="AB29"/>
  <c r="AG28"/>
  <c r="AF28"/>
  <c r="AE28"/>
  <c r="AD28"/>
  <c r="AC28"/>
  <c r="AB28"/>
  <c r="AG26"/>
  <c r="AF26"/>
  <c r="AE26"/>
  <c r="AD26"/>
  <c r="AC26"/>
  <c r="AB26"/>
  <c r="AG25"/>
  <c r="AF25"/>
  <c r="AE25"/>
  <c r="AD25"/>
  <c r="AC25"/>
  <c r="AB25"/>
  <c r="AG24"/>
  <c r="AF24"/>
  <c r="AE24"/>
  <c r="AD24"/>
  <c r="AC24"/>
  <c r="AB24"/>
  <c r="AG23"/>
  <c r="AF23"/>
  <c r="AE23"/>
  <c r="AD23"/>
  <c r="AC23"/>
  <c r="AB23"/>
  <c r="AG22"/>
  <c r="AF22"/>
  <c r="AE22"/>
  <c r="AD22"/>
  <c r="AC22"/>
  <c r="AB22"/>
  <c r="AG21"/>
  <c r="AF21"/>
  <c r="AE21"/>
  <c r="AD21"/>
  <c r="AC21"/>
  <c r="AB21"/>
  <c r="AG19"/>
  <c r="AF19"/>
  <c r="AE19"/>
  <c r="AD19"/>
  <c r="AC19"/>
  <c r="AB19"/>
  <c r="AG17"/>
  <c r="AF17"/>
  <c r="AE17"/>
  <c r="AD17"/>
  <c r="AC17"/>
  <c r="AB17"/>
  <c r="AG16"/>
  <c r="AF16"/>
  <c r="AE16"/>
  <c r="AD16"/>
  <c r="AC16"/>
  <c r="AB16"/>
  <c r="AG15"/>
  <c r="AF15"/>
  <c r="AE15"/>
  <c r="AD15"/>
  <c r="AC15"/>
  <c r="AB15"/>
  <c r="AG12"/>
  <c r="AF12"/>
  <c r="AE12"/>
  <c r="AD12"/>
  <c r="AC12"/>
  <c r="AB12"/>
  <c r="AG11"/>
  <c r="AF11"/>
  <c r="AE11"/>
  <c r="AD11"/>
  <c r="AC11"/>
  <c r="AB11"/>
  <c r="AG10"/>
  <c r="AF10"/>
  <c r="AE10"/>
  <c r="AD10"/>
  <c r="AC10"/>
  <c r="AB10"/>
  <c r="AG9"/>
  <c r="AF9"/>
  <c r="AE9"/>
  <c r="AD9"/>
  <c r="AC9"/>
  <c r="AB9"/>
  <c r="AH184" i="5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BA183"/>
  <c r="AZ183"/>
  <c r="AY183"/>
  <c r="AX183"/>
  <c r="BB183" s="1"/>
  <c r="AV183"/>
  <c r="AU183"/>
  <c r="AT183"/>
  <c r="AS183"/>
  <c r="AW183" s="1"/>
  <c r="AQ183"/>
  <c r="AP183"/>
  <c r="AO183"/>
  <c r="AN183"/>
  <c r="AR183" s="1"/>
  <c r="AL183"/>
  <c r="AK183"/>
  <c r="AJ183"/>
  <c r="AI183"/>
  <c r="AM183" s="1"/>
  <c r="BA181"/>
  <c r="BA184" s="1"/>
  <c r="AZ181"/>
  <c r="AZ184" s="1"/>
  <c r="AY181"/>
  <c r="AY184" s="1"/>
  <c r="AX181"/>
  <c r="AX184" s="1"/>
  <c r="AV181"/>
  <c r="AV184" s="1"/>
  <c r="AU181"/>
  <c r="AU184" s="1"/>
  <c r="AT181"/>
  <c r="AT184" s="1"/>
  <c r="AS181"/>
  <c r="AW181" s="1"/>
  <c r="AW184" s="1"/>
  <c r="AQ181"/>
  <c r="AQ184" s="1"/>
  <c r="AP181"/>
  <c r="AP184" s="1"/>
  <c r="AO181"/>
  <c r="AO184" s="1"/>
  <c r="AN181"/>
  <c r="AN184" s="1"/>
  <c r="AL181"/>
  <c r="AL184" s="1"/>
  <c r="AK181"/>
  <c r="AK184" s="1"/>
  <c r="AJ181"/>
  <c r="AJ184" s="1"/>
  <c r="AI181"/>
  <c r="AM181" s="1"/>
  <c r="AM184" s="1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BA177"/>
  <c r="AZ177"/>
  <c r="AY177"/>
  <c r="AX177"/>
  <c r="BB177" s="1"/>
  <c r="AV177"/>
  <c r="AU177"/>
  <c r="AT177"/>
  <c r="AS177"/>
  <c r="AW177" s="1"/>
  <c r="AQ177"/>
  <c r="AP177"/>
  <c r="AO177"/>
  <c r="AN177"/>
  <c r="AR177" s="1"/>
  <c r="AL177"/>
  <c r="AK177"/>
  <c r="AJ177"/>
  <c r="AI177"/>
  <c r="AM177" s="1"/>
  <c r="BA176"/>
  <c r="BA178" s="1"/>
  <c r="AZ176"/>
  <c r="AZ178" s="1"/>
  <c r="AY176"/>
  <c r="AY178" s="1"/>
  <c r="AX176"/>
  <c r="BB176" s="1"/>
  <c r="BB178" s="1"/>
  <c r="AV176"/>
  <c r="AV178" s="1"/>
  <c r="AU176"/>
  <c r="AU178" s="1"/>
  <c r="AT176"/>
  <c r="AT178" s="1"/>
  <c r="AS176"/>
  <c r="AS178" s="1"/>
  <c r="AQ176"/>
  <c r="AQ178" s="1"/>
  <c r="AP176"/>
  <c r="AP178" s="1"/>
  <c r="AO176"/>
  <c r="AO178" s="1"/>
  <c r="AN176"/>
  <c r="AR176" s="1"/>
  <c r="AR178" s="1"/>
  <c r="AL176"/>
  <c r="AL178" s="1"/>
  <c r="AK176"/>
  <c r="AK178" s="1"/>
  <c r="AJ176"/>
  <c r="AJ178" s="1"/>
  <c r="AI176"/>
  <c r="AI178" s="1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BA172"/>
  <c r="AZ172"/>
  <c r="AY172"/>
  <c r="AX172"/>
  <c r="BB172" s="1"/>
  <c r="AV172"/>
  <c r="AU172"/>
  <c r="AT172"/>
  <c r="AS172"/>
  <c r="AW172" s="1"/>
  <c r="AQ172"/>
  <c r="AP172"/>
  <c r="AO172"/>
  <c r="AN172"/>
  <c r="AR172" s="1"/>
  <c r="AL172"/>
  <c r="AK172"/>
  <c r="AJ172"/>
  <c r="AI172"/>
  <c r="AM172" s="1"/>
  <c r="BA171"/>
  <c r="AZ171"/>
  <c r="AY171"/>
  <c r="AX171"/>
  <c r="BB171" s="1"/>
  <c r="AV171"/>
  <c r="AU171"/>
  <c r="AT171"/>
  <c r="AS171"/>
  <c r="AW171" s="1"/>
  <c r="AQ171"/>
  <c r="AP171"/>
  <c r="AO171"/>
  <c r="AN171"/>
  <c r="AR171" s="1"/>
  <c r="AL171"/>
  <c r="AK171"/>
  <c r="AJ171"/>
  <c r="AI171"/>
  <c r="AM171" s="1"/>
  <c r="BA170"/>
  <c r="AZ170"/>
  <c r="AY170"/>
  <c r="AX170"/>
  <c r="BB170" s="1"/>
  <c r="AV170"/>
  <c r="AU170"/>
  <c r="AT170"/>
  <c r="AS170"/>
  <c r="AW170" s="1"/>
  <c r="AQ170"/>
  <c r="AP170"/>
  <c r="AO170"/>
  <c r="AN170"/>
  <c r="AR170" s="1"/>
  <c r="AL170"/>
  <c r="AK170"/>
  <c r="AJ170"/>
  <c r="AI170"/>
  <c r="AM170" s="1"/>
  <c r="BA169"/>
  <c r="AZ169"/>
  <c r="AY169"/>
  <c r="AX169"/>
  <c r="BB169" s="1"/>
  <c r="AV169"/>
  <c r="AU169"/>
  <c r="AT169"/>
  <c r="AS169"/>
  <c r="AW169" s="1"/>
  <c r="AQ169"/>
  <c r="AP169"/>
  <c r="AO169"/>
  <c r="AN169"/>
  <c r="AR169" s="1"/>
  <c r="AL169"/>
  <c r="AK169"/>
  <c r="AJ169"/>
  <c r="AI169"/>
  <c r="AM169" s="1"/>
  <c r="BA168"/>
  <c r="AZ168"/>
  <c r="AY168"/>
  <c r="AX168"/>
  <c r="BB168" s="1"/>
  <c r="AV168"/>
  <c r="AU168"/>
  <c r="AT168"/>
  <c r="AS168"/>
  <c r="AW168" s="1"/>
  <c r="AQ168"/>
  <c r="AP168"/>
  <c r="AO168"/>
  <c r="AN168"/>
  <c r="AR168" s="1"/>
  <c r="AL168"/>
  <c r="AK168"/>
  <c r="AJ168"/>
  <c r="AI168"/>
  <c r="AM168" s="1"/>
  <c r="BA167"/>
  <c r="AZ167"/>
  <c r="AY167"/>
  <c r="AX167"/>
  <c r="BB167" s="1"/>
  <c r="AV167"/>
  <c r="AU167"/>
  <c r="AT167"/>
  <c r="AS167"/>
  <c r="AW167" s="1"/>
  <c r="AQ167"/>
  <c r="AP167"/>
  <c r="AO167"/>
  <c r="AN167"/>
  <c r="AR167" s="1"/>
  <c r="AL167"/>
  <c r="AK167"/>
  <c r="AJ167"/>
  <c r="AI167"/>
  <c r="AM167" s="1"/>
  <c r="BA166"/>
  <c r="AZ166"/>
  <c r="AY166"/>
  <c r="AX166"/>
  <c r="BB166" s="1"/>
  <c r="AV166"/>
  <c r="AU166"/>
  <c r="AT166"/>
  <c r="AS166"/>
  <c r="AW166" s="1"/>
  <c r="AQ166"/>
  <c r="AP166"/>
  <c r="AO166"/>
  <c r="AN166"/>
  <c r="AR166" s="1"/>
  <c r="AL166"/>
  <c r="AK166"/>
  <c r="AJ166"/>
  <c r="AI166"/>
  <c r="AM166" s="1"/>
  <c r="BA164"/>
  <c r="AZ164"/>
  <c r="AY164"/>
  <c r="AX164"/>
  <c r="BB164" s="1"/>
  <c r="AV164"/>
  <c r="AU164"/>
  <c r="AT164"/>
  <c r="AS164"/>
  <c r="AW164" s="1"/>
  <c r="AQ164"/>
  <c r="AP164"/>
  <c r="AO164"/>
  <c r="AN164"/>
  <c r="AR164" s="1"/>
  <c r="AL164"/>
  <c r="AK164"/>
  <c r="AJ164"/>
  <c r="AI164"/>
  <c r="AM164" s="1"/>
  <c r="BA163"/>
  <c r="BA173" s="1"/>
  <c r="AZ163"/>
  <c r="AZ173" s="1"/>
  <c r="AY163"/>
  <c r="AY173" s="1"/>
  <c r="AX163"/>
  <c r="AX173" s="1"/>
  <c r="AV163"/>
  <c r="AV173" s="1"/>
  <c r="AU163"/>
  <c r="AU173" s="1"/>
  <c r="AT163"/>
  <c r="AT173" s="1"/>
  <c r="AS163"/>
  <c r="AW163" s="1"/>
  <c r="AW173" s="1"/>
  <c r="AQ163"/>
  <c r="AQ173" s="1"/>
  <c r="AP163"/>
  <c r="AP173" s="1"/>
  <c r="AO163"/>
  <c r="AO173" s="1"/>
  <c r="AN163"/>
  <c r="AN173" s="1"/>
  <c r="AL163"/>
  <c r="AL173" s="1"/>
  <c r="AK163"/>
  <c r="AK173" s="1"/>
  <c r="AJ163"/>
  <c r="AJ173" s="1"/>
  <c r="AI163"/>
  <c r="AM163" s="1"/>
  <c r="AM173" s="1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G160"/>
  <c r="F160"/>
  <c r="D160"/>
  <c r="BA159"/>
  <c r="AZ159"/>
  <c r="AY159"/>
  <c r="AX159"/>
  <c r="BB159" s="1"/>
  <c r="AV159"/>
  <c r="AU159"/>
  <c r="AT159"/>
  <c r="AS159"/>
  <c r="AW159" s="1"/>
  <c r="AQ159"/>
  <c r="AP159"/>
  <c r="AO159"/>
  <c r="AN159"/>
  <c r="AR159" s="1"/>
  <c r="AL159"/>
  <c r="AK159"/>
  <c r="AJ159"/>
  <c r="AI159"/>
  <c r="AM159" s="1"/>
  <c r="H159"/>
  <c r="H160" s="1"/>
  <c r="E159"/>
  <c r="BA158"/>
  <c r="AZ158"/>
  <c r="AY158"/>
  <c r="AX158"/>
  <c r="BB158" s="1"/>
  <c r="AV158"/>
  <c r="AU158"/>
  <c r="AT158"/>
  <c r="AS158"/>
  <c r="AW158" s="1"/>
  <c r="AQ158"/>
  <c r="AP158"/>
  <c r="AO158"/>
  <c r="AN158"/>
  <c r="AR158" s="1"/>
  <c r="AL158"/>
  <c r="AK158"/>
  <c r="AJ158"/>
  <c r="AI158"/>
  <c r="AM158" s="1"/>
  <c r="E158"/>
  <c r="BA157"/>
  <c r="AZ157"/>
  <c r="AY157"/>
  <c r="AX157"/>
  <c r="BB157" s="1"/>
  <c r="AV157"/>
  <c r="AU157"/>
  <c r="AT157"/>
  <c r="AS157"/>
  <c r="AW157" s="1"/>
  <c r="AQ157"/>
  <c r="AP157"/>
  <c r="AO157"/>
  <c r="AN157"/>
  <c r="AR157" s="1"/>
  <c r="AL157"/>
  <c r="AK157"/>
  <c r="AJ157"/>
  <c r="AI157"/>
  <c r="AM157" s="1"/>
  <c r="E157"/>
  <c r="BA156"/>
  <c r="AZ156"/>
  <c r="AY156"/>
  <c r="AX156"/>
  <c r="BB156" s="1"/>
  <c r="AV156"/>
  <c r="AU156"/>
  <c r="AT156"/>
  <c r="AS156"/>
  <c r="AW156" s="1"/>
  <c r="AQ156"/>
  <c r="AP156"/>
  <c r="AO156"/>
  <c r="AN156"/>
  <c r="AR156" s="1"/>
  <c r="AL156"/>
  <c r="AK156"/>
  <c r="AJ156"/>
  <c r="AI156"/>
  <c r="AM156" s="1"/>
  <c r="E156"/>
  <c r="BA155"/>
  <c r="AZ155"/>
  <c r="AY155"/>
  <c r="AX155"/>
  <c r="BB155" s="1"/>
  <c r="AV155"/>
  <c r="AU155"/>
  <c r="AT155"/>
  <c r="AS155"/>
  <c r="AW155" s="1"/>
  <c r="AQ155"/>
  <c r="AP155"/>
  <c r="AO155"/>
  <c r="AN155"/>
  <c r="AR155" s="1"/>
  <c r="AL155"/>
  <c r="AK155"/>
  <c r="AJ155"/>
  <c r="AI155"/>
  <c r="AM155" s="1"/>
  <c r="E155"/>
  <c r="E160" s="1"/>
  <c r="BA153"/>
  <c r="BA160" s="1"/>
  <c r="AZ153"/>
  <c r="AZ160" s="1"/>
  <c r="AY153"/>
  <c r="AY160" s="1"/>
  <c r="AX153"/>
  <c r="BB153" s="1"/>
  <c r="AV153"/>
  <c r="AV160" s="1"/>
  <c r="AU153"/>
  <c r="AU160" s="1"/>
  <c r="AT153"/>
  <c r="AT160" s="1"/>
  <c r="AS153"/>
  <c r="AS160" s="1"/>
  <c r="AQ153"/>
  <c r="AQ160" s="1"/>
  <c r="AP153"/>
  <c r="AP160" s="1"/>
  <c r="AO153"/>
  <c r="AO160" s="1"/>
  <c r="AN153"/>
  <c r="AR153" s="1"/>
  <c r="AL153"/>
  <c r="AL160" s="1"/>
  <c r="AK153"/>
  <c r="AK160" s="1"/>
  <c r="AJ153"/>
  <c r="AJ160" s="1"/>
  <c r="AI153"/>
  <c r="AI160" s="1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BA149"/>
  <c r="AZ149"/>
  <c r="AY149"/>
  <c r="AX149"/>
  <c r="BB149" s="1"/>
  <c r="AV149"/>
  <c r="AU149"/>
  <c r="AT149"/>
  <c r="AS149"/>
  <c r="AW149" s="1"/>
  <c r="AQ149"/>
  <c r="AP149"/>
  <c r="AO149"/>
  <c r="AN149"/>
  <c r="AR149" s="1"/>
  <c r="AL149"/>
  <c r="AK149"/>
  <c r="AJ149"/>
  <c r="AI149"/>
  <c r="AM149" s="1"/>
  <c r="BA148"/>
  <c r="AZ148"/>
  <c r="AY148"/>
  <c r="AX148"/>
  <c r="BB148" s="1"/>
  <c r="AV148"/>
  <c r="AU148"/>
  <c r="AT148"/>
  <c r="AS148"/>
  <c r="AW148" s="1"/>
  <c r="AQ148"/>
  <c r="AP148"/>
  <c r="AO148"/>
  <c r="AN148"/>
  <c r="AR148" s="1"/>
  <c r="AL148"/>
  <c r="AK148"/>
  <c r="AJ148"/>
  <c r="AI148"/>
  <c r="AM148" s="1"/>
  <c r="BA147"/>
  <c r="AZ147"/>
  <c r="AY147"/>
  <c r="AX147"/>
  <c r="BB147" s="1"/>
  <c r="AV147"/>
  <c r="AU147"/>
  <c r="AT147"/>
  <c r="AS147"/>
  <c r="AW147" s="1"/>
  <c r="AQ147"/>
  <c r="AP147"/>
  <c r="AO147"/>
  <c r="AN147"/>
  <c r="AR147" s="1"/>
  <c r="AL147"/>
  <c r="AK147"/>
  <c r="AJ147"/>
  <c r="AI147"/>
  <c r="AM147" s="1"/>
  <c r="BA146"/>
  <c r="AZ146"/>
  <c r="AY146"/>
  <c r="AX146"/>
  <c r="BB146" s="1"/>
  <c r="AV146"/>
  <c r="AU146"/>
  <c r="AT146"/>
  <c r="AS146"/>
  <c r="AW146" s="1"/>
  <c r="AQ146"/>
  <c r="AP146"/>
  <c r="AO146"/>
  <c r="AN146"/>
  <c r="AR146" s="1"/>
  <c r="AL146"/>
  <c r="AK146"/>
  <c r="AJ146"/>
  <c r="AI146"/>
  <c r="AM146" s="1"/>
  <c r="BA145"/>
  <c r="AZ145"/>
  <c r="AY145"/>
  <c r="AX145"/>
  <c r="BB145" s="1"/>
  <c r="AV145"/>
  <c r="AU145"/>
  <c r="AT145"/>
  <c r="AS145"/>
  <c r="AW145" s="1"/>
  <c r="AQ145"/>
  <c r="AP145"/>
  <c r="AO145"/>
  <c r="AN145"/>
  <c r="AR145" s="1"/>
  <c r="AL145"/>
  <c r="AK145"/>
  <c r="AJ145"/>
  <c r="AI145"/>
  <c r="AM145" s="1"/>
  <c r="BA143"/>
  <c r="AZ143"/>
  <c r="AY143"/>
  <c r="AX143"/>
  <c r="BB143" s="1"/>
  <c r="AV143"/>
  <c r="AU143"/>
  <c r="AT143"/>
  <c r="AS143"/>
  <c r="AW143" s="1"/>
  <c r="AQ143"/>
  <c r="AP143"/>
  <c r="AO143"/>
  <c r="AN143"/>
  <c r="AR143" s="1"/>
  <c r="AL143"/>
  <c r="AK143"/>
  <c r="AJ143"/>
  <c r="AI143"/>
  <c r="AM143" s="1"/>
  <c r="BA142"/>
  <c r="AZ142"/>
  <c r="AY142"/>
  <c r="AX142"/>
  <c r="BB142" s="1"/>
  <c r="AV142"/>
  <c r="AU142"/>
  <c r="AT142"/>
  <c r="AS142"/>
  <c r="AW142" s="1"/>
  <c r="AQ142"/>
  <c r="AP142"/>
  <c r="AO142"/>
  <c r="AN142"/>
  <c r="AR142" s="1"/>
  <c r="AL142"/>
  <c r="AK142"/>
  <c r="AJ142"/>
  <c r="AI142"/>
  <c r="AM142" s="1"/>
  <c r="BA141"/>
  <c r="AZ141"/>
  <c r="AY141"/>
  <c r="AX141"/>
  <c r="BB141" s="1"/>
  <c r="AV141"/>
  <c r="AU141"/>
  <c r="AT141"/>
  <c r="AS141"/>
  <c r="AW141" s="1"/>
  <c r="AQ141"/>
  <c r="AP141"/>
  <c r="AO141"/>
  <c r="AN141"/>
  <c r="AR141" s="1"/>
  <c r="AL141"/>
  <c r="AK141"/>
  <c r="AJ141"/>
  <c r="AI141"/>
  <c r="AM141" s="1"/>
  <c r="BA140"/>
  <c r="AZ140"/>
  <c r="AY140"/>
  <c r="AX140"/>
  <c r="BB140" s="1"/>
  <c r="AV140"/>
  <c r="AU140"/>
  <c r="AT140"/>
  <c r="AS140"/>
  <c r="AW140" s="1"/>
  <c r="AQ140"/>
  <c r="AP140"/>
  <c r="AO140"/>
  <c r="AN140"/>
  <c r="AR140" s="1"/>
  <c r="AL140"/>
  <c r="AK140"/>
  <c r="AJ140"/>
  <c r="AI140"/>
  <c r="AM140" s="1"/>
  <c r="BA139"/>
  <c r="AZ139"/>
  <c r="AY139"/>
  <c r="AX139"/>
  <c r="BB139" s="1"/>
  <c r="AV139"/>
  <c r="AU139"/>
  <c r="AT139"/>
  <c r="AS139"/>
  <c r="AW139" s="1"/>
  <c r="AQ139"/>
  <c r="AP139"/>
  <c r="AO139"/>
  <c r="AN139"/>
  <c r="AR139" s="1"/>
  <c r="AL139"/>
  <c r="AK139"/>
  <c r="AJ139"/>
  <c r="AI139"/>
  <c r="AM139" s="1"/>
  <c r="BA138"/>
  <c r="AZ138"/>
  <c r="AY138"/>
  <c r="AX138"/>
  <c r="BB138" s="1"/>
  <c r="AV138"/>
  <c r="AU138"/>
  <c r="AT138"/>
  <c r="AS138"/>
  <c r="AW138" s="1"/>
  <c r="AQ138"/>
  <c r="AP138"/>
  <c r="AO138"/>
  <c r="AN138"/>
  <c r="AR138" s="1"/>
  <c r="AL138"/>
  <c r="AK138"/>
  <c r="AJ138"/>
  <c r="AI138"/>
  <c r="AM138" s="1"/>
  <c r="BA137"/>
  <c r="AZ137"/>
  <c r="AY137"/>
  <c r="AX137"/>
  <c r="BB137" s="1"/>
  <c r="AV137"/>
  <c r="AU137"/>
  <c r="AT137"/>
  <c r="AS137"/>
  <c r="AW137" s="1"/>
  <c r="AQ137"/>
  <c r="AP137"/>
  <c r="AO137"/>
  <c r="AN137"/>
  <c r="AR137" s="1"/>
  <c r="AL137"/>
  <c r="AK137"/>
  <c r="AJ137"/>
  <c r="AI137"/>
  <c r="AM137" s="1"/>
  <c r="BA136"/>
  <c r="AZ136"/>
  <c r="AY136"/>
  <c r="AX136"/>
  <c r="BB136" s="1"/>
  <c r="AV136"/>
  <c r="AU136"/>
  <c r="AT136"/>
  <c r="AS136"/>
  <c r="AW136" s="1"/>
  <c r="AQ136"/>
  <c r="AP136"/>
  <c r="AO136"/>
  <c r="AN136"/>
  <c r="AR136" s="1"/>
  <c r="AL136"/>
  <c r="AK136"/>
  <c r="AJ136"/>
  <c r="AI136"/>
  <c r="AM136" s="1"/>
  <c r="BA135"/>
  <c r="AZ135"/>
  <c r="AY135"/>
  <c r="AX135"/>
  <c r="BB135" s="1"/>
  <c r="AV135"/>
  <c r="AU135"/>
  <c r="AT135"/>
  <c r="AS135"/>
  <c r="AW135" s="1"/>
  <c r="AQ135"/>
  <c r="AP135"/>
  <c r="AO135"/>
  <c r="AN135"/>
  <c r="AR135" s="1"/>
  <c r="AL135"/>
  <c r="AK135"/>
  <c r="AJ135"/>
  <c r="AI135"/>
  <c r="AM135" s="1"/>
  <c r="BA134"/>
  <c r="AZ134"/>
  <c r="AY134"/>
  <c r="AX134"/>
  <c r="BB134" s="1"/>
  <c r="AV134"/>
  <c r="AU134"/>
  <c r="AT134"/>
  <c r="AS134"/>
  <c r="AW134" s="1"/>
  <c r="AQ134"/>
  <c r="AP134"/>
  <c r="AO134"/>
  <c r="AN134"/>
  <c r="AR134" s="1"/>
  <c r="AL134"/>
  <c r="AK134"/>
  <c r="AJ134"/>
  <c r="AI134"/>
  <c r="AM134" s="1"/>
  <c r="BA133"/>
  <c r="AZ133"/>
  <c r="AY133"/>
  <c r="AX133"/>
  <c r="BB133" s="1"/>
  <c r="AV133"/>
  <c r="AU133"/>
  <c r="AT133"/>
  <c r="AS133"/>
  <c r="AW133" s="1"/>
  <c r="AQ133"/>
  <c r="AP133"/>
  <c r="AO133"/>
  <c r="AN133"/>
  <c r="AR133" s="1"/>
  <c r="AL133"/>
  <c r="AK133"/>
  <c r="AJ133"/>
  <c r="AI133"/>
  <c r="AM133" s="1"/>
  <c r="BA132"/>
  <c r="BA150" s="1"/>
  <c r="AZ132"/>
  <c r="AZ150" s="1"/>
  <c r="AY132"/>
  <c r="AY150" s="1"/>
  <c r="AX132"/>
  <c r="AX150" s="1"/>
  <c r="AV132"/>
  <c r="AV150" s="1"/>
  <c r="AU132"/>
  <c r="AU150" s="1"/>
  <c r="AT132"/>
  <c r="AT150" s="1"/>
  <c r="AS132"/>
  <c r="AW132" s="1"/>
  <c r="AW150" s="1"/>
  <c r="AQ132"/>
  <c r="AQ150" s="1"/>
  <c r="AP132"/>
  <c r="AP150" s="1"/>
  <c r="AO132"/>
  <c r="AO150" s="1"/>
  <c r="AN132"/>
  <c r="AN150" s="1"/>
  <c r="AL132"/>
  <c r="AL150" s="1"/>
  <c r="AK132"/>
  <c r="AK150" s="1"/>
  <c r="AJ132"/>
  <c r="AJ150" s="1"/>
  <c r="AI132"/>
  <c r="AM132" s="1"/>
  <c r="AM150" s="1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D129"/>
  <c r="BA128"/>
  <c r="AZ128"/>
  <c r="AY128"/>
  <c r="AX128"/>
  <c r="BB128" s="1"/>
  <c r="AV128"/>
  <c r="AU128"/>
  <c r="AT128"/>
  <c r="AS128"/>
  <c r="AW128" s="1"/>
  <c r="AQ128"/>
  <c r="AP128"/>
  <c r="AO128"/>
  <c r="AN128"/>
  <c r="AR128" s="1"/>
  <c r="AL128"/>
  <c r="AK128"/>
  <c r="AJ128"/>
  <c r="AI128"/>
  <c r="AM128" s="1"/>
  <c r="BA127"/>
  <c r="AZ127"/>
  <c r="AY127"/>
  <c r="AX127"/>
  <c r="BB127" s="1"/>
  <c r="AV127"/>
  <c r="AU127"/>
  <c r="AT127"/>
  <c r="AS127"/>
  <c r="AW127" s="1"/>
  <c r="AQ127"/>
  <c r="AP127"/>
  <c r="AO127"/>
  <c r="AN127"/>
  <c r="AR127" s="1"/>
  <c r="AL127"/>
  <c r="AK127"/>
  <c r="AJ127"/>
  <c r="AI127"/>
  <c r="AM127" s="1"/>
  <c r="BA126"/>
  <c r="AZ126"/>
  <c r="AY126"/>
  <c r="AX126"/>
  <c r="BB126" s="1"/>
  <c r="AV126"/>
  <c r="AU126"/>
  <c r="AT126"/>
  <c r="AS126"/>
  <c r="AW126" s="1"/>
  <c r="AQ126"/>
  <c r="AP126"/>
  <c r="AO126"/>
  <c r="AN126"/>
  <c r="AR126" s="1"/>
  <c r="AL126"/>
  <c r="AK126"/>
  <c r="AJ126"/>
  <c r="AI126"/>
  <c r="AM126" s="1"/>
  <c r="BA125"/>
  <c r="AZ125"/>
  <c r="AY125"/>
  <c r="AX125"/>
  <c r="BB125" s="1"/>
  <c r="AV125"/>
  <c r="AU125"/>
  <c r="AT125"/>
  <c r="AS125"/>
  <c r="AW125" s="1"/>
  <c r="AQ125"/>
  <c r="AP125"/>
  <c r="AO125"/>
  <c r="AN125"/>
  <c r="AR125" s="1"/>
  <c r="AL125"/>
  <c r="AK125"/>
  <c r="AJ125"/>
  <c r="AI125"/>
  <c r="AM125" s="1"/>
  <c r="E125"/>
  <c r="BA124"/>
  <c r="AZ124"/>
  <c r="AY124"/>
  <c r="AX124"/>
  <c r="BB124" s="1"/>
  <c r="AV124"/>
  <c r="AU124"/>
  <c r="AT124"/>
  <c r="AS124"/>
  <c r="AW124" s="1"/>
  <c r="AQ124"/>
  <c r="AP124"/>
  <c r="AO124"/>
  <c r="AN124"/>
  <c r="AR124" s="1"/>
  <c r="AL124"/>
  <c r="AK124"/>
  <c r="AJ124"/>
  <c r="AI124"/>
  <c r="AM124" s="1"/>
  <c r="BA123"/>
  <c r="AZ123"/>
  <c r="AY123"/>
  <c r="AX123"/>
  <c r="BB123" s="1"/>
  <c r="AV123"/>
  <c r="AU123"/>
  <c r="AT123"/>
  <c r="AS123"/>
  <c r="AW123" s="1"/>
  <c r="AQ123"/>
  <c r="AP123"/>
  <c r="AO123"/>
  <c r="AN123"/>
  <c r="AR123" s="1"/>
  <c r="AL123"/>
  <c r="AK123"/>
  <c r="AJ123"/>
  <c r="AI123"/>
  <c r="AM123" s="1"/>
  <c r="E123"/>
  <c r="BA122"/>
  <c r="AZ122"/>
  <c r="AY122"/>
  <c r="AX122"/>
  <c r="BB122" s="1"/>
  <c r="AV122"/>
  <c r="AU122"/>
  <c r="AT122"/>
  <c r="AS122"/>
  <c r="AW122" s="1"/>
  <c r="AQ122"/>
  <c r="AP122"/>
  <c r="AO122"/>
  <c r="AN122"/>
  <c r="AR122" s="1"/>
  <c r="AL122"/>
  <c r="AK122"/>
  <c r="AJ122"/>
  <c r="AI122"/>
  <c r="AM122" s="1"/>
  <c r="E122"/>
  <c r="E129" s="1"/>
  <c r="BA121"/>
  <c r="AZ121"/>
  <c r="AY121"/>
  <c r="AX121"/>
  <c r="BB121" s="1"/>
  <c r="AV121"/>
  <c r="AU121"/>
  <c r="AT121"/>
  <c r="AS121"/>
  <c r="AW121" s="1"/>
  <c r="AQ121"/>
  <c r="AP121"/>
  <c r="AO121"/>
  <c r="AN121"/>
  <c r="AR121" s="1"/>
  <c r="AL121"/>
  <c r="AK121"/>
  <c r="AJ121"/>
  <c r="AI121"/>
  <c r="AM121" s="1"/>
  <c r="BA120"/>
  <c r="BA129" s="1"/>
  <c r="AZ120"/>
  <c r="AZ129" s="1"/>
  <c r="AY120"/>
  <c r="AY129" s="1"/>
  <c r="AX120"/>
  <c r="AX129" s="1"/>
  <c r="AV120"/>
  <c r="AV129" s="1"/>
  <c r="AU120"/>
  <c r="AU129" s="1"/>
  <c r="AT120"/>
  <c r="AT129" s="1"/>
  <c r="AS120"/>
  <c r="AS129" s="1"/>
  <c r="AQ120"/>
  <c r="AQ129" s="1"/>
  <c r="AP120"/>
  <c r="AP129" s="1"/>
  <c r="AO120"/>
  <c r="AO129" s="1"/>
  <c r="AN120"/>
  <c r="AN129" s="1"/>
  <c r="AL120"/>
  <c r="AL129" s="1"/>
  <c r="AK120"/>
  <c r="AK129" s="1"/>
  <c r="AJ120"/>
  <c r="AJ129" s="1"/>
  <c r="AI120"/>
  <c r="AI129" s="1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D117"/>
  <c r="BA116"/>
  <c r="AZ116"/>
  <c r="AY116"/>
  <c r="AX116"/>
  <c r="BB116" s="1"/>
  <c r="AV116"/>
  <c r="AU116"/>
  <c r="AT116"/>
  <c r="AS116"/>
  <c r="AW116" s="1"/>
  <c r="AQ116"/>
  <c r="AP116"/>
  <c r="AO116"/>
  <c r="AN116"/>
  <c r="AR116" s="1"/>
  <c r="AL116"/>
  <c r="AK116"/>
  <c r="AJ116"/>
  <c r="AI116"/>
  <c r="AM116" s="1"/>
  <c r="BA115"/>
  <c r="AZ115"/>
  <c r="AY115"/>
  <c r="AX115"/>
  <c r="BB115" s="1"/>
  <c r="AV115"/>
  <c r="AU115"/>
  <c r="AT115"/>
  <c r="AS115"/>
  <c r="AW115" s="1"/>
  <c r="AQ115"/>
  <c r="AP115"/>
  <c r="AO115"/>
  <c r="AN115"/>
  <c r="AR115" s="1"/>
  <c r="AL115"/>
  <c r="AK115"/>
  <c r="AJ115"/>
  <c r="AI115"/>
  <c r="AM115" s="1"/>
  <c r="BA113"/>
  <c r="AZ113"/>
  <c r="AY113"/>
  <c r="AX113"/>
  <c r="BB113" s="1"/>
  <c r="AV113"/>
  <c r="AU113"/>
  <c r="AT113"/>
  <c r="AS113"/>
  <c r="AW113" s="1"/>
  <c r="AQ113"/>
  <c r="AP113"/>
  <c r="AO113"/>
  <c r="AN113"/>
  <c r="AR113" s="1"/>
  <c r="AL113"/>
  <c r="AK113"/>
  <c r="AJ113"/>
  <c r="AI113"/>
  <c r="AM113" s="1"/>
  <c r="E113"/>
  <c r="BA111"/>
  <c r="AZ111"/>
  <c r="AY111"/>
  <c r="AX111"/>
  <c r="BB111" s="1"/>
  <c r="AV111"/>
  <c r="AU111"/>
  <c r="AT111"/>
  <c r="AS111"/>
  <c r="AW111" s="1"/>
  <c r="AQ111"/>
  <c r="AP111"/>
  <c r="AO111"/>
  <c r="AN111"/>
  <c r="AR111" s="1"/>
  <c r="AL111"/>
  <c r="AK111"/>
  <c r="AJ111"/>
  <c r="AI111"/>
  <c r="AM111" s="1"/>
  <c r="E111"/>
  <c r="BA110"/>
  <c r="AZ110"/>
  <c r="AY110"/>
  <c r="AX110"/>
  <c r="BB110" s="1"/>
  <c r="AV110"/>
  <c r="AU110"/>
  <c r="AT110"/>
  <c r="AS110"/>
  <c r="AW110" s="1"/>
  <c r="AQ110"/>
  <c r="AP110"/>
  <c r="AO110"/>
  <c r="AN110"/>
  <c r="AR110" s="1"/>
  <c r="AL110"/>
  <c r="AK110"/>
  <c r="AJ110"/>
  <c r="AI110"/>
  <c r="AM110" s="1"/>
  <c r="BA109"/>
  <c r="AZ109"/>
  <c r="AY109"/>
  <c r="AX109"/>
  <c r="BB109" s="1"/>
  <c r="AV109"/>
  <c r="AU109"/>
  <c r="AT109"/>
  <c r="AS109"/>
  <c r="AW109" s="1"/>
  <c r="AQ109"/>
  <c r="AP109"/>
  <c r="AO109"/>
  <c r="AN109"/>
  <c r="AR109" s="1"/>
  <c r="AL109"/>
  <c r="AK109"/>
  <c r="AJ109"/>
  <c r="AI109"/>
  <c r="AM109" s="1"/>
  <c r="E109"/>
  <c r="BA108"/>
  <c r="AZ108"/>
  <c r="AY108"/>
  <c r="AX108"/>
  <c r="BB108" s="1"/>
  <c r="AV108"/>
  <c r="AU108"/>
  <c r="AT108"/>
  <c r="AS108"/>
  <c r="AW108" s="1"/>
  <c r="AQ108"/>
  <c r="AP108"/>
  <c r="AO108"/>
  <c r="AN108"/>
  <c r="AR108" s="1"/>
  <c r="AL108"/>
  <c r="AK108"/>
  <c r="AJ108"/>
  <c r="AI108"/>
  <c r="AM108" s="1"/>
  <c r="BA107"/>
  <c r="AZ107"/>
  <c r="AY107"/>
  <c r="AX107"/>
  <c r="BB107" s="1"/>
  <c r="AV107"/>
  <c r="AU107"/>
  <c r="AT107"/>
  <c r="AS107"/>
  <c r="AW107" s="1"/>
  <c r="AQ107"/>
  <c r="AP107"/>
  <c r="AO107"/>
  <c r="AN107"/>
  <c r="AR107" s="1"/>
  <c r="AL107"/>
  <c r="AK107"/>
  <c r="AJ107"/>
  <c r="AI107"/>
  <c r="AM107" s="1"/>
  <c r="BA106"/>
  <c r="AZ106"/>
  <c r="AY106"/>
  <c r="AX106"/>
  <c r="BB106" s="1"/>
  <c r="AV106"/>
  <c r="AU106"/>
  <c r="AT106"/>
  <c r="AS106"/>
  <c r="AW106" s="1"/>
  <c r="AQ106"/>
  <c r="AP106"/>
  <c r="AO106"/>
  <c r="AN106"/>
  <c r="AR106" s="1"/>
  <c r="AL106"/>
  <c r="AK106"/>
  <c r="AJ106"/>
  <c r="AI106"/>
  <c r="AM106" s="1"/>
  <c r="BA105"/>
  <c r="AZ105"/>
  <c r="AY105"/>
  <c r="AX105"/>
  <c r="BB105" s="1"/>
  <c r="AV105"/>
  <c r="AU105"/>
  <c r="AT105"/>
  <c r="AS105"/>
  <c r="AW105" s="1"/>
  <c r="AQ105"/>
  <c r="AP105"/>
  <c r="AO105"/>
  <c r="AN105"/>
  <c r="AR105" s="1"/>
  <c r="AL105"/>
  <c r="AK105"/>
  <c r="AJ105"/>
  <c r="AI105"/>
  <c r="AM105" s="1"/>
  <c r="E105"/>
  <c r="BA104"/>
  <c r="AZ104"/>
  <c r="AY104"/>
  <c r="AX104"/>
  <c r="BB104" s="1"/>
  <c r="AV104"/>
  <c r="AU104"/>
  <c r="AT104"/>
  <c r="AS104"/>
  <c r="AW104" s="1"/>
  <c r="AQ104"/>
  <c r="AP104"/>
  <c r="AO104"/>
  <c r="AN104"/>
  <c r="AR104" s="1"/>
  <c r="AL104"/>
  <c r="AK104"/>
  <c r="AJ104"/>
  <c r="AI104"/>
  <c r="AM104" s="1"/>
  <c r="E104"/>
  <c r="E117" s="1"/>
  <c r="BA103"/>
  <c r="AZ103"/>
  <c r="AY103"/>
  <c r="AX103"/>
  <c r="BB103" s="1"/>
  <c r="AV103"/>
  <c r="AU103"/>
  <c r="AT103"/>
  <c r="AS103"/>
  <c r="AW103" s="1"/>
  <c r="AQ103"/>
  <c r="AP103"/>
  <c r="AO103"/>
  <c r="AN103"/>
  <c r="AR103" s="1"/>
  <c r="AL103"/>
  <c r="AK103"/>
  <c r="AJ103"/>
  <c r="AI103"/>
  <c r="AM103" s="1"/>
  <c r="BA101"/>
  <c r="AZ101"/>
  <c r="AY101"/>
  <c r="AX101"/>
  <c r="BB101" s="1"/>
  <c r="AV101"/>
  <c r="AU101"/>
  <c r="AT101"/>
  <c r="AS101"/>
  <c r="AW101" s="1"/>
  <c r="AQ101"/>
  <c r="AP101"/>
  <c r="AO101"/>
  <c r="AN101"/>
  <c r="AR101" s="1"/>
  <c r="AL101"/>
  <c r="AK101"/>
  <c r="AJ101"/>
  <c r="AI101"/>
  <c r="AM101" s="1"/>
  <c r="BA100"/>
  <c r="AZ100"/>
  <c r="AY100"/>
  <c r="AX100"/>
  <c r="BB100" s="1"/>
  <c r="AV100"/>
  <c r="AU100"/>
  <c r="AT100"/>
  <c r="AS100"/>
  <c r="AW100" s="1"/>
  <c r="AQ100"/>
  <c r="AP100"/>
  <c r="AO100"/>
  <c r="AN100"/>
  <c r="AR100" s="1"/>
  <c r="AL100"/>
  <c r="AK100"/>
  <c r="AJ100"/>
  <c r="AI100"/>
  <c r="AM100" s="1"/>
  <c r="BA99"/>
  <c r="AZ99"/>
  <c r="AY99"/>
  <c r="AX99"/>
  <c r="BB99" s="1"/>
  <c r="AV99"/>
  <c r="AU99"/>
  <c r="AT99"/>
  <c r="AS99"/>
  <c r="AW99" s="1"/>
  <c r="AQ99"/>
  <c r="AP99"/>
  <c r="AO99"/>
  <c r="AN99"/>
  <c r="AR99" s="1"/>
  <c r="AL99"/>
  <c r="AK99"/>
  <c r="AJ99"/>
  <c r="AI99"/>
  <c r="AM99" s="1"/>
  <c r="BA98"/>
  <c r="AZ98"/>
  <c r="AY98"/>
  <c r="AX98"/>
  <c r="BB98" s="1"/>
  <c r="AV98"/>
  <c r="AU98"/>
  <c r="AT98"/>
  <c r="AS98"/>
  <c r="AW98" s="1"/>
  <c r="AQ98"/>
  <c r="AP98"/>
  <c r="AO98"/>
  <c r="AN98"/>
  <c r="AR98" s="1"/>
  <c r="AL98"/>
  <c r="AK98"/>
  <c r="AJ98"/>
  <c r="AI98"/>
  <c r="AM98" s="1"/>
  <c r="BA96"/>
  <c r="AZ96"/>
  <c r="AY96"/>
  <c r="AX96"/>
  <c r="BB96" s="1"/>
  <c r="AV96"/>
  <c r="AU96"/>
  <c r="AT96"/>
  <c r="AS96"/>
  <c r="AW96" s="1"/>
  <c r="AQ96"/>
  <c r="AP96"/>
  <c r="AO96"/>
  <c r="AN96"/>
  <c r="AR96" s="1"/>
  <c r="AL96"/>
  <c r="AK96"/>
  <c r="AJ96"/>
  <c r="AI96"/>
  <c r="AM96" s="1"/>
  <c r="BA95"/>
  <c r="AZ95"/>
  <c r="AY95"/>
  <c r="AX95"/>
  <c r="BB95" s="1"/>
  <c r="AV95"/>
  <c r="AU95"/>
  <c r="AT95"/>
  <c r="AS95"/>
  <c r="AW95" s="1"/>
  <c r="AQ95"/>
  <c r="AP95"/>
  <c r="AO95"/>
  <c r="AN95"/>
  <c r="AR95" s="1"/>
  <c r="AL95"/>
  <c r="AK95"/>
  <c r="AJ95"/>
  <c r="AI95"/>
  <c r="AM95" s="1"/>
  <c r="BA94"/>
  <c r="AZ94"/>
  <c r="AY94"/>
  <c r="AX94"/>
  <c r="BB94" s="1"/>
  <c r="AV94"/>
  <c r="AU94"/>
  <c r="AT94"/>
  <c r="AS94"/>
  <c r="AW94" s="1"/>
  <c r="AQ94"/>
  <c r="AP94"/>
  <c r="AO94"/>
  <c r="AN94"/>
  <c r="AR94" s="1"/>
  <c r="AL94"/>
  <c r="AK94"/>
  <c r="AJ94"/>
  <c r="AI94"/>
  <c r="AM94" s="1"/>
  <c r="BA93"/>
  <c r="AZ93"/>
  <c r="AY93"/>
  <c r="AX93"/>
  <c r="BB93" s="1"/>
  <c r="AV93"/>
  <c r="AU93"/>
  <c r="AT93"/>
  <c r="AS93"/>
  <c r="AW93" s="1"/>
  <c r="AQ93"/>
  <c r="AP93"/>
  <c r="AO93"/>
  <c r="AN93"/>
  <c r="AR93" s="1"/>
  <c r="AL93"/>
  <c r="AK93"/>
  <c r="AJ93"/>
  <c r="AI93"/>
  <c r="AM93" s="1"/>
  <c r="BA92"/>
  <c r="AZ92"/>
  <c r="AY92"/>
  <c r="AX92"/>
  <c r="BB92" s="1"/>
  <c r="AV92"/>
  <c r="AU92"/>
  <c r="AT92"/>
  <c r="AS92"/>
  <c r="AW92" s="1"/>
  <c r="AQ92"/>
  <c r="AP92"/>
  <c r="AO92"/>
  <c r="AN92"/>
  <c r="AR92" s="1"/>
  <c r="AL92"/>
  <c r="AK92"/>
  <c r="AJ92"/>
  <c r="AI92"/>
  <c r="AM92" s="1"/>
  <c r="BA91"/>
  <c r="AZ91"/>
  <c r="AY91"/>
  <c r="AX91"/>
  <c r="BB91" s="1"/>
  <c r="AV91"/>
  <c r="AU91"/>
  <c r="AT91"/>
  <c r="AS91"/>
  <c r="AW91" s="1"/>
  <c r="AQ91"/>
  <c r="AP91"/>
  <c r="AO91"/>
  <c r="AN91"/>
  <c r="AR91" s="1"/>
  <c r="AL91"/>
  <c r="AK91"/>
  <c r="AJ91"/>
  <c r="AI91"/>
  <c r="AM91" s="1"/>
  <c r="BA89"/>
  <c r="AZ89"/>
  <c r="AY89"/>
  <c r="AX89"/>
  <c r="BB89" s="1"/>
  <c r="AV89"/>
  <c r="AU89"/>
  <c r="AT89"/>
  <c r="AS89"/>
  <c r="AW89" s="1"/>
  <c r="AQ89"/>
  <c r="AP89"/>
  <c r="AO89"/>
  <c r="AN89"/>
  <c r="AR89" s="1"/>
  <c r="AL89"/>
  <c r="AK89"/>
  <c r="AJ89"/>
  <c r="AI89"/>
  <c r="AM89" s="1"/>
  <c r="BA88"/>
  <c r="AZ88"/>
  <c r="AY88"/>
  <c r="AX88"/>
  <c r="BB88" s="1"/>
  <c r="AV88"/>
  <c r="AU88"/>
  <c r="AT88"/>
  <c r="AS88"/>
  <c r="AW88" s="1"/>
  <c r="AQ88"/>
  <c r="AP88"/>
  <c r="AO88"/>
  <c r="AN88"/>
  <c r="AR88" s="1"/>
  <c r="AL88"/>
  <c r="AK88"/>
  <c r="AJ88"/>
  <c r="AI88"/>
  <c r="AM88" s="1"/>
  <c r="BA87"/>
  <c r="BA117" s="1"/>
  <c r="AZ87"/>
  <c r="AZ117" s="1"/>
  <c r="AY87"/>
  <c r="AY117" s="1"/>
  <c r="AX87"/>
  <c r="AX117" s="1"/>
  <c r="AV87"/>
  <c r="AV117" s="1"/>
  <c r="AU87"/>
  <c r="AU117" s="1"/>
  <c r="AT87"/>
  <c r="AT117" s="1"/>
  <c r="AS87"/>
  <c r="AS117" s="1"/>
  <c r="AQ87"/>
  <c r="AQ117" s="1"/>
  <c r="AP87"/>
  <c r="AP117" s="1"/>
  <c r="AO87"/>
  <c r="AO117" s="1"/>
  <c r="AN87"/>
  <c r="AN117" s="1"/>
  <c r="AL87"/>
  <c r="AL117" s="1"/>
  <c r="AK87"/>
  <c r="AK117" s="1"/>
  <c r="AJ87"/>
  <c r="AJ117" s="1"/>
  <c r="AI87"/>
  <c r="AI117" s="1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BA83"/>
  <c r="AZ83"/>
  <c r="AY83"/>
  <c r="AX83"/>
  <c r="BB83" s="1"/>
  <c r="AV83"/>
  <c r="AU83"/>
  <c r="AT83"/>
  <c r="AS83"/>
  <c r="AQ83"/>
  <c r="AP83"/>
  <c r="AO83"/>
  <c r="AN83"/>
  <c r="AR83" s="1"/>
  <c r="AL83"/>
  <c r="AK83"/>
  <c r="AJ83"/>
  <c r="AI83"/>
  <c r="AM83" s="1"/>
  <c r="E83"/>
  <c r="BA82"/>
  <c r="AZ82"/>
  <c r="AY82"/>
  <c r="AX82"/>
  <c r="AV82"/>
  <c r="AU82"/>
  <c r="AT82"/>
  <c r="AS82"/>
  <c r="AW82" s="1"/>
  <c r="AQ82"/>
  <c r="AP82"/>
  <c r="AO82"/>
  <c r="AN82"/>
  <c r="AR82" s="1"/>
  <c r="AL82"/>
  <c r="AK82"/>
  <c r="AJ82"/>
  <c r="AI82"/>
  <c r="AM82" s="1"/>
  <c r="E82"/>
  <c r="BA81"/>
  <c r="AZ81"/>
  <c r="AY81"/>
  <c r="AX81"/>
  <c r="BB81" s="1"/>
  <c r="AV81"/>
  <c r="AU81"/>
  <c r="AT81"/>
  <c r="AS81"/>
  <c r="AQ81"/>
  <c r="AP81"/>
  <c r="AO81"/>
  <c r="AN81"/>
  <c r="AR81" s="1"/>
  <c r="AL81"/>
  <c r="AK81"/>
  <c r="AJ81"/>
  <c r="AI81"/>
  <c r="AM81" s="1"/>
  <c r="E81"/>
  <c r="BA80"/>
  <c r="AZ80"/>
  <c r="AY80"/>
  <c r="AX80"/>
  <c r="AV80"/>
  <c r="AU80"/>
  <c r="AT80"/>
  <c r="AS80"/>
  <c r="AW80" s="1"/>
  <c r="AQ80"/>
  <c r="AP80"/>
  <c r="AO80"/>
  <c r="AN80"/>
  <c r="AR80" s="1"/>
  <c r="AL80"/>
  <c r="AK80"/>
  <c r="AJ80"/>
  <c r="AI80"/>
  <c r="AM80" s="1"/>
  <c r="E80"/>
  <c r="BA79"/>
  <c r="AZ79"/>
  <c r="AY79"/>
  <c r="AX79"/>
  <c r="BB79" s="1"/>
  <c r="AV79"/>
  <c r="AU79"/>
  <c r="AT79"/>
  <c r="AS79"/>
  <c r="AW79" s="1"/>
  <c r="AQ79"/>
  <c r="AP79"/>
  <c r="AO79"/>
  <c r="AN79"/>
  <c r="AR79" s="1"/>
  <c r="AL79"/>
  <c r="AK79"/>
  <c r="AJ79"/>
  <c r="AI79"/>
  <c r="AM79" s="1"/>
  <c r="BA78"/>
  <c r="AZ78"/>
  <c r="AY78"/>
  <c r="AX78"/>
  <c r="BB78" s="1"/>
  <c r="AV78"/>
  <c r="AU78"/>
  <c r="AT78"/>
  <c r="AS78"/>
  <c r="AW78" s="1"/>
  <c r="AQ78"/>
  <c r="AP78"/>
  <c r="AO78"/>
  <c r="AN78"/>
  <c r="AR78" s="1"/>
  <c r="AL78"/>
  <c r="AK78"/>
  <c r="AJ78"/>
  <c r="AI78"/>
  <c r="AM78" s="1"/>
  <c r="BA77"/>
  <c r="AZ77"/>
  <c r="AY77"/>
  <c r="AX77"/>
  <c r="BB77" s="1"/>
  <c r="AV77"/>
  <c r="AU77"/>
  <c r="AT77"/>
  <c r="AS77"/>
  <c r="AW77" s="1"/>
  <c r="AQ77"/>
  <c r="AP77"/>
  <c r="AO77"/>
  <c r="AN77"/>
  <c r="AR77" s="1"/>
  <c r="AL77"/>
  <c r="AK77"/>
  <c r="AJ77"/>
  <c r="AI77"/>
  <c r="AM77" s="1"/>
  <c r="E77"/>
  <c r="BA76"/>
  <c r="AZ76"/>
  <c r="AY76"/>
  <c r="AX76"/>
  <c r="BB76" s="1"/>
  <c r="AV76"/>
  <c r="AU76"/>
  <c r="AT76"/>
  <c r="AS76"/>
  <c r="AW76" s="1"/>
  <c r="AQ76"/>
  <c r="AP76"/>
  <c r="AO76"/>
  <c r="AN76"/>
  <c r="AR76" s="1"/>
  <c r="AL76"/>
  <c r="AK76"/>
  <c r="AJ76"/>
  <c r="AI76"/>
  <c r="AM76" s="1"/>
  <c r="BA75"/>
  <c r="AZ75"/>
  <c r="AY75"/>
  <c r="AX75"/>
  <c r="BB75" s="1"/>
  <c r="AV75"/>
  <c r="AU75"/>
  <c r="AT75"/>
  <c r="AS75"/>
  <c r="AW75" s="1"/>
  <c r="AQ75"/>
  <c r="AP75"/>
  <c r="AO75"/>
  <c r="AN75"/>
  <c r="AR75" s="1"/>
  <c r="AL75"/>
  <c r="AK75"/>
  <c r="AJ75"/>
  <c r="AI75"/>
  <c r="AM75" s="1"/>
  <c r="E75"/>
  <c r="D75"/>
  <c r="BA74"/>
  <c r="AZ74"/>
  <c r="AY74"/>
  <c r="AV74"/>
  <c r="AU74"/>
  <c r="AT74"/>
  <c r="AS74"/>
  <c r="AW74" s="1"/>
  <c r="AQ74"/>
  <c r="AP74"/>
  <c r="AO74"/>
  <c r="AL74"/>
  <c r="AK74"/>
  <c r="AJ74"/>
  <c r="AI74"/>
  <c r="AM74" s="1"/>
  <c r="F74"/>
  <c r="F84" s="1"/>
  <c r="E74"/>
  <c r="BA73"/>
  <c r="AZ73"/>
  <c r="AY73"/>
  <c r="AX73"/>
  <c r="BB73" s="1"/>
  <c r="AV73"/>
  <c r="AU73"/>
  <c r="AT73"/>
  <c r="AS73"/>
  <c r="AW73" s="1"/>
  <c r="AQ73"/>
  <c r="AP73"/>
  <c r="AO73"/>
  <c r="AN73"/>
  <c r="AR73" s="1"/>
  <c r="AL73"/>
  <c r="AK73"/>
  <c r="AJ73"/>
  <c r="AI73"/>
  <c r="AM73" s="1"/>
  <c r="E73"/>
  <c r="BA72"/>
  <c r="AZ72"/>
  <c r="AY72"/>
  <c r="AX72"/>
  <c r="BB72" s="1"/>
  <c r="AV72"/>
  <c r="AU72"/>
  <c r="AT72"/>
  <c r="AS72"/>
  <c r="AW72" s="1"/>
  <c r="AQ72"/>
  <c r="AP72"/>
  <c r="AO72"/>
  <c r="AN72"/>
  <c r="AR72" s="1"/>
  <c r="AL72"/>
  <c r="AK72"/>
  <c r="AJ72"/>
  <c r="AI72"/>
  <c r="AM72" s="1"/>
  <c r="E72"/>
  <c r="BA71"/>
  <c r="AZ71"/>
  <c r="AY71"/>
  <c r="AX71"/>
  <c r="BB71" s="1"/>
  <c r="AV71"/>
  <c r="AU71"/>
  <c r="AT71"/>
  <c r="AS71"/>
  <c r="AW71" s="1"/>
  <c r="AQ71"/>
  <c r="AP71"/>
  <c r="AO71"/>
  <c r="AN71"/>
  <c r="AR71" s="1"/>
  <c r="AL71"/>
  <c r="AK71"/>
  <c r="AJ71"/>
  <c r="AI71"/>
  <c r="AM71" s="1"/>
  <c r="BA70"/>
  <c r="AZ70"/>
  <c r="AY70"/>
  <c r="AX70"/>
  <c r="BB70" s="1"/>
  <c r="AV70"/>
  <c r="AU70"/>
  <c r="AT70"/>
  <c r="AS70"/>
  <c r="AW70" s="1"/>
  <c r="AQ70"/>
  <c r="AP70"/>
  <c r="AO70"/>
  <c r="AN70"/>
  <c r="AR70" s="1"/>
  <c r="AL70"/>
  <c r="AK70"/>
  <c r="AJ70"/>
  <c r="AI70"/>
  <c r="AM70" s="1"/>
  <c r="E70"/>
  <c r="D70"/>
  <c r="D84" s="1"/>
  <c r="BA69"/>
  <c r="AZ69"/>
  <c r="AY69"/>
  <c r="AX69"/>
  <c r="BB69" s="1"/>
  <c r="AV69"/>
  <c r="AU69"/>
  <c r="AT69"/>
  <c r="AS69"/>
  <c r="AW69" s="1"/>
  <c r="AQ69"/>
  <c r="AP69"/>
  <c r="AO69"/>
  <c r="AN69"/>
  <c r="AR69" s="1"/>
  <c r="AL69"/>
  <c r="AK69"/>
  <c r="AJ69"/>
  <c r="AI69"/>
  <c r="AM69" s="1"/>
  <c r="BA68"/>
  <c r="AZ68"/>
  <c r="AY68"/>
  <c r="AX68"/>
  <c r="BB68" s="1"/>
  <c r="AV68"/>
  <c r="AU68"/>
  <c r="AT68"/>
  <c r="AS68"/>
  <c r="AW68" s="1"/>
  <c r="AQ68"/>
  <c r="AP68"/>
  <c r="AO68"/>
  <c r="AN68"/>
  <c r="AR68" s="1"/>
  <c r="AL68"/>
  <c r="AK68"/>
  <c r="AJ68"/>
  <c r="AI68"/>
  <c r="AM68" s="1"/>
  <c r="BA67"/>
  <c r="AZ67"/>
  <c r="AY67"/>
  <c r="AX67"/>
  <c r="BB67" s="1"/>
  <c r="AV67"/>
  <c r="AU67"/>
  <c r="AT67"/>
  <c r="AS67"/>
  <c r="AW67" s="1"/>
  <c r="AQ67"/>
  <c r="AP67"/>
  <c r="AO67"/>
  <c r="AN67"/>
  <c r="AR67" s="1"/>
  <c r="AL67"/>
  <c r="AK67"/>
  <c r="AJ67"/>
  <c r="AI67"/>
  <c r="AM67" s="1"/>
  <c r="BA66"/>
  <c r="AZ66"/>
  <c r="AY66"/>
  <c r="AX66"/>
  <c r="BB66" s="1"/>
  <c r="AV66"/>
  <c r="AU66"/>
  <c r="AT66"/>
  <c r="AS66"/>
  <c r="AW66" s="1"/>
  <c r="AQ66"/>
  <c r="AP66"/>
  <c r="AO66"/>
  <c r="AN66"/>
  <c r="AR66" s="1"/>
  <c r="AL66"/>
  <c r="AK66"/>
  <c r="AJ66"/>
  <c r="AI66"/>
  <c r="AM66" s="1"/>
  <c r="E66"/>
  <c r="E84" s="1"/>
  <c r="BA65"/>
  <c r="AZ65"/>
  <c r="AY65"/>
  <c r="AX65"/>
  <c r="BB65" s="1"/>
  <c r="AV65"/>
  <c r="AU65"/>
  <c r="AT65"/>
  <c r="AS65"/>
  <c r="AW65" s="1"/>
  <c r="AQ65"/>
  <c r="AP65"/>
  <c r="AO65"/>
  <c r="AN65"/>
  <c r="AR65" s="1"/>
  <c r="AL65"/>
  <c r="AK65"/>
  <c r="AJ65"/>
  <c r="AI65"/>
  <c r="AM65" s="1"/>
  <c r="BA64"/>
  <c r="AZ64"/>
  <c r="AY64"/>
  <c r="AX64"/>
  <c r="BB64" s="1"/>
  <c r="AV64"/>
  <c r="AU64"/>
  <c r="AT64"/>
  <c r="AS64"/>
  <c r="AW64" s="1"/>
  <c r="AQ64"/>
  <c r="AP64"/>
  <c r="AO64"/>
  <c r="AN64"/>
  <c r="AR64" s="1"/>
  <c r="AL64"/>
  <c r="AK64"/>
  <c r="AJ64"/>
  <c r="AI64"/>
  <c r="AM64" s="1"/>
  <c r="BA62"/>
  <c r="AZ62"/>
  <c r="AY62"/>
  <c r="AX62"/>
  <c r="BB62" s="1"/>
  <c r="AV62"/>
  <c r="AU62"/>
  <c r="AT62"/>
  <c r="AS62"/>
  <c r="AW62" s="1"/>
  <c r="AQ62"/>
  <c r="AP62"/>
  <c r="AO62"/>
  <c r="AN62"/>
  <c r="AR62" s="1"/>
  <c r="AL62"/>
  <c r="AK62"/>
  <c r="AJ62"/>
  <c r="AI62"/>
  <c r="AM62" s="1"/>
  <c r="BA61"/>
  <c r="AZ61"/>
  <c r="AY61"/>
  <c r="AX61"/>
  <c r="BB61" s="1"/>
  <c r="AV61"/>
  <c r="AU61"/>
  <c r="AT61"/>
  <c r="AS61"/>
  <c r="AW61" s="1"/>
  <c r="AQ61"/>
  <c r="AP61"/>
  <c r="AO61"/>
  <c r="AN61"/>
  <c r="AR61" s="1"/>
  <c r="AL61"/>
  <c r="AK61"/>
  <c r="AJ61"/>
  <c r="AI61"/>
  <c r="AM61" s="1"/>
  <c r="BA60"/>
  <c r="AZ60"/>
  <c r="AY60"/>
  <c r="AX60"/>
  <c r="BB60" s="1"/>
  <c r="AV60"/>
  <c r="AU60"/>
  <c r="AT60"/>
  <c r="AS60"/>
  <c r="AW60" s="1"/>
  <c r="AQ60"/>
  <c r="AP60"/>
  <c r="AO60"/>
  <c r="AN60"/>
  <c r="AR60" s="1"/>
  <c r="AL60"/>
  <c r="AK60"/>
  <c r="AJ60"/>
  <c r="AI60"/>
  <c r="AM60" s="1"/>
  <c r="BA59"/>
  <c r="AZ59"/>
  <c r="AY59"/>
  <c r="AX59"/>
  <c r="BB59" s="1"/>
  <c r="AV59"/>
  <c r="AU59"/>
  <c r="AT59"/>
  <c r="AS59"/>
  <c r="AW59" s="1"/>
  <c r="AQ59"/>
  <c r="AP59"/>
  <c r="AO59"/>
  <c r="AN59"/>
  <c r="AR59" s="1"/>
  <c r="AL59"/>
  <c r="AK59"/>
  <c r="AJ59"/>
  <c r="AI59"/>
  <c r="AM59" s="1"/>
  <c r="BA58"/>
  <c r="AZ58"/>
  <c r="AY58"/>
  <c r="AX58"/>
  <c r="BB58" s="1"/>
  <c r="AV58"/>
  <c r="AU58"/>
  <c r="AT58"/>
  <c r="AS58"/>
  <c r="AW58" s="1"/>
  <c r="AQ58"/>
  <c r="AP58"/>
  <c r="AO58"/>
  <c r="AN58"/>
  <c r="AR58" s="1"/>
  <c r="AL58"/>
  <c r="AK58"/>
  <c r="AJ58"/>
  <c r="AI58"/>
  <c r="AM58" s="1"/>
  <c r="BA57"/>
  <c r="AZ57"/>
  <c r="AY57"/>
  <c r="AX57"/>
  <c r="BB57" s="1"/>
  <c r="AV57"/>
  <c r="AU57"/>
  <c r="AT57"/>
  <c r="AS57"/>
  <c r="AW57" s="1"/>
  <c r="AQ57"/>
  <c r="AP57"/>
  <c r="AO57"/>
  <c r="AN57"/>
  <c r="AR57" s="1"/>
  <c r="AL57"/>
  <c r="AK57"/>
  <c r="AJ57"/>
  <c r="AI57"/>
  <c r="AM57" s="1"/>
  <c r="BA56"/>
  <c r="AZ56"/>
  <c r="AY56"/>
  <c r="AX56"/>
  <c r="BB56" s="1"/>
  <c r="AV56"/>
  <c r="AU56"/>
  <c r="AT56"/>
  <c r="AS56"/>
  <c r="AW56" s="1"/>
  <c r="AQ56"/>
  <c r="AP56"/>
  <c r="AO56"/>
  <c r="AN56"/>
  <c r="AR56" s="1"/>
  <c r="AL56"/>
  <c r="AK56"/>
  <c r="AJ56"/>
  <c r="AI56"/>
  <c r="AM56" s="1"/>
  <c r="BA55"/>
  <c r="AZ55"/>
  <c r="AY55"/>
  <c r="AX55"/>
  <c r="BB55" s="1"/>
  <c r="AV55"/>
  <c r="AU55"/>
  <c r="AT55"/>
  <c r="AS55"/>
  <c r="AW55" s="1"/>
  <c r="AQ55"/>
  <c r="AP55"/>
  <c r="AO55"/>
  <c r="AN55"/>
  <c r="AR55" s="1"/>
  <c r="AL55"/>
  <c r="AK55"/>
  <c r="AJ55"/>
  <c r="AI55"/>
  <c r="AM55" s="1"/>
  <c r="BA54"/>
  <c r="AZ54"/>
  <c r="AY54"/>
  <c r="AX54"/>
  <c r="BB54" s="1"/>
  <c r="AV54"/>
  <c r="AU54"/>
  <c r="AT54"/>
  <c r="AS54"/>
  <c r="AW54" s="1"/>
  <c r="AQ54"/>
  <c r="AP54"/>
  <c r="AO54"/>
  <c r="AN54"/>
  <c r="AR54" s="1"/>
  <c r="AL54"/>
  <c r="AK54"/>
  <c r="AJ54"/>
  <c r="AI54"/>
  <c r="AM54" s="1"/>
  <c r="BA53"/>
  <c r="AZ53"/>
  <c r="AY53"/>
  <c r="AX53"/>
  <c r="BB53" s="1"/>
  <c r="AV53"/>
  <c r="AU53"/>
  <c r="AT53"/>
  <c r="AS53"/>
  <c r="AW53" s="1"/>
  <c r="AQ53"/>
  <c r="AP53"/>
  <c r="AO53"/>
  <c r="AN53"/>
  <c r="AR53" s="1"/>
  <c r="AL53"/>
  <c r="AK53"/>
  <c r="AJ53"/>
  <c r="AI53"/>
  <c r="AM53" s="1"/>
  <c r="BA52"/>
  <c r="AZ52"/>
  <c r="AY52"/>
  <c r="AX52"/>
  <c r="BB52" s="1"/>
  <c r="AV52"/>
  <c r="AU52"/>
  <c r="AT52"/>
  <c r="AS52"/>
  <c r="AW52" s="1"/>
  <c r="AQ52"/>
  <c r="AP52"/>
  <c r="AO52"/>
  <c r="AN52"/>
  <c r="AR52" s="1"/>
  <c r="AL52"/>
  <c r="AK52"/>
  <c r="AJ52"/>
  <c r="AI52"/>
  <c r="AM52" s="1"/>
  <c r="BA51"/>
  <c r="BA84" s="1"/>
  <c r="AZ51"/>
  <c r="AZ84" s="1"/>
  <c r="AY51"/>
  <c r="AY84" s="1"/>
  <c r="AX51"/>
  <c r="AV51"/>
  <c r="AV84" s="1"/>
  <c r="AU51"/>
  <c r="AU84" s="1"/>
  <c r="AT51"/>
  <c r="AT84" s="1"/>
  <c r="AS51"/>
  <c r="AS84" s="1"/>
  <c r="AQ51"/>
  <c r="AQ84" s="1"/>
  <c r="AP51"/>
  <c r="AP84" s="1"/>
  <c r="AO51"/>
  <c r="AO84" s="1"/>
  <c r="AN51"/>
  <c r="AL51"/>
  <c r="AL84" s="1"/>
  <c r="AK51"/>
  <c r="AK84" s="1"/>
  <c r="AJ51"/>
  <c r="AJ84" s="1"/>
  <c r="AI51"/>
  <c r="AI84" s="1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A47"/>
  <c r="AZ47"/>
  <c r="AY47"/>
  <c r="AX47"/>
  <c r="BB47" s="1"/>
  <c r="AV47"/>
  <c r="AU47"/>
  <c r="AT47"/>
  <c r="AS47"/>
  <c r="AW47" s="1"/>
  <c r="AQ47"/>
  <c r="AP47"/>
  <c r="AO47"/>
  <c r="AN47"/>
  <c r="AR47" s="1"/>
  <c r="AL47"/>
  <c r="AK47"/>
  <c r="AJ47"/>
  <c r="AI47"/>
  <c r="AM47" s="1"/>
  <c r="BA46"/>
  <c r="AZ46"/>
  <c r="AY46"/>
  <c r="AX46"/>
  <c r="BB46" s="1"/>
  <c r="AV46"/>
  <c r="AU46"/>
  <c r="AT46"/>
  <c r="AS46"/>
  <c r="AW46" s="1"/>
  <c r="AQ46"/>
  <c r="AP46"/>
  <c r="AO46"/>
  <c r="AN46"/>
  <c r="AR46" s="1"/>
  <c r="AL46"/>
  <c r="AK46"/>
  <c r="AJ46"/>
  <c r="AI46"/>
  <c r="AM46" s="1"/>
  <c r="BA45"/>
  <c r="AZ45"/>
  <c r="AY45"/>
  <c r="AX45"/>
  <c r="BB45" s="1"/>
  <c r="AV45"/>
  <c r="AU45"/>
  <c r="AT45"/>
  <c r="AS45"/>
  <c r="AW45" s="1"/>
  <c r="AQ45"/>
  <c r="AP45"/>
  <c r="AO45"/>
  <c r="AN45"/>
  <c r="AR45" s="1"/>
  <c r="AL45"/>
  <c r="AK45"/>
  <c r="AJ45"/>
  <c r="AI45"/>
  <c r="AM45" s="1"/>
  <c r="BA44"/>
  <c r="AZ44"/>
  <c r="AY44"/>
  <c r="AX44"/>
  <c r="BB44" s="1"/>
  <c r="AV44"/>
  <c r="AU44"/>
  <c r="AT44"/>
  <c r="AS44"/>
  <c r="AW44" s="1"/>
  <c r="AQ44"/>
  <c r="AP44"/>
  <c r="AO44"/>
  <c r="AN44"/>
  <c r="AR44" s="1"/>
  <c r="AL44"/>
  <c r="AK44"/>
  <c r="AJ44"/>
  <c r="AI44"/>
  <c r="AM44" s="1"/>
  <c r="BA43"/>
  <c r="AZ43"/>
  <c r="AY43"/>
  <c r="AX43"/>
  <c r="BB43" s="1"/>
  <c r="AV43"/>
  <c r="AU43"/>
  <c r="AT43"/>
  <c r="AS43"/>
  <c r="AW43" s="1"/>
  <c r="AQ43"/>
  <c r="AP43"/>
  <c r="AO43"/>
  <c r="AN43"/>
  <c r="AR43" s="1"/>
  <c r="AL43"/>
  <c r="AK43"/>
  <c r="AJ43"/>
  <c r="AI43"/>
  <c r="AM43" s="1"/>
  <c r="BA42"/>
  <c r="AZ42"/>
  <c r="AY42"/>
  <c r="AX42"/>
  <c r="BB42" s="1"/>
  <c r="AV42"/>
  <c r="AU42"/>
  <c r="AT42"/>
  <c r="AS42"/>
  <c r="AW42" s="1"/>
  <c r="AQ42"/>
  <c r="AP42"/>
  <c r="AO42"/>
  <c r="AN42"/>
  <c r="AR42" s="1"/>
  <c r="AL42"/>
  <c r="AK42"/>
  <c r="AJ42"/>
  <c r="AI42"/>
  <c r="AM42" s="1"/>
  <c r="BA41"/>
  <c r="AZ41"/>
  <c r="AY41"/>
  <c r="AX41"/>
  <c r="BB41" s="1"/>
  <c r="AV41"/>
  <c r="AU41"/>
  <c r="AT41"/>
  <c r="AS41"/>
  <c r="AW41" s="1"/>
  <c r="AQ41"/>
  <c r="AP41"/>
  <c r="AO41"/>
  <c r="AN41"/>
  <c r="AR41" s="1"/>
  <c r="AL41"/>
  <c r="AK41"/>
  <c r="AJ41"/>
  <c r="AI41"/>
  <c r="AM41" s="1"/>
  <c r="BA39"/>
  <c r="BA48" s="1"/>
  <c r="AZ39"/>
  <c r="AZ48" s="1"/>
  <c r="AY39"/>
  <c r="AY48" s="1"/>
  <c r="AX39"/>
  <c r="BB39" s="1"/>
  <c r="BB48" s="1"/>
  <c r="AV39"/>
  <c r="AV48" s="1"/>
  <c r="AU39"/>
  <c r="AU48" s="1"/>
  <c r="AT39"/>
  <c r="AT48" s="1"/>
  <c r="AS39"/>
  <c r="AS48" s="1"/>
  <c r="AQ39"/>
  <c r="AQ48" s="1"/>
  <c r="AP39"/>
  <c r="AP48" s="1"/>
  <c r="AO39"/>
  <c r="AO48" s="1"/>
  <c r="AN39"/>
  <c r="AR39" s="1"/>
  <c r="AR48" s="1"/>
  <c r="AL39"/>
  <c r="AL48" s="1"/>
  <c r="AK39"/>
  <c r="AK48" s="1"/>
  <c r="AJ39"/>
  <c r="AJ48" s="1"/>
  <c r="AI39"/>
  <c r="AI48" s="1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BA35"/>
  <c r="AZ35"/>
  <c r="AY35"/>
  <c r="AX35"/>
  <c r="BB35" s="1"/>
  <c r="AV35"/>
  <c r="AU35"/>
  <c r="AT35"/>
  <c r="AS35"/>
  <c r="AW35" s="1"/>
  <c r="AQ35"/>
  <c r="AP35"/>
  <c r="AO35"/>
  <c r="AN35"/>
  <c r="AR35" s="1"/>
  <c r="AL35"/>
  <c r="AK35"/>
  <c r="AJ35"/>
  <c r="AI35"/>
  <c r="AM35" s="1"/>
  <c r="BA33"/>
  <c r="AZ33"/>
  <c r="AY33"/>
  <c r="AX33"/>
  <c r="BB33" s="1"/>
  <c r="AV33"/>
  <c r="AU33"/>
  <c r="AT33"/>
  <c r="AS33"/>
  <c r="AW33" s="1"/>
  <c r="AQ33"/>
  <c r="AP33"/>
  <c r="AO33"/>
  <c r="AN33"/>
  <c r="AR33" s="1"/>
  <c r="AL33"/>
  <c r="AK33"/>
  <c r="AJ33"/>
  <c r="AI33"/>
  <c r="AM33" s="1"/>
  <c r="BA32"/>
  <c r="AZ32"/>
  <c r="AY32"/>
  <c r="AX32"/>
  <c r="BB32" s="1"/>
  <c r="AV32"/>
  <c r="AU32"/>
  <c r="AT32"/>
  <c r="AS32"/>
  <c r="AW32" s="1"/>
  <c r="AQ32"/>
  <c r="AP32"/>
  <c r="AO32"/>
  <c r="AN32"/>
  <c r="AR32" s="1"/>
  <c r="AL32"/>
  <c r="AK32"/>
  <c r="AJ32"/>
  <c r="AI32"/>
  <c r="AM32" s="1"/>
  <c r="BA31"/>
  <c r="AZ31"/>
  <c r="AY31"/>
  <c r="AX31"/>
  <c r="BB31" s="1"/>
  <c r="AV31"/>
  <c r="AU31"/>
  <c r="AT31"/>
  <c r="AS31"/>
  <c r="AW31" s="1"/>
  <c r="AQ31"/>
  <c r="AP31"/>
  <c r="AO31"/>
  <c r="AN31"/>
  <c r="AR31" s="1"/>
  <c r="AL31"/>
  <c r="AK31"/>
  <c r="AJ31"/>
  <c r="AI31"/>
  <c r="AM31" s="1"/>
  <c r="BA29"/>
  <c r="AZ29"/>
  <c r="AY29"/>
  <c r="AX29"/>
  <c r="BB29" s="1"/>
  <c r="AV29"/>
  <c r="AU29"/>
  <c r="AT29"/>
  <c r="AS29"/>
  <c r="AW29" s="1"/>
  <c r="AQ29"/>
  <c r="AP29"/>
  <c r="AO29"/>
  <c r="AN29"/>
  <c r="AR29" s="1"/>
  <c r="AL29"/>
  <c r="AK29"/>
  <c r="AJ29"/>
  <c r="AI29"/>
  <c r="AM29" s="1"/>
  <c r="BA28"/>
  <c r="AZ28"/>
  <c r="AY28"/>
  <c r="AX28"/>
  <c r="BB28" s="1"/>
  <c r="AV28"/>
  <c r="AU28"/>
  <c r="AT28"/>
  <c r="AS28"/>
  <c r="AW28" s="1"/>
  <c r="AQ28"/>
  <c r="AP28"/>
  <c r="AO28"/>
  <c r="AN28"/>
  <c r="AR28" s="1"/>
  <c r="AL28"/>
  <c r="AK28"/>
  <c r="AJ28"/>
  <c r="AI28"/>
  <c r="AM28" s="1"/>
  <c r="BA26"/>
  <c r="AZ26"/>
  <c r="AY26"/>
  <c r="AX26"/>
  <c r="BB26" s="1"/>
  <c r="AV26"/>
  <c r="AU26"/>
  <c r="AT26"/>
  <c r="AS26"/>
  <c r="AW26" s="1"/>
  <c r="AQ26"/>
  <c r="AP26"/>
  <c r="AO26"/>
  <c r="AN26"/>
  <c r="AR26" s="1"/>
  <c r="AL26"/>
  <c r="AK26"/>
  <c r="AJ26"/>
  <c r="AI26"/>
  <c r="AM26" s="1"/>
  <c r="BA25"/>
  <c r="AZ25"/>
  <c r="AY25"/>
  <c r="AX25"/>
  <c r="BB25" s="1"/>
  <c r="AV25"/>
  <c r="AU25"/>
  <c r="AT25"/>
  <c r="AS25"/>
  <c r="AW25" s="1"/>
  <c r="AQ25"/>
  <c r="AP25"/>
  <c r="AO25"/>
  <c r="AN25"/>
  <c r="AR25" s="1"/>
  <c r="AL25"/>
  <c r="AK25"/>
  <c r="AJ25"/>
  <c r="AI25"/>
  <c r="AM25" s="1"/>
  <c r="BA24"/>
  <c r="AZ24"/>
  <c r="AY24"/>
  <c r="AX24"/>
  <c r="BB24" s="1"/>
  <c r="AV24"/>
  <c r="AU24"/>
  <c r="AT24"/>
  <c r="AS24"/>
  <c r="AW24" s="1"/>
  <c r="AQ24"/>
  <c r="AP24"/>
  <c r="AO24"/>
  <c r="AN24"/>
  <c r="AR24" s="1"/>
  <c r="AL24"/>
  <c r="AK24"/>
  <c r="AJ24"/>
  <c r="AI24"/>
  <c r="AM24" s="1"/>
  <c r="BA23"/>
  <c r="AZ23"/>
  <c r="AY23"/>
  <c r="AX23"/>
  <c r="BB23" s="1"/>
  <c r="AV23"/>
  <c r="AU23"/>
  <c r="AT23"/>
  <c r="AS23"/>
  <c r="AW23" s="1"/>
  <c r="AQ23"/>
  <c r="AP23"/>
  <c r="AO23"/>
  <c r="AN23"/>
  <c r="AR23" s="1"/>
  <c r="AL23"/>
  <c r="AK23"/>
  <c r="AJ23"/>
  <c r="AI23"/>
  <c r="AM23" s="1"/>
  <c r="BA22"/>
  <c r="AZ22"/>
  <c r="AY22"/>
  <c r="AX22"/>
  <c r="BB22" s="1"/>
  <c r="AV22"/>
  <c r="AU22"/>
  <c r="AT22"/>
  <c r="AS22"/>
  <c r="AW22" s="1"/>
  <c r="AQ22"/>
  <c r="AP22"/>
  <c r="AO22"/>
  <c r="AN22"/>
  <c r="AR22" s="1"/>
  <c r="AL22"/>
  <c r="AK22"/>
  <c r="AJ22"/>
  <c r="AI22"/>
  <c r="AM22" s="1"/>
  <c r="BA21"/>
  <c r="AZ21"/>
  <c r="AY21"/>
  <c r="AX21"/>
  <c r="BB21" s="1"/>
  <c r="AV21"/>
  <c r="AU21"/>
  <c r="AT21"/>
  <c r="AS21"/>
  <c r="AW21" s="1"/>
  <c r="AQ21"/>
  <c r="AP21"/>
  <c r="AO21"/>
  <c r="AN21"/>
  <c r="AR21" s="1"/>
  <c r="AL21"/>
  <c r="AK21"/>
  <c r="AJ21"/>
  <c r="AI21"/>
  <c r="AM21" s="1"/>
  <c r="BA19"/>
  <c r="AZ19"/>
  <c r="AY19"/>
  <c r="AX19"/>
  <c r="BB19" s="1"/>
  <c r="AV19"/>
  <c r="AU19"/>
  <c r="AT19"/>
  <c r="AS19"/>
  <c r="AW19" s="1"/>
  <c r="AQ19"/>
  <c r="AP19"/>
  <c r="AO19"/>
  <c r="AN19"/>
  <c r="AR19" s="1"/>
  <c r="AL19"/>
  <c r="AK19"/>
  <c r="AJ19"/>
  <c r="AI19"/>
  <c r="AM19" s="1"/>
  <c r="BA18"/>
  <c r="AZ18"/>
  <c r="AY18"/>
  <c r="AX18"/>
  <c r="BB18" s="1"/>
  <c r="AV18"/>
  <c r="AU18"/>
  <c r="AT18"/>
  <c r="AS18"/>
  <c r="AW18" s="1"/>
  <c r="AQ18"/>
  <c r="AP18"/>
  <c r="AO18"/>
  <c r="AN18"/>
  <c r="AR18" s="1"/>
  <c r="AL18"/>
  <c r="AK18"/>
  <c r="AJ18"/>
  <c r="AI18"/>
  <c r="AM18" s="1"/>
  <c r="BA17"/>
  <c r="AZ17"/>
  <c r="AY17"/>
  <c r="AX17"/>
  <c r="BB17" s="1"/>
  <c r="AV17"/>
  <c r="AU17"/>
  <c r="AT17"/>
  <c r="AS17"/>
  <c r="AW17" s="1"/>
  <c r="AQ17"/>
  <c r="AP17"/>
  <c r="AO17"/>
  <c r="AN17"/>
  <c r="AR17" s="1"/>
  <c r="AL17"/>
  <c r="AK17"/>
  <c r="AJ17"/>
  <c r="AI17"/>
  <c r="AM17" s="1"/>
  <c r="BA16"/>
  <c r="AZ16"/>
  <c r="AY16"/>
  <c r="AX16"/>
  <c r="BB16" s="1"/>
  <c r="AV16"/>
  <c r="AU16"/>
  <c r="AT16"/>
  <c r="AS16"/>
  <c r="AW16" s="1"/>
  <c r="AQ16"/>
  <c r="AP16"/>
  <c r="AO16"/>
  <c r="AN16"/>
  <c r="AR16" s="1"/>
  <c r="AL16"/>
  <c r="AK16"/>
  <c r="AJ16"/>
  <c r="AI16"/>
  <c r="AM16" s="1"/>
  <c r="BA15"/>
  <c r="BA36" s="1"/>
  <c r="AZ15"/>
  <c r="AZ36" s="1"/>
  <c r="AY15"/>
  <c r="AY36" s="1"/>
  <c r="AX15"/>
  <c r="AX36" s="1"/>
  <c r="AV15"/>
  <c r="AV36" s="1"/>
  <c r="AU15"/>
  <c r="AU36" s="1"/>
  <c r="AT15"/>
  <c r="AT36" s="1"/>
  <c r="AS15"/>
  <c r="AW15" s="1"/>
  <c r="AW36" s="1"/>
  <c r="AQ15"/>
  <c r="AQ36" s="1"/>
  <c r="AP15"/>
  <c r="AP36" s="1"/>
  <c r="AO15"/>
  <c r="AO36" s="1"/>
  <c r="AN15"/>
  <c r="AN36" s="1"/>
  <c r="AL15"/>
  <c r="AL36" s="1"/>
  <c r="AK15"/>
  <c r="AK36" s="1"/>
  <c r="AJ15"/>
  <c r="AJ36" s="1"/>
  <c r="AI15"/>
  <c r="AM15" s="1"/>
  <c r="AM36" s="1"/>
  <c r="AH12"/>
  <c r="AH185" s="1"/>
  <c r="AG12"/>
  <c r="AG185" s="1"/>
  <c r="AF12"/>
  <c r="AF185" s="1"/>
  <c r="AE12"/>
  <c r="AE185" s="1"/>
  <c r="AD12"/>
  <c r="AD185" s="1"/>
  <c r="AC12"/>
  <c r="AC185" s="1"/>
  <c r="AB12"/>
  <c r="AB185" s="1"/>
  <c r="AA12"/>
  <c r="AA185" s="1"/>
  <c r="Z12"/>
  <c r="Z185" s="1"/>
  <c r="Y12"/>
  <c r="Y185" s="1"/>
  <c r="X12"/>
  <c r="X185" s="1"/>
  <c r="W12"/>
  <c r="W185" s="1"/>
  <c r="V12"/>
  <c r="V185" s="1"/>
  <c r="U12"/>
  <c r="U185" s="1"/>
  <c r="T12"/>
  <c r="T185" s="1"/>
  <c r="S12"/>
  <c r="S185" s="1"/>
  <c r="R12"/>
  <c r="R185" s="1"/>
  <c r="Q12"/>
  <c r="Q185" s="1"/>
  <c r="P12"/>
  <c r="P185" s="1"/>
  <c r="O12"/>
  <c r="O185" s="1"/>
  <c r="N12"/>
  <c r="N185" s="1"/>
  <c r="M12"/>
  <c r="M185" s="1"/>
  <c r="L12"/>
  <c r="L185" s="1"/>
  <c r="K12"/>
  <c r="K185" s="1"/>
  <c r="J12"/>
  <c r="J185" s="1"/>
  <c r="I12"/>
  <c r="I185" s="1"/>
  <c r="H12"/>
  <c r="H185" s="1"/>
  <c r="G12"/>
  <c r="G185" s="1"/>
  <c r="F12"/>
  <c r="F185" s="1"/>
  <c r="E12"/>
  <c r="D12"/>
  <c r="D185" s="1"/>
  <c r="BA11"/>
  <c r="AZ11"/>
  <c r="AY11"/>
  <c r="AX11"/>
  <c r="BB11" s="1"/>
  <c r="AV11"/>
  <c r="AU11"/>
  <c r="AT11"/>
  <c r="AS11"/>
  <c r="AW11" s="1"/>
  <c r="AQ11"/>
  <c r="AP11"/>
  <c r="AO11"/>
  <c r="AN11"/>
  <c r="AR11" s="1"/>
  <c r="AL11"/>
  <c r="AK11"/>
  <c r="AJ11"/>
  <c r="AI11"/>
  <c r="AM11" s="1"/>
  <c r="BA10"/>
  <c r="AZ10"/>
  <c r="AY10"/>
  <c r="AX10"/>
  <c r="BB10" s="1"/>
  <c r="AV10"/>
  <c r="AU10"/>
  <c r="AT10"/>
  <c r="AS10"/>
  <c r="AW10" s="1"/>
  <c r="AQ10"/>
  <c r="AP10"/>
  <c r="AO10"/>
  <c r="AN10"/>
  <c r="AR10" s="1"/>
  <c r="AL10"/>
  <c r="AK10"/>
  <c r="AJ10"/>
  <c r="AI10"/>
  <c r="AM10" s="1"/>
  <c r="BA9"/>
  <c r="BA12" s="1"/>
  <c r="BA185" s="1"/>
  <c r="AZ9"/>
  <c r="AZ12" s="1"/>
  <c r="AY9"/>
  <c r="AY12" s="1"/>
  <c r="AY185" s="1"/>
  <c r="AX9"/>
  <c r="BB9" s="1"/>
  <c r="BB12" s="1"/>
  <c r="AV9"/>
  <c r="AV12" s="1"/>
  <c r="AV185" s="1"/>
  <c r="AU9"/>
  <c r="AU12" s="1"/>
  <c r="AT9"/>
  <c r="AT12" s="1"/>
  <c r="AT185" s="1"/>
  <c r="AS9"/>
  <c r="AS12" s="1"/>
  <c r="AQ9"/>
  <c r="AQ12" s="1"/>
  <c r="AQ185" s="1"/>
  <c r="AP9"/>
  <c r="AP12" s="1"/>
  <c r="AO9"/>
  <c r="AO12" s="1"/>
  <c r="AO185" s="1"/>
  <c r="AN9"/>
  <c r="AR9" s="1"/>
  <c r="AR12" s="1"/>
  <c r="AL9"/>
  <c r="AL12" s="1"/>
  <c r="AL185" s="1"/>
  <c r="AK9"/>
  <c r="AK12" s="1"/>
  <c r="AJ9"/>
  <c r="AJ12" s="1"/>
  <c r="AJ185" s="1"/>
  <c r="AI9"/>
  <c r="AI12" s="1"/>
  <c r="N106" i="1"/>
  <c r="R10" i="3"/>
  <c r="Q10"/>
  <c r="P10"/>
  <c r="O10"/>
  <c r="N10"/>
  <c r="M10"/>
  <c r="L10"/>
  <c r="K10"/>
  <c r="J10"/>
  <c r="I10"/>
  <c r="H10"/>
  <c r="G10"/>
  <c r="F10"/>
  <c r="E10"/>
  <c r="R46"/>
  <c r="Q46"/>
  <c r="P46"/>
  <c r="O46"/>
  <c r="N46"/>
  <c r="M46"/>
  <c r="L46"/>
  <c r="K46"/>
  <c r="J46"/>
  <c r="I46"/>
  <c r="H46"/>
  <c r="G46"/>
  <c r="F46"/>
  <c r="E46"/>
  <c r="R83"/>
  <c r="Q83"/>
  <c r="P83"/>
  <c r="O83"/>
  <c r="N83"/>
  <c r="M83"/>
  <c r="L83"/>
  <c r="K83"/>
  <c r="J83"/>
  <c r="I83"/>
  <c r="H83"/>
  <c r="G83"/>
  <c r="F83"/>
  <c r="E83"/>
  <c r="R114"/>
  <c r="Q114"/>
  <c r="P114"/>
  <c r="O114"/>
  <c r="N114"/>
  <c r="M114"/>
  <c r="L114"/>
  <c r="K114"/>
  <c r="J114"/>
  <c r="I114"/>
  <c r="H114"/>
  <c r="G114"/>
  <c r="F114"/>
  <c r="E114"/>
  <c r="R124"/>
  <c r="Q124"/>
  <c r="P124"/>
  <c r="O124"/>
  <c r="N124"/>
  <c r="M124"/>
  <c r="L124"/>
  <c r="K124"/>
  <c r="J124"/>
  <c r="I124"/>
  <c r="H124"/>
  <c r="G124"/>
  <c r="F124"/>
  <c r="E124"/>
  <c r="R144"/>
  <c r="Q144"/>
  <c r="P144"/>
  <c r="O144"/>
  <c r="N144"/>
  <c r="M144"/>
  <c r="L144"/>
  <c r="K144"/>
  <c r="J144"/>
  <c r="I144"/>
  <c r="H144"/>
  <c r="G144"/>
  <c r="F144"/>
  <c r="E144"/>
  <c r="R152"/>
  <c r="Q152"/>
  <c r="P152"/>
  <c r="O152"/>
  <c r="N152"/>
  <c r="M152"/>
  <c r="L152"/>
  <c r="K152"/>
  <c r="J152"/>
  <c r="I152"/>
  <c r="H152"/>
  <c r="G152"/>
  <c r="F152"/>
  <c r="E152"/>
  <c r="R163"/>
  <c r="Q163"/>
  <c r="P163"/>
  <c r="O163"/>
  <c r="N163"/>
  <c r="M163"/>
  <c r="L163"/>
  <c r="K163"/>
  <c r="J163"/>
  <c r="I163"/>
  <c r="H163"/>
  <c r="G163"/>
  <c r="F163"/>
  <c r="E163"/>
  <c r="R168"/>
  <c r="Q168"/>
  <c r="P168"/>
  <c r="O168"/>
  <c r="N168"/>
  <c r="M168"/>
  <c r="L168"/>
  <c r="K168"/>
  <c r="J168"/>
  <c r="I168"/>
  <c r="H168"/>
  <c r="G168"/>
  <c r="F168"/>
  <c r="E168"/>
  <c r="R173"/>
  <c r="Q173"/>
  <c r="P173"/>
  <c r="O173"/>
  <c r="N173"/>
  <c r="M173"/>
  <c r="L173"/>
  <c r="K173"/>
  <c r="J173"/>
  <c r="I173"/>
  <c r="H173"/>
  <c r="G173"/>
  <c r="F173"/>
  <c r="E173"/>
  <c r="O172"/>
  <c r="O171"/>
  <c r="O167"/>
  <c r="O166"/>
  <c r="O162"/>
  <c r="O161"/>
  <c r="O160"/>
  <c r="O159"/>
  <c r="O158"/>
  <c r="O157"/>
  <c r="O156"/>
  <c r="O155"/>
  <c r="O151"/>
  <c r="O150"/>
  <c r="O149"/>
  <c r="O148"/>
  <c r="O147"/>
  <c r="O143"/>
  <c r="O142"/>
  <c r="O141"/>
  <c r="O140"/>
  <c r="O139"/>
  <c r="O137"/>
  <c r="O136"/>
  <c r="O135"/>
  <c r="O134"/>
  <c r="O133"/>
  <c r="O132"/>
  <c r="O131"/>
  <c r="O130"/>
  <c r="O129"/>
  <c r="O128"/>
  <c r="O127"/>
  <c r="O123"/>
  <c r="O122"/>
  <c r="O121"/>
  <c r="O120"/>
  <c r="O119"/>
  <c r="O118"/>
  <c r="O117"/>
  <c r="O113"/>
  <c r="O111"/>
  <c r="O110"/>
  <c r="O108"/>
  <c r="O107"/>
  <c r="O106"/>
  <c r="O105"/>
  <c r="O104"/>
  <c r="O103"/>
  <c r="O102"/>
  <c r="O101"/>
  <c r="O100"/>
  <c r="O99"/>
  <c r="O98"/>
  <c r="O97"/>
  <c r="O95"/>
  <c r="O94"/>
  <c r="O93"/>
  <c r="O92"/>
  <c r="O91"/>
  <c r="O89"/>
  <c r="O88"/>
  <c r="O87"/>
  <c r="O86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7"/>
  <c r="O56"/>
  <c r="O55"/>
  <c r="O54"/>
  <c r="O53"/>
  <c r="O52"/>
  <c r="O51"/>
  <c r="O50"/>
  <c r="O49"/>
  <c r="O45"/>
  <c r="O44"/>
  <c r="O43"/>
  <c r="O42"/>
  <c r="O41"/>
  <c r="O40"/>
  <c r="O39"/>
  <c r="O35"/>
  <c r="O34"/>
  <c r="O33"/>
  <c r="O31"/>
  <c r="O30"/>
  <c r="O29"/>
  <c r="O28"/>
  <c r="O27"/>
  <c r="O25"/>
  <c r="O24"/>
  <c r="O23"/>
  <c r="O22"/>
  <c r="O21"/>
  <c r="O20"/>
  <c r="O19"/>
  <c r="O17"/>
  <c r="O15"/>
  <c r="O14"/>
  <c r="O13"/>
  <c r="O9"/>
  <c r="O8"/>
  <c r="O7"/>
  <c r="L172"/>
  <c r="L171"/>
  <c r="L167"/>
  <c r="L166"/>
  <c r="L162"/>
  <c r="L161"/>
  <c r="L160"/>
  <c r="L159"/>
  <c r="L158"/>
  <c r="L157"/>
  <c r="L156"/>
  <c r="L155"/>
  <c r="L151"/>
  <c r="L150"/>
  <c r="L149"/>
  <c r="L148"/>
  <c r="L147"/>
  <c r="L143"/>
  <c r="L142"/>
  <c r="L141"/>
  <c r="L140"/>
  <c r="L139"/>
  <c r="L137"/>
  <c r="L136"/>
  <c r="L135"/>
  <c r="L134"/>
  <c r="L133"/>
  <c r="L132"/>
  <c r="L131"/>
  <c r="L130"/>
  <c r="L129"/>
  <c r="L128"/>
  <c r="L127"/>
  <c r="L123"/>
  <c r="L122"/>
  <c r="L121"/>
  <c r="L120"/>
  <c r="L119"/>
  <c r="L118"/>
  <c r="L117"/>
  <c r="L113"/>
  <c r="L111"/>
  <c r="L110"/>
  <c r="L108"/>
  <c r="L107"/>
  <c r="L106"/>
  <c r="L105"/>
  <c r="L104"/>
  <c r="L103"/>
  <c r="L102"/>
  <c r="L101"/>
  <c r="L100"/>
  <c r="L99"/>
  <c r="L98"/>
  <c r="L97"/>
  <c r="L95"/>
  <c r="L94"/>
  <c r="L93"/>
  <c r="L92"/>
  <c r="L91"/>
  <c r="L89"/>
  <c r="L88"/>
  <c r="L87"/>
  <c r="L86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6"/>
  <c r="L55"/>
  <c r="L54"/>
  <c r="L53"/>
  <c r="L52"/>
  <c r="L51"/>
  <c r="L50"/>
  <c r="L49"/>
  <c r="L45"/>
  <c r="L44"/>
  <c r="L43"/>
  <c r="L42"/>
  <c r="L41"/>
  <c r="L40"/>
  <c r="L39"/>
  <c r="L35"/>
  <c r="L34"/>
  <c r="L33"/>
  <c r="L31"/>
  <c r="L30"/>
  <c r="L29"/>
  <c r="L28"/>
  <c r="L27"/>
  <c r="L25"/>
  <c r="L24"/>
  <c r="L23"/>
  <c r="L22"/>
  <c r="L21"/>
  <c r="L20"/>
  <c r="L19"/>
  <c r="L17"/>
  <c r="L15"/>
  <c r="L14"/>
  <c r="L13"/>
  <c r="L9"/>
  <c r="L8"/>
  <c r="L7"/>
  <c r="I172"/>
  <c r="I171"/>
  <c r="I167"/>
  <c r="I166"/>
  <c r="I162"/>
  <c r="I161"/>
  <c r="I160"/>
  <c r="I159"/>
  <c r="I158"/>
  <c r="I157"/>
  <c r="I156"/>
  <c r="I155"/>
  <c r="I151"/>
  <c r="I150"/>
  <c r="I149"/>
  <c r="I148"/>
  <c r="I147"/>
  <c r="I143"/>
  <c r="I142"/>
  <c r="I141"/>
  <c r="I140"/>
  <c r="I139"/>
  <c r="I137"/>
  <c r="I136"/>
  <c r="I135"/>
  <c r="I134"/>
  <c r="I133"/>
  <c r="I132"/>
  <c r="I131"/>
  <c r="I130"/>
  <c r="I129"/>
  <c r="I128"/>
  <c r="I127"/>
  <c r="I123"/>
  <c r="I122"/>
  <c r="I121"/>
  <c r="I120"/>
  <c r="I119"/>
  <c r="I118"/>
  <c r="I117"/>
  <c r="I113"/>
  <c r="I111"/>
  <c r="I110"/>
  <c r="I108"/>
  <c r="I107"/>
  <c r="I106"/>
  <c r="I105"/>
  <c r="I104"/>
  <c r="I103"/>
  <c r="I102"/>
  <c r="I101"/>
  <c r="I100"/>
  <c r="I99"/>
  <c r="I98"/>
  <c r="I97"/>
  <c r="I95"/>
  <c r="I94"/>
  <c r="I93"/>
  <c r="I92"/>
  <c r="I91"/>
  <c r="I89"/>
  <c r="I88"/>
  <c r="I87"/>
  <c r="I86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7"/>
  <c r="I56"/>
  <c r="I55"/>
  <c r="I54"/>
  <c r="I53"/>
  <c r="I52"/>
  <c r="I51"/>
  <c r="I50"/>
  <c r="I49"/>
  <c r="I45"/>
  <c r="I44"/>
  <c r="I43"/>
  <c r="I42"/>
  <c r="I41"/>
  <c r="I40"/>
  <c r="I39"/>
  <c r="I35"/>
  <c r="I34"/>
  <c r="I33"/>
  <c r="I31"/>
  <c r="I30"/>
  <c r="I29"/>
  <c r="I28"/>
  <c r="I27"/>
  <c r="I25"/>
  <c r="I24"/>
  <c r="I23"/>
  <c r="I22"/>
  <c r="I21"/>
  <c r="I20"/>
  <c r="I19"/>
  <c r="I17"/>
  <c r="I15"/>
  <c r="I14"/>
  <c r="F172"/>
  <c r="F171"/>
  <c r="F167"/>
  <c r="F166"/>
  <c r="F162"/>
  <c r="F161"/>
  <c r="F160"/>
  <c r="F159"/>
  <c r="F158"/>
  <c r="F157"/>
  <c r="F156"/>
  <c r="F155"/>
  <c r="F151"/>
  <c r="F150"/>
  <c r="F149"/>
  <c r="F148"/>
  <c r="F147"/>
  <c r="F143"/>
  <c r="F142"/>
  <c r="F141"/>
  <c r="F140"/>
  <c r="F139"/>
  <c r="F137"/>
  <c r="F136"/>
  <c r="F135"/>
  <c r="F134"/>
  <c r="F133"/>
  <c r="F132"/>
  <c r="F131"/>
  <c r="F130"/>
  <c r="F129"/>
  <c r="F128"/>
  <c r="F127"/>
  <c r="F123"/>
  <c r="F122"/>
  <c r="F121"/>
  <c r="F120"/>
  <c r="F119"/>
  <c r="F118"/>
  <c r="F117"/>
  <c r="F113"/>
  <c r="F111"/>
  <c r="F110"/>
  <c r="F108"/>
  <c r="F107"/>
  <c r="F106"/>
  <c r="F105"/>
  <c r="F104"/>
  <c r="F103"/>
  <c r="F102"/>
  <c r="F101"/>
  <c r="F100"/>
  <c r="F99"/>
  <c r="F98"/>
  <c r="F97"/>
  <c r="F95"/>
  <c r="F94"/>
  <c r="F93"/>
  <c r="F92"/>
  <c r="F91"/>
  <c r="F89"/>
  <c r="F88"/>
  <c r="F87"/>
  <c r="F86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6"/>
  <c r="F55"/>
  <c r="F54"/>
  <c r="F53"/>
  <c r="F52"/>
  <c r="F51"/>
  <c r="F50"/>
  <c r="F49"/>
  <c r="F45"/>
  <c r="F44"/>
  <c r="F43"/>
  <c r="F42"/>
  <c r="F41"/>
  <c r="F40"/>
  <c r="F39"/>
  <c r="F35"/>
  <c r="F34"/>
  <c r="F33"/>
  <c r="F31"/>
  <c r="F30"/>
  <c r="F29"/>
  <c r="F28"/>
  <c r="F27"/>
  <c r="F25"/>
  <c r="F24"/>
  <c r="F23"/>
  <c r="F22"/>
  <c r="F21"/>
  <c r="F20"/>
  <c r="F19"/>
  <c r="F17"/>
  <c r="F15"/>
  <c r="F14"/>
  <c r="D83"/>
  <c r="D46"/>
  <c r="D173"/>
  <c r="D168"/>
  <c r="D163"/>
  <c r="D152"/>
  <c r="D144"/>
  <c r="D124"/>
  <c r="D114"/>
  <c r="H159" i="4"/>
  <c r="E159"/>
  <c r="E155"/>
  <c r="E157"/>
  <c r="E158"/>
  <c r="E156"/>
  <c r="E122"/>
  <c r="E125"/>
  <c r="E123"/>
  <c r="E113"/>
  <c r="E111"/>
  <c r="E104"/>
  <c r="E105"/>
  <c r="E109"/>
  <c r="E72"/>
  <c r="E73"/>
  <c r="E66"/>
  <c r="E81"/>
  <c r="E80"/>
  <c r="E84" s="1"/>
  <c r="E77"/>
  <c r="E82"/>
  <c r="E83"/>
  <c r="E70"/>
  <c r="E74"/>
  <c r="E75"/>
  <c r="AH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36"/>
  <c r="AA36"/>
  <c r="AG36" s="1"/>
  <c r="Z36"/>
  <c r="AF36" s="1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E185" s="1"/>
  <c r="D36"/>
  <c r="AB36" s="1"/>
  <c r="AB185" s="1"/>
  <c r="AH48"/>
  <c r="AA48"/>
  <c r="AG48" s="1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H84"/>
  <c r="AA84"/>
  <c r="AG84" s="1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D84"/>
  <c r="AH117"/>
  <c r="AA117"/>
  <c r="AG117" s="1"/>
  <c r="Z117"/>
  <c r="Z185" s="1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AH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AH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D185" s="1"/>
  <c r="AH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AH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AH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AH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D70"/>
  <c r="F74"/>
  <c r="D75"/>
  <c r="AC36" l="1"/>
  <c r="AC185" s="1"/>
  <c r="AG185"/>
  <c r="AF117"/>
  <c r="AF185" s="1"/>
  <c r="AA185"/>
  <c r="AK185" i="5"/>
  <c r="AP185"/>
  <c r="AU185"/>
  <c r="AZ185"/>
  <c r="AM9"/>
  <c r="AM12" s="1"/>
  <c r="AW9"/>
  <c r="AW12" s="1"/>
  <c r="AN12"/>
  <c r="AX12"/>
  <c r="AR15"/>
  <c r="AR36" s="1"/>
  <c r="BB15"/>
  <c r="BB36" s="1"/>
  <c r="AI36"/>
  <c r="AI185" s="1"/>
  <c r="AS36"/>
  <c r="AS185" s="1"/>
  <c r="AM39"/>
  <c r="AM48" s="1"/>
  <c r="AW39"/>
  <c r="AW48" s="1"/>
  <c r="AN48"/>
  <c r="AX48"/>
  <c r="AR51"/>
  <c r="BB51"/>
  <c r="E185"/>
  <c r="AM51"/>
  <c r="AM84" s="1"/>
  <c r="AW51"/>
  <c r="AN74"/>
  <c r="AR74" s="1"/>
  <c r="AX74"/>
  <c r="BB74" s="1"/>
  <c r="BB80"/>
  <c r="AW81"/>
  <c r="BB82"/>
  <c r="AW83"/>
  <c r="AR160"/>
  <c r="BB160"/>
  <c r="AR87"/>
  <c r="AR117" s="1"/>
  <c r="BB87"/>
  <c r="BB117" s="1"/>
  <c r="AR120"/>
  <c r="AR129" s="1"/>
  <c r="BB120"/>
  <c r="BB129" s="1"/>
  <c r="AR132"/>
  <c r="AR150" s="1"/>
  <c r="BB132"/>
  <c r="BB150" s="1"/>
  <c r="AI150"/>
  <c r="AS150"/>
  <c r="AM153"/>
  <c r="AM160" s="1"/>
  <c r="AW153"/>
  <c r="AW160" s="1"/>
  <c r="AN160"/>
  <c r="AX160"/>
  <c r="AR163"/>
  <c r="AR173" s="1"/>
  <c r="BB163"/>
  <c r="BB173" s="1"/>
  <c r="AI173"/>
  <c r="AS173"/>
  <c r="AM176"/>
  <c r="AM178" s="1"/>
  <c r="AW176"/>
  <c r="AW178" s="1"/>
  <c r="AN178"/>
  <c r="AX178"/>
  <c r="AR181"/>
  <c r="AR184" s="1"/>
  <c r="BB181"/>
  <c r="BB184" s="1"/>
  <c r="AI184"/>
  <c r="AS184"/>
  <c r="AM87"/>
  <c r="AM117" s="1"/>
  <c r="AW87"/>
  <c r="AW117" s="1"/>
  <c r="AM120"/>
  <c r="AM129" s="1"/>
  <c r="AW120"/>
  <c r="AW129" s="1"/>
  <c r="AH185" i="4"/>
  <c r="AW84" i="5" l="1"/>
  <c r="AX84"/>
  <c r="AN84"/>
  <c r="AN185"/>
  <c r="AM185"/>
  <c r="BB84"/>
  <c r="BB185" s="1"/>
  <c r="AR84"/>
  <c r="AR185" s="1"/>
  <c r="AX185"/>
  <c r="AW185"/>
  <c r="AI9" i="4"/>
  <c r="AJ9"/>
  <c r="AK9"/>
  <c r="AL9"/>
  <c r="AM9"/>
  <c r="AN9"/>
  <c r="AO9"/>
  <c r="AP9"/>
  <c r="AQ9"/>
  <c r="AS9"/>
  <c r="AT9"/>
  <c r="AU9"/>
  <c r="AV9"/>
  <c r="AY9"/>
  <c r="BB9"/>
  <c r="AI10"/>
  <c r="AJ10"/>
  <c r="AK10"/>
  <c r="AL10"/>
  <c r="AN10"/>
  <c r="AO10"/>
  <c r="AP10"/>
  <c r="AQ10"/>
  <c r="AS10"/>
  <c r="AT10"/>
  <c r="AU10"/>
  <c r="AV10"/>
  <c r="AI11"/>
  <c r="AJ11"/>
  <c r="AK11"/>
  <c r="AL11"/>
  <c r="AM11" s="1"/>
  <c r="AN11"/>
  <c r="AO11"/>
  <c r="AP11"/>
  <c r="AQ11"/>
  <c r="AS11"/>
  <c r="AT11"/>
  <c r="AU11"/>
  <c r="AV11"/>
  <c r="AI15"/>
  <c r="AJ15"/>
  <c r="AK15"/>
  <c r="AL15"/>
  <c r="AN15"/>
  <c r="AO15"/>
  <c r="AP15"/>
  <c r="AQ15"/>
  <c r="AS15"/>
  <c r="AT15"/>
  <c r="AU15"/>
  <c r="AV15"/>
  <c r="AI16"/>
  <c r="AJ16"/>
  <c r="AK16"/>
  <c r="AL16"/>
  <c r="AN16"/>
  <c r="AO16"/>
  <c r="AP16"/>
  <c r="AQ16"/>
  <c r="AS16"/>
  <c r="AT16"/>
  <c r="AU16"/>
  <c r="AV16"/>
  <c r="AI17"/>
  <c r="AJ17"/>
  <c r="AK17"/>
  <c r="AL17"/>
  <c r="AN17"/>
  <c r="AO17"/>
  <c r="AP17"/>
  <c r="AQ17"/>
  <c r="AS17"/>
  <c r="AT17"/>
  <c r="AU17"/>
  <c r="AV17"/>
  <c r="AK18"/>
  <c r="AL18"/>
  <c r="AN18"/>
  <c r="AO18"/>
  <c r="AP18"/>
  <c r="AQ18"/>
  <c r="AS18"/>
  <c r="AT18"/>
  <c r="AU18"/>
  <c r="AV18"/>
  <c r="AI19"/>
  <c r="AJ19"/>
  <c r="AK19"/>
  <c r="AL19"/>
  <c r="AN19"/>
  <c r="AO19"/>
  <c r="AP19"/>
  <c r="AQ19"/>
  <c r="AS19"/>
  <c r="AT19"/>
  <c r="AU19"/>
  <c r="AV19"/>
  <c r="AI21"/>
  <c r="AJ21"/>
  <c r="AK21"/>
  <c r="AL21"/>
  <c r="AN21"/>
  <c r="AO21"/>
  <c r="AP21"/>
  <c r="AQ21"/>
  <c r="AS21"/>
  <c r="AT21"/>
  <c r="AU21"/>
  <c r="AV21"/>
  <c r="AI22"/>
  <c r="AJ22"/>
  <c r="AK22"/>
  <c r="AL22"/>
  <c r="AN22"/>
  <c r="AO22"/>
  <c r="AP22"/>
  <c r="AQ22"/>
  <c r="AS22"/>
  <c r="AT22"/>
  <c r="AU22"/>
  <c r="AV22"/>
  <c r="AI23"/>
  <c r="AJ23"/>
  <c r="AK23"/>
  <c r="AL23"/>
  <c r="AN23"/>
  <c r="AO23"/>
  <c r="AP23"/>
  <c r="AQ23"/>
  <c r="AS23"/>
  <c r="AT23"/>
  <c r="AU23"/>
  <c r="AV23"/>
  <c r="AI24"/>
  <c r="AJ24"/>
  <c r="AK24"/>
  <c r="AL24"/>
  <c r="AN24"/>
  <c r="AO24"/>
  <c r="AP24"/>
  <c r="AQ24"/>
  <c r="AS24"/>
  <c r="AT24"/>
  <c r="AU24"/>
  <c r="AV24"/>
  <c r="AI25"/>
  <c r="AJ25"/>
  <c r="AK25"/>
  <c r="AL25"/>
  <c r="AN25"/>
  <c r="AO25"/>
  <c r="AP25"/>
  <c r="AQ25"/>
  <c r="AS25"/>
  <c r="AT25"/>
  <c r="AU25"/>
  <c r="AV25"/>
  <c r="AI26"/>
  <c r="AJ26"/>
  <c r="AK26"/>
  <c r="AL26"/>
  <c r="AN26"/>
  <c r="AO26"/>
  <c r="AP26"/>
  <c r="AQ26"/>
  <c r="AS26"/>
  <c r="AT26"/>
  <c r="AU26"/>
  <c r="AV26"/>
  <c r="AI28"/>
  <c r="AJ28"/>
  <c r="AK28"/>
  <c r="AL28"/>
  <c r="AN28"/>
  <c r="AO28"/>
  <c r="AP28"/>
  <c r="AQ28"/>
  <c r="AS28"/>
  <c r="AT28"/>
  <c r="AU28"/>
  <c r="AV28"/>
  <c r="AI29"/>
  <c r="AJ29"/>
  <c r="AK29"/>
  <c r="AL29"/>
  <c r="AN29"/>
  <c r="AO29"/>
  <c r="AP29"/>
  <c r="AQ29"/>
  <c r="AS29"/>
  <c r="AT29"/>
  <c r="AU29"/>
  <c r="AV29"/>
  <c r="AI31"/>
  <c r="AJ31"/>
  <c r="AK31"/>
  <c r="AL31"/>
  <c r="AN31"/>
  <c r="AO31"/>
  <c r="AP31"/>
  <c r="AQ31"/>
  <c r="AS31"/>
  <c r="AT31"/>
  <c r="AU31"/>
  <c r="AV31"/>
  <c r="AI32"/>
  <c r="AJ32"/>
  <c r="AK32"/>
  <c r="AL32"/>
  <c r="AN32"/>
  <c r="AO32"/>
  <c r="AP32"/>
  <c r="AQ32"/>
  <c r="AS32"/>
  <c r="AT32"/>
  <c r="AU32"/>
  <c r="AV32"/>
  <c r="AI33"/>
  <c r="AJ33"/>
  <c r="AK33"/>
  <c r="AL33"/>
  <c r="AN33"/>
  <c r="AO33"/>
  <c r="AP33"/>
  <c r="AQ33"/>
  <c r="AS33"/>
  <c r="AT33"/>
  <c r="AU33"/>
  <c r="AV33"/>
  <c r="AI35"/>
  <c r="AJ35"/>
  <c r="AK35"/>
  <c r="AL35"/>
  <c r="AN35"/>
  <c r="AO35"/>
  <c r="AP35"/>
  <c r="AQ35"/>
  <c r="AS35"/>
  <c r="AT35"/>
  <c r="AU35"/>
  <c r="AV35"/>
  <c r="AI39"/>
  <c r="AJ39"/>
  <c r="AK39"/>
  <c r="AL39"/>
  <c r="AN39"/>
  <c r="AO39"/>
  <c r="AP39"/>
  <c r="AQ39"/>
  <c r="AS39"/>
  <c r="AT39"/>
  <c r="AU39"/>
  <c r="AV39"/>
  <c r="AI41"/>
  <c r="AJ41"/>
  <c r="AK41"/>
  <c r="AL41"/>
  <c r="AN41"/>
  <c r="AO41"/>
  <c r="AP41"/>
  <c r="AQ41"/>
  <c r="AS41"/>
  <c r="AT41"/>
  <c r="AU41"/>
  <c r="AV41"/>
  <c r="AI42"/>
  <c r="AJ42"/>
  <c r="AK42"/>
  <c r="AL42"/>
  <c r="AN42"/>
  <c r="AO42"/>
  <c r="AP42"/>
  <c r="AQ42"/>
  <c r="AS42"/>
  <c r="AT42"/>
  <c r="AU42"/>
  <c r="AV42"/>
  <c r="AI43"/>
  <c r="AJ43"/>
  <c r="AK43"/>
  <c r="AL43"/>
  <c r="AN43"/>
  <c r="AO43"/>
  <c r="AP43"/>
  <c r="AQ43"/>
  <c r="AS43"/>
  <c r="AT43"/>
  <c r="AU43"/>
  <c r="AV43"/>
  <c r="AI44"/>
  <c r="AJ44"/>
  <c r="AK44"/>
  <c r="AL44"/>
  <c r="AN44"/>
  <c r="AO44"/>
  <c r="AP44"/>
  <c r="AQ44"/>
  <c r="AS44"/>
  <c r="AT44"/>
  <c r="AU44"/>
  <c r="AV44"/>
  <c r="AI45"/>
  <c r="AJ45"/>
  <c r="AK45"/>
  <c r="AL45"/>
  <c r="AN45"/>
  <c r="AO45"/>
  <c r="AP45"/>
  <c r="AQ45"/>
  <c r="AS45"/>
  <c r="AT45"/>
  <c r="AU45"/>
  <c r="AV45"/>
  <c r="AI46"/>
  <c r="AJ46"/>
  <c r="AK46"/>
  <c r="AL46"/>
  <c r="AN46"/>
  <c r="AO46"/>
  <c r="AP46"/>
  <c r="AQ46"/>
  <c r="AS46"/>
  <c r="AT46"/>
  <c r="AU46"/>
  <c r="AV46"/>
  <c r="AI47"/>
  <c r="AJ47"/>
  <c r="AK47"/>
  <c r="AL47"/>
  <c r="AN47"/>
  <c r="AO47"/>
  <c r="AP47"/>
  <c r="AQ47"/>
  <c r="AS47"/>
  <c r="AT47"/>
  <c r="AU47"/>
  <c r="AV47"/>
  <c r="AI51"/>
  <c r="AJ51"/>
  <c r="AK51"/>
  <c r="AL51"/>
  <c r="AN51"/>
  <c r="AO51"/>
  <c r="AP51"/>
  <c r="AQ51"/>
  <c r="AS51"/>
  <c r="AT51"/>
  <c r="AU51"/>
  <c r="AV51"/>
  <c r="AI52"/>
  <c r="AJ52"/>
  <c r="AK52"/>
  <c r="AL52"/>
  <c r="AN52"/>
  <c r="AO52"/>
  <c r="AP52"/>
  <c r="AQ52"/>
  <c r="AS52"/>
  <c r="AT52"/>
  <c r="AU52"/>
  <c r="AV52"/>
  <c r="AI53"/>
  <c r="AJ53"/>
  <c r="AK53"/>
  <c r="AL53"/>
  <c r="AN53"/>
  <c r="AO53"/>
  <c r="AP53"/>
  <c r="AQ53"/>
  <c r="AS53"/>
  <c r="AT53"/>
  <c r="AU53"/>
  <c r="AV53"/>
  <c r="AI54"/>
  <c r="AJ54"/>
  <c r="AK54"/>
  <c r="AL54"/>
  <c r="AN54"/>
  <c r="AO54"/>
  <c r="AP54"/>
  <c r="AQ54"/>
  <c r="AS54"/>
  <c r="AT54"/>
  <c r="AU54"/>
  <c r="AV54"/>
  <c r="AI55"/>
  <c r="AJ55"/>
  <c r="AK55"/>
  <c r="AL55"/>
  <c r="AN55"/>
  <c r="AO55"/>
  <c r="AP55"/>
  <c r="AQ55"/>
  <c r="AS55"/>
  <c r="AT55"/>
  <c r="AU55"/>
  <c r="AV55"/>
  <c r="AI56"/>
  <c r="AJ56"/>
  <c r="AK56"/>
  <c r="AL56"/>
  <c r="AN56"/>
  <c r="AO56"/>
  <c r="AP56"/>
  <c r="AQ56"/>
  <c r="AS56"/>
  <c r="AT56"/>
  <c r="AU56"/>
  <c r="AV56"/>
  <c r="AI57"/>
  <c r="AJ57"/>
  <c r="AK57"/>
  <c r="AL57"/>
  <c r="AN57"/>
  <c r="AO57"/>
  <c r="AP57"/>
  <c r="AQ57"/>
  <c r="AS57"/>
  <c r="AT57"/>
  <c r="AU57"/>
  <c r="AV57"/>
  <c r="AI58"/>
  <c r="AJ58"/>
  <c r="AK58"/>
  <c r="AL58"/>
  <c r="AN58"/>
  <c r="AO58"/>
  <c r="AP58"/>
  <c r="AQ58"/>
  <c r="AS58"/>
  <c r="AT58"/>
  <c r="AU58"/>
  <c r="AV58"/>
  <c r="AI59"/>
  <c r="AJ59"/>
  <c r="AK59"/>
  <c r="AL59"/>
  <c r="AN59"/>
  <c r="AO59"/>
  <c r="AP59"/>
  <c r="AQ59"/>
  <c r="AS59"/>
  <c r="AT59"/>
  <c r="AU59"/>
  <c r="AV59"/>
  <c r="AI60"/>
  <c r="AJ60"/>
  <c r="AK60"/>
  <c r="AL60"/>
  <c r="AN60"/>
  <c r="AO60"/>
  <c r="AP60"/>
  <c r="AQ60"/>
  <c r="AS60"/>
  <c r="AT60"/>
  <c r="AU60"/>
  <c r="AV60"/>
  <c r="AI61"/>
  <c r="AJ61"/>
  <c r="AK61"/>
  <c r="AL61"/>
  <c r="AN61"/>
  <c r="AO61"/>
  <c r="AP61"/>
  <c r="AQ61"/>
  <c r="AS61"/>
  <c r="AT61"/>
  <c r="AU61"/>
  <c r="AV61"/>
  <c r="AI62"/>
  <c r="AJ62"/>
  <c r="AK62"/>
  <c r="AL62"/>
  <c r="AN62"/>
  <c r="AO62"/>
  <c r="AP62"/>
  <c r="AQ62"/>
  <c r="AS62"/>
  <c r="AT62"/>
  <c r="AU62"/>
  <c r="AV62"/>
  <c r="AI64"/>
  <c r="AJ64"/>
  <c r="AK64"/>
  <c r="AL64"/>
  <c r="AN64"/>
  <c r="AO64"/>
  <c r="AP64"/>
  <c r="AQ64"/>
  <c r="AS64"/>
  <c r="AT64"/>
  <c r="AU64"/>
  <c r="AV64"/>
  <c r="AI65"/>
  <c r="AJ65"/>
  <c r="AK65"/>
  <c r="AL65"/>
  <c r="AN65"/>
  <c r="AO65"/>
  <c r="AP65"/>
  <c r="AQ65"/>
  <c r="AS65"/>
  <c r="AT65"/>
  <c r="AU65"/>
  <c r="AV65"/>
  <c r="AI66"/>
  <c r="AJ66"/>
  <c r="AK66"/>
  <c r="AL66"/>
  <c r="AN66"/>
  <c r="AO66"/>
  <c r="AP66"/>
  <c r="AQ66"/>
  <c r="AS66"/>
  <c r="AT66"/>
  <c r="AU66"/>
  <c r="AV66"/>
  <c r="AI67"/>
  <c r="AJ67"/>
  <c r="AK67"/>
  <c r="AL67"/>
  <c r="AN67"/>
  <c r="AO67"/>
  <c r="AP67"/>
  <c r="AQ67"/>
  <c r="AS67"/>
  <c r="AT67"/>
  <c r="AU67"/>
  <c r="AV67"/>
  <c r="AI68"/>
  <c r="AJ68"/>
  <c r="AK68"/>
  <c r="AL68"/>
  <c r="AN68"/>
  <c r="AO68"/>
  <c r="AP68"/>
  <c r="AQ68"/>
  <c r="AS68"/>
  <c r="AT68"/>
  <c r="AU68"/>
  <c r="AV68"/>
  <c r="AI69"/>
  <c r="AJ69"/>
  <c r="AK69"/>
  <c r="AL69"/>
  <c r="AN69"/>
  <c r="AO69"/>
  <c r="AP69"/>
  <c r="AQ69"/>
  <c r="AS69"/>
  <c r="AT69"/>
  <c r="AU69"/>
  <c r="AV69"/>
  <c r="AI70"/>
  <c r="AJ70"/>
  <c r="AK70"/>
  <c r="AL70"/>
  <c r="AN70"/>
  <c r="AO70"/>
  <c r="AP70"/>
  <c r="AQ70"/>
  <c r="AS70"/>
  <c r="AT70"/>
  <c r="AU70"/>
  <c r="AV70"/>
  <c r="AI71"/>
  <c r="AJ71"/>
  <c r="AK71"/>
  <c r="AL71"/>
  <c r="AN71"/>
  <c r="AO71"/>
  <c r="AP71"/>
  <c r="AQ71"/>
  <c r="AS71"/>
  <c r="AT71"/>
  <c r="AU71"/>
  <c r="AV71"/>
  <c r="AI72"/>
  <c r="AJ72"/>
  <c r="AK72"/>
  <c r="AL72"/>
  <c r="AN72"/>
  <c r="AO72"/>
  <c r="AP72"/>
  <c r="AQ72"/>
  <c r="AS72"/>
  <c r="AT72"/>
  <c r="AU72"/>
  <c r="AV72"/>
  <c r="AI73"/>
  <c r="AJ73"/>
  <c r="AK73"/>
  <c r="AL73"/>
  <c r="AN73"/>
  <c r="AO73"/>
  <c r="AP73"/>
  <c r="AQ73"/>
  <c r="AS73"/>
  <c r="AT73"/>
  <c r="AU73"/>
  <c r="AV73"/>
  <c r="AI74"/>
  <c r="AJ74"/>
  <c r="AK74"/>
  <c r="AL74"/>
  <c r="AN74"/>
  <c r="AO74"/>
  <c r="AP74"/>
  <c r="AQ74"/>
  <c r="AS74"/>
  <c r="AT74"/>
  <c r="AU74"/>
  <c r="AV74"/>
  <c r="AI75"/>
  <c r="AJ75"/>
  <c r="AK75"/>
  <c r="AL75"/>
  <c r="AN75"/>
  <c r="AO75"/>
  <c r="AP75"/>
  <c r="AQ75"/>
  <c r="AS75"/>
  <c r="AT75"/>
  <c r="AU75"/>
  <c r="AV75"/>
  <c r="AI76"/>
  <c r="AJ76"/>
  <c r="AK76"/>
  <c r="AL76"/>
  <c r="AN76"/>
  <c r="AO76"/>
  <c r="AP76"/>
  <c r="AQ76"/>
  <c r="AS76"/>
  <c r="AT76"/>
  <c r="AU76"/>
  <c r="AV76"/>
  <c r="AI77"/>
  <c r="AJ77"/>
  <c r="AK77"/>
  <c r="AL77"/>
  <c r="AN77"/>
  <c r="AO77"/>
  <c r="AP77"/>
  <c r="AQ77"/>
  <c r="AS77"/>
  <c r="AT77"/>
  <c r="AU77"/>
  <c r="AV77"/>
  <c r="AI78"/>
  <c r="AJ78"/>
  <c r="AK78"/>
  <c r="AL78"/>
  <c r="AN78"/>
  <c r="AO78"/>
  <c r="AP78"/>
  <c r="AQ78"/>
  <c r="AS78"/>
  <c r="AT78"/>
  <c r="AU78"/>
  <c r="AV78"/>
  <c r="AI79"/>
  <c r="AJ79"/>
  <c r="AK79"/>
  <c r="AL79"/>
  <c r="AN79"/>
  <c r="AO79"/>
  <c r="AP79"/>
  <c r="AQ79"/>
  <c r="AS79"/>
  <c r="AT79"/>
  <c r="AU79"/>
  <c r="AV79"/>
  <c r="AI80"/>
  <c r="AJ80"/>
  <c r="AK80"/>
  <c r="AL80"/>
  <c r="AN80"/>
  <c r="AO80"/>
  <c r="AP80"/>
  <c r="AQ80"/>
  <c r="AS80"/>
  <c r="AT80"/>
  <c r="AU80"/>
  <c r="AV80"/>
  <c r="AI81"/>
  <c r="AJ81"/>
  <c r="AK81"/>
  <c r="AL81"/>
  <c r="AN81"/>
  <c r="AO81"/>
  <c r="AP81"/>
  <c r="AQ81"/>
  <c r="AS81"/>
  <c r="AT81"/>
  <c r="AU81"/>
  <c r="AV81"/>
  <c r="AI82"/>
  <c r="AJ82"/>
  <c r="AK82"/>
  <c r="AL82"/>
  <c r="AN82"/>
  <c r="AO82"/>
  <c r="AP82"/>
  <c r="AQ82"/>
  <c r="AS82"/>
  <c r="AT82"/>
  <c r="AU82"/>
  <c r="AV82"/>
  <c r="AI83"/>
  <c r="AJ83"/>
  <c r="AK83"/>
  <c r="AL83"/>
  <c r="AN83"/>
  <c r="AO83"/>
  <c r="AP83"/>
  <c r="AQ83"/>
  <c r="AS83"/>
  <c r="AT83"/>
  <c r="AU83"/>
  <c r="AV83"/>
  <c r="AI87"/>
  <c r="AJ87"/>
  <c r="AK87"/>
  <c r="AL87"/>
  <c r="AN87"/>
  <c r="AO87"/>
  <c r="AP87"/>
  <c r="AQ87"/>
  <c r="AS87"/>
  <c r="AT87"/>
  <c r="AU87"/>
  <c r="AV87"/>
  <c r="AI88"/>
  <c r="AJ88"/>
  <c r="AK88"/>
  <c r="AL88"/>
  <c r="AN88"/>
  <c r="AO88"/>
  <c r="AP88"/>
  <c r="AQ88"/>
  <c r="AS88"/>
  <c r="AT88"/>
  <c r="AU88"/>
  <c r="AV88"/>
  <c r="AI89"/>
  <c r="AJ89"/>
  <c r="AK89"/>
  <c r="AL89"/>
  <c r="AN89"/>
  <c r="AO89"/>
  <c r="AP89"/>
  <c r="AQ89"/>
  <c r="AS89"/>
  <c r="AT89"/>
  <c r="AU89"/>
  <c r="AV89"/>
  <c r="AI91"/>
  <c r="AJ91"/>
  <c r="AK91"/>
  <c r="AL91"/>
  <c r="AN91"/>
  <c r="AO91"/>
  <c r="AP91"/>
  <c r="AQ91"/>
  <c r="AS91"/>
  <c r="AT91"/>
  <c r="AU91"/>
  <c r="AV91"/>
  <c r="AI92"/>
  <c r="AJ92"/>
  <c r="AK92"/>
  <c r="AL92"/>
  <c r="AN92"/>
  <c r="AO92"/>
  <c r="AP92"/>
  <c r="AQ92"/>
  <c r="AS92"/>
  <c r="AT92"/>
  <c r="AU92"/>
  <c r="AV92"/>
  <c r="AI93"/>
  <c r="AJ93"/>
  <c r="AK93"/>
  <c r="AL93"/>
  <c r="AN93"/>
  <c r="AO93"/>
  <c r="AP93"/>
  <c r="AQ93"/>
  <c r="AS93"/>
  <c r="AT93"/>
  <c r="AU93"/>
  <c r="AV93"/>
  <c r="AI94"/>
  <c r="AJ94"/>
  <c r="AK94"/>
  <c r="AL94"/>
  <c r="AN94"/>
  <c r="AO94"/>
  <c r="AP94"/>
  <c r="AQ94"/>
  <c r="AS94"/>
  <c r="AT94"/>
  <c r="AU94"/>
  <c r="AV94"/>
  <c r="AI95"/>
  <c r="AJ95"/>
  <c r="AK95"/>
  <c r="AL95"/>
  <c r="AN95"/>
  <c r="AO95"/>
  <c r="AP95"/>
  <c r="AQ95"/>
  <c r="AS95"/>
  <c r="AT95"/>
  <c r="AU95"/>
  <c r="AV95"/>
  <c r="AI96"/>
  <c r="AJ96"/>
  <c r="AK96"/>
  <c r="AL96"/>
  <c r="AN96"/>
  <c r="AO96"/>
  <c r="AP96"/>
  <c r="AQ96"/>
  <c r="AS96"/>
  <c r="AT96"/>
  <c r="AU96"/>
  <c r="AV96"/>
  <c r="AI98"/>
  <c r="AJ98"/>
  <c r="AK98"/>
  <c r="AL98"/>
  <c r="AN98"/>
  <c r="AO98"/>
  <c r="AP98"/>
  <c r="AQ98"/>
  <c r="AS98"/>
  <c r="AT98"/>
  <c r="AU98"/>
  <c r="AV98"/>
  <c r="AI99"/>
  <c r="AJ99"/>
  <c r="AK99"/>
  <c r="AL99"/>
  <c r="AN99"/>
  <c r="AO99"/>
  <c r="AP99"/>
  <c r="AQ99"/>
  <c r="AS99"/>
  <c r="AT99"/>
  <c r="AU99"/>
  <c r="AV99"/>
  <c r="AI100"/>
  <c r="AJ100"/>
  <c r="AK100"/>
  <c r="AL100"/>
  <c r="AN100"/>
  <c r="AO100"/>
  <c r="AP100"/>
  <c r="AQ100"/>
  <c r="AS100"/>
  <c r="AT100"/>
  <c r="AU100"/>
  <c r="AV100"/>
  <c r="AI101"/>
  <c r="AJ101"/>
  <c r="AK101"/>
  <c r="AL101"/>
  <c r="AN101"/>
  <c r="AO101"/>
  <c r="AP101"/>
  <c r="AQ101"/>
  <c r="AS101"/>
  <c r="AT101"/>
  <c r="AU101"/>
  <c r="AV101"/>
  <c r="AI103"/>
  <c r="AJ103"/>
  <c r="AK103"/>
  <c r="AL103"/>
  <c r="AN103"/>
  <c r="AO103"/>
  <c r="AP103"/>
  <c r="AQ103"/>
  <c r="AS103"/>
  <c r="AT103"/>
  <c r="AU103"/>
  <c r="AV103"/>
  <c r="AI104"/>
  <c r="AJ104"/>
  <c r="AK104"/>
  <c r="AL104"/>
  <c r="AN104"/>
  <c r="AO104"/>
  <c r="AP104"/>
  <c r="AQ104"/>
  <c r="AS104"/>
  <c r="AT104"/>
  <c r="AU104"/>
  <c r="AV104"/>
  <c r="AI105"/>
  <c r="AJ105"/>
  <c r="AK105"/>
  <c r="AL105"/>
  <c r="AN105"/>
  <c r="AO105"/>
  <c r="AP105"/>
  <c r="AQ105"/>
  <c r="AS105"/>
  <c r="AT105"/>
  <c r="AU105"/>
  <c r="AV105"/>
  <c r="AI106"/>
  <c r="AJ106"/>
  <c r="AK106"/>
  <c r="AL106"/>
  <c r="AN106"/>
  <c r="AO106"/>
  <c r="AP106"/>
  <c r="AQ106"/>
  <c r="AS106"/>
  <c r="AT106"/>
  <c r="AU106"/>
  <c r="AV106"/>
  <c r="AI107"/>
  <c r="AJ107"/>
  <c r="AK107"/>
  <c r="AL107"/>
  <c r="AN107"/>
  <c r="AO107"/>
  <c r="AP107"/>
  <c r="AQ107"/>
  <c r="AS107"/>
  <c r="AT107"/>
  <c r="AU107"/>
  <c r="AV107"/>
  <c r="AI108"/>
  <c r="AJ108"/>
  <c r="AK108"/>
  <c r="AL108"/>
  <c r="AN108"/>
  <c r="AO108"/>
  <c r="AP108"/>
  <c r="AQ108"/>
  <c r="AS108"/>
  <c r="AT108"/>
  <c r="AU108"/>
  <c r="AV108"/>
  <c r="AI109"/>
  <c r="AJ109"/>
  <c r="AK109"/>
  <c r="AL109"/>
  <c r="AN109"/>
  <c r="AO109"/>
  <c r="AP109"/>
  <c r="AQ109"/>
  <c r="AS109"/>
  <c r="AT109"/>
  <c r="AU109"/>
  <c r="AV109"/>
  <c r="AI110"/>
  <c r="AJ110"/>
  <c r="AK110"/>
  <c r="AL110"/>
  <c r="AN110"/>
  <c r="AO110"/>
  <c r="AP110"/>
  <c r="AQ110"/>
  <c r="AS110"/>
  <c r="AT110"/>
  <c r="AU110"/>
  <c r="AV110"/>
  <c r="AI111"/>
  <c r="AJ111"/>
  <c r="AK111"/>
  <c r="AL111"/>
  <c r="AN111"/>
  <c r="AO111"/>
  <c r="AP111"/>
  <c r="AQ111"/>
  <c r="AS111"/>
  <c r="AT111"/>
  <c r="AU111"/>
  <c r="AV111"/>
  <c r="AI113"/>
  <c r="AJ113"/>
  <c r="AK113"/>
  <c r="AL113"/>
  <c r="AN113"/>
  <c r="AO113"/>
  <c r="AP113"/>
  <c r="AQ113"/>
  <c r="AS113"/>
  <c r="AT113"/>
  <c r="AU113"/>
  <c r="AV113"/>
  <c r="AI115"/>
  <c r="AJ115"/>
  <c r="AK115"/>
  <c r="AL115"/>
  <c r="AN115"/>
  <c r="AO115"/>
  <c r="AP115"/>
  <c r="AQ115"/>
  <c r="AS115"/>
  <c r="AT115"/>
  <c r="AU115"/>
  <c r="AV115"/>
  <c r="AI116"/>
  <c r="AJ116"/>
  <c r="AK116"/>
  <c r="AL116"/>
  <c r="AN116"/>
  <c r="AO116"/>
  <c r="AP116"/>
  <c r="AQ116"/>
  <c r="AS116"/>
  <c r="AT116"/>
  <c r="AU116"/>
  <c r="AV116"/>
  <c r="AI120"/>
  <c r="AJ120"/>
  <c r="AK120"/>
  <c r="AL120"/>
  <c r="AN120"/>
  <c r="AO120"/>
  <c r="AP120"/>
  <c r="AQ120"/>
  <c r="AS120"/>
  <c r="AT120"/>
  <c r="AU120"/>
  <c r="AV120"/>
  <c r="AI121"/>
  <c r="AJ121"/>
  <c r="AK121"/>
  <c r="AI122"/>
  <c r="AJ122"/>
  <c r="AK122"/>
  <c r="AL122"/>
  <c r="AN122"/>
  <c r="AO122"/>
  <c r="AP122"/>
  <c r="AQ122"/>
  <c r="AS122"/>
  <c r="AT122"/>
  <c r="AU122"/>
  <c r="AV122"/>
  <c r="AI123"/>
  <c r="AJ123"/>
  <c r="AK123"/>
  <c r="AL123"/>
  <c r="AN123"/>
  <c r="AO123"/>
  <c r="AP123"/>
  <c r="AQ123"/>
  <c r="AS123"/>
  <c r="AT123"/>
  <c r="AU123"/>
  <c r="AV123"/>
  <c r="AI124"/>
  <c r="AJ124"/>
  <c r="AK124"/>
  <c r="AL124"/>
  <c r="AN124"/>
  <c r="AO124"/>
  <c r="AP124"/>
  <c r="AQ124"/>
  <c r="AS124"/>
  <c r="AT124"/>
  <c r="AU124"/>
  <c r="AV124"/>
  <c r="AI125"/>
  <c r="AJ125"/>
  <c r="AK125"/>
  <c r="AL125"/>
  <c r="AN125"/>
  <c r="AO125"/>
  <c r="AP125"/>
  <c r="AQ125"/>
  <c r="AS125"/>
  <c r="AT125"/>
  <c r="AU125"/>
  <c r="AV125"/>
  <c r="AI126"/>
  <c r="AJ126"/>
  <c r="AK126"/>
  <c r="AL126"/>
  <c r="AN126"/>
  <c r="AO126"/>
  <c r="AP126"/>
  <c r="AQ126"/>
  <c r="AS126"/>
  <c r="AT126"/>
  <c r="AU126"/>
  <c r="AV126"/>
  <c r="AI127"/>
  <c r="AJ127"/>
  <c r="AK127"/>
  <c r="AI128"/>
  <c r="AJ128"/>
  <c r="AK128"/>
  <c r="AL128"/>
  <c r="AN128"/>
  <c r="AO128"/>
  <c r="AP128"/>
  <c r="AQ128"/>
  <c r="AS128"/>
  <c r="AT128"/>
  <c r="AU128"/>
  <c r="AV128"/>
  <c r="AI132"/>
  <c r="AJ132"/>
  <c r="AK132"/>
  <c r="AL132"/>
  <c r="AN132"/>
  <c r="AO132"/>
  <c r="AP132"/>
  <c r="AQ132"/>
  <c r="AS132"/>
  <c r="AT132"/>
  <c r="AU132"/>
  <c r="AV132"/>
  <c r="AI133"/>
  <c r="AJ133"/>
  <c r="AK133"/>
  <c r="AL133"/>
  <c r="AN133"/>
  <c r="AO133"/>
  <c r="AP133"/>
  <c r="AQ133"/>
  <c r="AS133"/>
  <c r="AT133"/>
  <c r="AU133"/>
  <c r="AV133"/>
  <c r="AI134"/>
  <c r="AJ134"/>
  <c r="AK134"/>
  <c r="AL134"/>
  <c r="AN134"/>
  <c r="AO134"/>
  <c r="AP134"/>
  <c r="AQ134"/>
  <c r="AS134"/>
  <c r="AT134"/>
  <c r="AU134"/>
  <c r="AV134"/>
  <c r="AI135"/>
  <c r="AJ135"/>
  <c r="AK135"/>
  <c r="AL135"/>
  <c r="AN135"/>
  <c r="AO135"/>
  <c r="AP135"/>
  <c r="AQ135"/>
  <c r="AS135"/>
  <c r="AT135"/>
  <c r="AU135"/>
  <c r="AV135"/>
  <c r="AI136"/>
  <c r="AJ136"/>
  <c r="AK136"/>
  <c r="AL136"/>
  <c r="AN136"/>
  <c r="AO136"/>
  <c r="AP136"/>
  <c r="AQ136"/>
  <c r="AS136"/>
  <c r="AT136"/>
  <c r="AU136"/>
  <c r="AV136"/>
  <c r="AI137"/>
  <c r="AJ137"/>
  <c r="AK137"/>
  <c r="AL137"/>
  <c r="AN137"/>
  <c r="AO137"/>
  <c r="AP137"/>
  <c r="AQ137"/>
  <c r="AS137"/>
  <c r="AT137"/>
  <c r="AU137"/>
  <c r="AV137"/>
  <c r="AI138"/>
  <c r="AJ138"/>
  <c r="AK138"/>
  <c r="AL138"/>
  <c r="AN138"/>
  <c r="AO138"/>
  <c r="AP138"/>
  <c r="AQ138"/>
  <c r="AS138"/>
  <c r="AT138"/>
  <c r="AU138"/>
  <c r="AV138"/>
  <c r="AI139"/>
  <c r="AJ139"/>
  <c r="AK139"/>
  <c r="AL139"/>
  <c r="AN139"/>
  <c r="AO139"/>
  <c r="AP139"/>
  <c r="AQ139"/>
  <c r="AS139"/>
  <c r="AT139"/>
  <c r="AU139"/>
  <c r="AV139"/>
  <c r="AI140"/>
  <c r="AJ140"/>
  <c r="AK140"/>
  <c r="AL140"/>
  <c r="AN140"/>
  <c r="AO140"/>
  <c r="AP140"/>
  <c r="AQ140"/>
  <c r="AS140"/>
  <c r="AT140"/>
  <c r="AU140"/>
  <c r="AV140"/>
  <c r="AI141"/>
  <c r="AJ141"/>
  <c r="AK141"/>
  <c r="AL141"/>
  <c r="AN141"/>
  <c r="AO141"/>
  <c r="AP141"/>
  <c r="AQ141"/>
  <c r="AR141"/>
  <c r="AS141"/>
  <c r="AT141"/>
  <c r="AU141"/>
  <c r="AV141"/>
  <c r="AI142"/>
  <c r="AJ142"/>
  <c r="AK142"/>
  <c r="AL142"/>
  <c r="AN142"/>
  <c r="AO142"/>
  <c r="AP142"/>
  <c r="AQ142"/>
  <c r="AR142"/>
  <c r="AS142"/>
  <c r="AT142"/>
  <c r="AU142"/>
  <c r="AV142"/>
  <c r="AI143"/>
  <c r="AJ143"/>
  <c r="AK143"/>
  <c r="AL143"/>
  <c r="AN143"/>
  <c r="AO143"/>
  <c r="AP143"/>
  <c r="AQ143"/>
  <c r="AR143"/>
  <c r="AS143"/>
  <c r="AT143"/>
  <c r="AU143"/>
  <c r="AV143"/>
  <c r="AI145"/>
  <c r="AJ145"/>
  <c r="AK145"/>
  <c r="AL145"/>
  <c r="AN145"/>
  <c r="AO145"/>
  <c r="AP145"/>
  <c r="AQ145"/>
  <c r="AR145"/>
  <c r="AS145"/>
  <c r="AT145"/>
  <c r="AU145"/>
  <c r="AV145"/>
  <c r="AI146"/>
  <c r="AJ146"/>
  <c r="AK146"/>
  <c r="AL146"/>
  <c r="AN146"/>
  <c r="AO146"/>
  <c r="AP146"/>
  <c r="AQ146"/>
  <c r="AR146"/>
  <c r="AS146"/>
  <c r="AT146"/>
  <c r="AU146"/>
  <c r="AV146"/>
  <c r="AI147"/>
  <c r="AJ147"/>
  <c r="AK147"/>
  <c r="AL147"/>
  <c r="AN147"/>
  <c r="AO147"/>
  <c r="AP147"/>
  <c r="AQ147"/>
  <c r="AR147"/>
  <c r="AS147"/>
  <c r="AT147"/>
  <c r="AU147"/>
  <c r="AV147"/>
  <c r="AI148"/>
  <c r="AJ148"/>
  <c r="AK148"/>
  <c r="AL148"/>
  <c r="AN148"/>
  <c r="AO148"/>
  <c r="AP148"/>
  <c r="AQ148"/>
  <c r="AR148"/>
  <c r="AS148"/>
  <c r="AT148"/>
  <c r="AU148"/>
  <c r="AV148"/>
  <c r="AI149"/>
  <c r="AJ149"/>
  <c r="AK149"/>
  <c r="AL149"/>
  <c r="AN149"/>
  <c r="AO149"/>
  <c r="AP149"/>
  <c r="AQ149"/>
  <c r="AR149"/>
  <c r="AS149"/>
  <c r="AT149"/>
  <c r="AU149"/>
  <c r="AV149"/>
  <c r="AI153"/>
  <c r="AJ153"/>
  <c r="AK153"/>
  <c r="AL153"/>
  <c r="AN153"/>
  <c r="AO153"/>
  <c r="AP153"/>
  <c r="AQ153"/>
  <c r="AR153"/>
  <c r="AS153"/>
  <c r="AT153"/>
  <c r="AU153"/>
  <c r="AV153"/>
  <c r="AI155"/>
  <c r="AJ155"/>
  <c r="AK155"/>
  <c r="AL155"/>
  <c r="AN155"/>
  <c r="AO155"/>
  <c r="AP155"/>
  <c r="AQ155"/>
  <c r="AR155"/>
  <c r="AS155"/>
  <c r="AT155"/>
  <c r="AU155"/>
  <c r="AV155"/>
  <c r="AI156"/>
  <c r="AJ156"/>
  <c r="AK156"/>
  <c r="AL156"/>
  <c r="AN156"/>
  <c r="AO156"/>
  <c r="AP156"/>
  <c r="AQ156"/>
  <c r="AR156"/>
  <c r="AS156"/>
  <c r="AT156"/>
  <c r="AU156"/>
  <c r="AV156"/>
  <c r="AI157"/>
  <c r="AJ157"/>
  <c r="AK157"/>
  <c r="AL157"/>
  <c r="AN157"/>
  <c r="AO157"/>
  <c r="AP157"/>
  <c r="AQ157"/>
  <c r="AR157"/>
  <c r="AS157"/>
  <c r="AT157"/>
  <c r="AU157"/>
  <c r="AV157"/>
  <c r="AI158"/>
  <c r="AJ158"/>
  <c r="AK158"/>
  <c r="AL158"/>
  <c r="AN158"/>
  <c r="AO158"/>
  <c r="AP158"/>
  <c r="AQ158"/>
  <c r="AR158"/>
  <c r="AS158"/>
  <c r="AT158"/>
  <c r="AU158"/>
  <c r="AV158"/>
  <c r="AI159"/>
  <c r="AJ159"/>
  <c r="AK159"/>
  <c r="AL159"/>
  <c r="AN159"/>
  <c r="AO159"/>
  <c r="AP159"/>
  <c r="AQ159"/>
  <c r="AR159"/>
  <c r="AS159"/>
  <c r="AT159"/>
  <c r="AU159"/>
  <c r="AV159"/>
  <c r="AI163"/>
  <c r="AJ163"/>
  <c r="AK163"/>
  <c r="AL163"/>
  <c r="AN163"/>
  <c r="AO163"/>
  <c r="AP163"/>
  <c r="AQ163"/>
  <c r="AR163"/>
  <c r="AS163"/>
  <c r="AT163"/>
  <c r="AU163"/>
  <c r="AV163"/>
  <c r="AI164"/>
  <c r="AJ164"/>
  <c r="AK164"/>
  <c r="AL164"/>
  <c r="AN164"/>
  <c r="AO164"/>
  <c r="AP164"/>
  <c r="AQ164"/>
  <c r="AR164"/>
  <c r="AS164"/>
  <c r="AT164"/>
  <c r="AU164"/>
  <c r="AV164"/>
  <c r="AI166"/>
  <c r="AJ166"/>
  <c r="AK166"/>
  <c r="AL166"/>
  <c r="AN166"/>
  <c r="AO166"/>
  <c r="AP166"/>
  <c r="AQ166"/>
  <c r="AR166"/>
  <c r="AS166"/>
  <c r="AT166"/>
  <c r="AU166"/>
  <c r="AV166"/>
  <c r="AI167"/>
  <c r="AJ167"/>
  <c r="AK167"/>
  <c r="AL167"/>
  <c r="AN167"/>
  <c r="AO167"/>
  <c r="AP167"/>
  <c r="AQ167"/>
  <c r="AR167"/>
  <c r="AS167"/>
  <c r="AT167"/>
  <c r="AU167"/>
  <c r="AV167"/>
  <c r="AI168"/>
  <c r="AJ168"/>
  <c r="AK168"/>
  <c r="AL168"/>
  <c r="AN168"/>
  <c r="AO168"/>
  <c r="AP168"/>
  <c r="AQ168"/>
  <c r="AR168"/>
  <c r="AS168"/>
  <c r="AT168"/>
  <c r="AU168"/>
  <c r="AV168"/>
  <c r="AI169"/>
  <c r="AJ169"/>
  <c r="AK169"/>
  <c r="AL169"/>
  <c r="AN169"/>
  <c r="AO169"/>
  <c r="AP169"/>
  <c r="AQ169"/>
  <c r="AR169"/>
  <c r="AS169"/>
  <c r="AT169"/>
  <c r="AU169"/>
  <c r="AV169"/>
  <c r="AI170"/>
  <c r="AJ170"/>
  <c r="AK170"/>
  <c r="AL170"/>
  <c r="AN170"/>
  <c r="AO170"/>
  <c r="AP170"/>
  <c r="AQ170"/>
  <c r="AR170"/>
  <c r="AS170"/>
  <c r="AT170"/>
  <c r="AU170"/>
  <c r="AV170"/>
  <c r="AI171"/>
  <c r="AJ171"/>
  <c r="AK171"/>
  <c r="AL171"/>
  <c r="AN171"/>
  <c r="AO171"/>
  <c r="AP171"/>
  <c r="AQ171"/>
  <c r="AR171"/>
  <c r="AS171"/>
  <c r="AT171"/>
  <c r="AU171"/>
  <c r="AV171"/>
  <c r="AI172"/>
  <c r="AJ172"/>
  <c r="AK172"/>
  <c r="AL172"/>
  <c r="AN172"/>
  <c r="AO172"/>
  <c r="AP172"/>
  <c r="AQ172"/>
  <c r="AR172"/>
  <c r="AS172"/>
  <c r="AT172"/>
  <c r="AU172"/>
  <c r="AV172"/>
  <c r="AI176"/>
  <c r="AJ176"/>
  <c r="AK176"/>
  <c r="AL176"/>
  <c r="AN176"/>
  <c r="AO176"/>
  <c r="AP176"/>
  <c r="AQ176"/>
  <c r="AR176"/>
  <c r="AS176"/>
  <c r="AT176"/>
  <c r="AU176"/>
  <c r="AV176"/>
  <c r="AI177"/>
  <c r="AJ177"/>
  <c r="AK177"/>
  <c r="AL177"/>
  <c r="AN177"/>
  <c r="AO177"/>
  <c r="AP177"/>
  <c r="AQ177"/>
  <c r="AR177"/>
  <c r="AS177"/>
  <c r="AT177"/>
  <c r="AU177"/>
  <c r="AV177"/>
  <c r="AI181"/>
  <c r="AJ181"/>
  <c r="AK181"/>
  <c r="AL181"/>
  <c r="AN181"/>
  <c r="AO181"/>
  <c r="AP181"/>
  <c r="AQ181"/>
  <c r="AR181"/>
  <c r="AS181"/>
  <c r="AT181"/>
  <c r="AU181"/>
  <c r="AV181"/>
  <c r="AI183"/>
  <c r="AJ183"/>
  <c r="AK183"/>
  <c r="AL183"/>
  <c r="AN183"/>
  <c r="AO183"/>
  <c r="AP183"/>
  <c r="AQ183"/>
  <c r="AS183"/>
  <c r="AT183"/>
  <c r="AU183"/>
  <c r="AV183"/>
  <c r="AW183"/>
  <c r="I13" i="3"/>
  <c r="F13"/>
  <c r="E36"/>
  <c r="E174" s="1"/>
  <c r="G36"/>
  <c r="H36"/>
  <c r="H174" s="1"/>
  <c r="J36"/>
  <c r="K36"/>
  <c r="K174" s="1"/>
  <c r="M36"/>
  <c r="N36"/>
  <c r="N174" s="1"/>
  <c r="P36"/>
  <c r="P174" s="1"/>
  <c r="Q36"/>
  <c r="D36"/>
  <c r="O6"/>
  <c r="L6"/>
  <c r="I6"/>
  <c r="I7"/>
  <c r="I8"/>
  <c r="I9"/>
  <c r="D10"/>
  <c r="F6"/>
  <c r="F7"/>
  <c r="F8"/>
  <c r="F9"/>
  <c r="P7"/>
  <c r="Q7"/>
  <c r="R7"/>
  <c r="P8"/>
  <c r="Q8"/>
  <c r="R8"/>
  <c r="P9"/>
  <c r="Q9"/>
  <c r="R9"/>
  <c r="P13"/>
  <c r="Q13"/>
  <c r="P14"/>
  <c r="Q14"/>
  <c r="R14"/>
  <c r="P15"/>
  <c r="Q15"/>
  <c r="R15"/>
  <c r="P17"/>
  <c r="Q17"/>
  <c r="R17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7"/>
  <c r="Q27"/>
  <c r="R27"/>
  <c r="P28"/>
  <c r="Q28"/>
  <c r="R28"/>
  <c r="P29"/>
  <c r="Q29"/>
  <c r="R29"/>
  <c r="P30"/>
  <c r="Q30"/>
  <c r="R30"/>
  <c r="P31"/>
  <c r="Q31"/>
  <c r="R31"/>
  <c r="P33"/>
  <c r="Q33"/>
  <c r="R33"/>
  <c r="P34"/>
  <c r="Q34"/>
  <c r="R34"/>
  <c r="P35"/>
  <c r="Q35"/>
  <c r="R35"/>
  <c r="P39"/>
  <c r="Q39"/>
  <c r="R39"/>
  <c r="P40"/>
  <c r="Q40"/>
  <c r="R40"/>
  <c r="P41"/>
  <c r="Q41"/>
  <c r="R41"/>
  <c r="P42"/>
  <c r="Q42"/>
  <c r="R42"/>
  <c r="P43"/>
  <c r="Q43"/>
  <c r="R43"/>
  <c r="P44"/>
  <c r="Q44"/>
  <c r="R44"/>
  <c r="P45"/>
  <c r="Q45"/>
  <c r="R45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R55"/>
  <c r="P56"/>
  <c r="Q56"/>
  <c r="R56"/>
  <c r="P57"/>
  <c r="Q57"/>
  <c r="R57"/>
  <c r="P59"/>
  <c r="Q59"/>
  <c r="R59"/>
  <c r="P60"/>
  <c r="Q60"/>
  <c r="R60"/>
  <c r="P61"/>
  <c r="Q61"/>
  <c r="R61"/>
  <c r="P62"/>
  <c r="Q62"/>
  <c r="R62"/>
  <c r="P63"/>
  <c r="Q63"/>
  <c r="R63"/>
  <c r="P64"/>
  <c r="Q64"/>
  <c r="R64"/>
  <c r="P65"/>
  <c r="Q65"/>
  <c r="R65"/>
  <c r="P66"/>
  <c r="Q66"/>
  <c r="R66"/>
  <c r="P67"/>
  <c r="Q67"/>
  <c r="R67"/>
  <c r="P68"/>
  <c r="Q68"/>
  <c r="R68"/>
  <c r="P69"/>
  <c r="Q69"/>
  <c r="R69"/>
  <c r="P70"/>
  <c r="Q70"/>
  <c r="R70"/>
  <c r="P71"/>
  <c r="Q71"/>
  <c r="R71"/>
  <c r="P72"/>
  <c r="Q72"/>
  <c r="R72"/>
  <c r="P73"/>
  <c r="Q73"/>
  <c r="R73"/>
  <c r="P74"/>
  <c r="Q74"/>
  <c r="R74"/>
  <c r="P75"/>
  <c r="Q75"/>
  <c r="R75"/>
  <c r="P76"/>
  <c r="Q76"/>
  <c r="R76"/>
  <c r="P77"/>
  <c r="Q77"/>
  <c r="R77"/>
  <c r="P78"/>
  <c r="Q78"/>
  <c r="R78"/>
  <c r="P79"/>
  <c r="Q79"/>
  <c r="R79"/>
  <c r="P80"/>
  <c r="Q80"/>
  <c r="R80"/>
  <c r="P81"/>
  <c r="Q81"/>
  <c r="R81"/>
  <c r="P82"/>
  <c r="Q82"/>
  <c r="R82"/>
  <c r="P86"/>
  <c r="Q86"/>
  <c r="R86"/>
  <c r="P87"/>
  <c r="Q87"/>
  <c r="R87"/>
  <c r="P88"/>
  <c r="Q88"/>
  <c r="R88"/>
  <c r="P89"/>
  <c r="Q89"/>
  <c r="R89"/>
  <c r="P91"/>
  <c r="Q91"/>
  <c r="R91"/>
  <c r="P92"/>
  <c r="Q92"/>
  <c r="R92"/>
  <c r="P93"/>
  <c r="Q93"/>
  <c r="R93"/>
  <c r="P94"/>
  <c r="Q94"/>
  <c r="R94"/>
  <c r="P95"/>
  <c r="Q95"/>
  <c r="R95"/>
  <c r="P97"/>
  <c r="Q97"/>
  <c r="R97"/>
  <c r="P98"/>
  <c r="Q98"/>
  <c r="R98"/>
  <c r="P99"/>
  <c r="Q99"/>
  <c r="R99"/>
  <c r="P100"/>
  <c r="Q100"/>
  <c r="R100"/>
  <c r="P101"/>
  <c r="Q101"/>
  <c r="R101"/>
  <c r="P102"/>
  <c r="Q102"/>
  <c r="R102"/>
  <c r="P103"/>
  <c r="Q103"/>
  <c r="R103"/>
  <c r="P104"/>
  <c r="Q104"/>
  <c r="R104"/>
  <c r="P105"/>
  <c r="Q105"/>
  <c r="R105"/>
  <c r="P106"/>
  <c r="Q106"/>
  <c r="R106"/>
  <c r="P107"/>
  <c r="Q107"/>
  <c r="R107"/>
  <c r="P108"/>
  <c r="Q108"/>
  <c r="R108"/>
  <c r="P110"/>
  <c r="Q110"/>
  <c r="R110"/>
  <c r="P111"/>
  <c r="Q111"/>
  <c r="R111"/>
  <c r="P113"/>
  <c r="Q113"/>
  <c r="R113"/>
  <c r="P117"/>
  <c r="Q117"/>
  <c r="R117"/>
  <c r="P118"/>
  <c r="Q118"/>
  <c r="R118"/>
  <c r="P119"/>
  <c r="Q119"/>
  <c r="R119"/>
  <c r="P120"/>
  <c r="Q120"/>
  <c r="R120"/>
  <c r="P121"/>
  <c r="Q121"/>
  <c r="R121"/>
  <c r="P122"/>
  <c r="Q122"/>
  <c r="R122"/>
  <c r="P123"/>
  <c r="Q123"/>
  <c r="R123"/>
  <c r="P127"/>
  <c r="Q127"/>
  <c r="R127"/>
  <c r="P128"/>
  <c r="Q128"/>
  <c r="R128"/>
  <c r="P129"/>
  <c r="Q129"/>
  <c r="R129"/>
  <c r="P130"/>
  <c r="Q130"/>
  <c r="R130"/>
  <c r="P131"/>
  <c r="Q131"/>
  <c r="R131"/>
  <c r="P132"/>
  <c r="Q132"/>
  <c r="R132"/>
  <c r="P133"/>
  <c r="Q133"/>
  <c r="R133"/>
  <c r="P134"/>
  <c r="Q134"/>
  <c r="R134"/>
  <c r="P135"/>
  <c r="Q135"/>
  <c r="R135"/>
  <c r="P136"/>
  <c r="Q136"/>
  <c r="R136"/>
  <c r="P137"/>
  <c r="Q137"/>
  <c r="R137"/>
  <c r="P139"/>
  <c r="Q139"/>
  <c r="R139"/>
  <c r="P140"/>
  <c r="Q140"/>
  <c r="R140"/>
  <c r="P141"/>
  <c r="Q141"/>
  <c r="R141"/>
  <c r="P142"/>
  <c r="Q142"/>
  <c r="R142"/>
  <c r="P143"/>
  <c r="Q143"/>
  <c r="R143"/>
  <c r="P147"/>
  <c r="Q147"/>
  <c r="R147"/>
  <c r="P148"/>
  <c r="Q148"/>
  <c r="R148"/>
  <c r="P149"/>
  <c r="Q149"/>
  <c r="R149"/>
  <c r="P150"/>
  <c r="Q150"/>
  <c r="R150"/>
  <c r="P151"/>
  <c r="Q151"/>
  <c r="R151"/>
  <c r="P155"/>
  <c r="Q155"/>
  <c r="R155"/>
  <c r="P156"/>
  <c r="Q156"/>
  <c r="R156"/>
  <c r="P157"/>
  <c r="Q157"/>
  <c r="R157"/>
  <c r="P158"/>
  <c r="Q158"/>
  <c r="R158"/>
  <c r="P159"/>
  <c r="Q159"/>
  <c r="R159"/>
  <c r="P160"/>
  <c r="Q160"/>
  <c r="R160"/>
  <c r="P161"/>
  <c r="Q161"/>
  <c r="R161"/>
  <c r="P162"/>
  <c r="Q162"/>
  <c r="R162"/>
  <c r="P166"/>
  <c r="Q166"/>
  <c r="R166"/>
  <c r="P167"/>
  <c r="Q167"/>
  <c r="R167"/>
  <c r="P171"/>
  <c r="Q171"/>
  <c r="R171"/>
  <c r="P172"/>
  <c r="Q172"/>
  <c r="R172"/>
  <c r="R6"/>
  <c r="Q6"/>
  <c r="P6"/>
  <c r="C155" i="2"/>
  <c r="D155"/>
  <c r="E155"/>
  <c r="F155"/>
  <c r="G155"/>
  <c r="H155"/>
  <c r="J155"/>
  <c r="L155"/>
  <c r="M155"/>
  <c r="N155"/>
  <c r="P155"/>
  <c r="R155"/>
  <c r="T155"/>
  <c r="W155"/>
  <c r="Z155"/>
  <c r="O92"/>
  <c r="P92"/>
  <c r="D154"/>
  <c r="F154"/>
  <c r="G154"/>
  <c r="H154"/>
  <c r="I154"/>
  <c r="J154"/>
  <c r="K154"/>
  <c r="L154"/>
  <c r="M154"/>
  <c r="N154"/>
  <c r="R154"/>
  <c r="C154"/>
  <c r="D150"/>
  <c r="F150"/>
  <c r="G150"/>
  <c r="H150"/>
  <c r="I150"/>
  <c r="J150"/>
  <c r="K150"/>
  <c r="L150"/>
  <c r="M150"/>
  <c r="N150"/>
  <c r="R150"/>
  <c r="C150"/>
  <c r="D146"/>
  <c r="F146"/>
  <c r="G146"/>
  <c r="H146"/>
  <c r="I146"/>
  <c r="J146"/>
  <c r="L146"/>
  <c r="M146"/>
  <c r="N146"/>
  <c r="R146"/>
  <c r="C146"/>
  <c r="K140"/>
  <c r="K146" s="1"/>
  <c r="D138"/>
  <c r="F138"/>
  <c r="G138"/>
  <c r="H138"/>
  <c r="I138"/>
  <c r="J138"/>
  <c r="K138"/>
  <c r="L138"/>
  <c r="M138"/>
  <c r="N138"/>
  <c r="R138"/>
  <c r="C138"/>
  <c r="D131"/>
  <c r="F131"/>
  <c r="G131"/>
  <c r="H131"/>
  <c r="I131"/>
  <c r="J131"/>
  <c r="K131"/>
  <c r="L131"/>
  <c r="M131"/>
  <c r="N131"/>
  <c r="R131"/>
  <c r="C131"/>
  <c r="K104"/>
  <c r="K113" s="1"/>
  <c r="D113"/>
  <c r="F113"/>
  <c r="G113"/>
  <c r="H113"/>
  <c r="I113"/>
  <c r="J113"/>
  <c r="L113"/>
  <c r="M113"/>
  <c r="N113"/>
  <c r="R113"/>
  <c r="C113"/>
  <c r="N98"/>
  <c r="N95"/>
  <c r="K95"/>
  <c r="K92"/>
  <c r="K93"/>
  <c r="K87"/>
  <c r="K88"/>
  <c r="K89"/>
  <c r="D101"/>
  <c r="F101"/>
  <c r="G101"/>
  <c r="H101"/>
  <c r="I101"/>
  <c r="J101"/>
  <c r="L101"/>
  <c r="M101"/>
  <c r="N101"/>
  <c r="R101"/>
  <c r="C101"/>
  <c r="K74"/>
  <c r="K70"/>
  <c r="K61"/>
  <c r="K62"/>
  <c r="K59"/>
  <c r="K58"/>
  <c r="K51"/>
  <c r="K42"/>
  <c r="K75" s="1"/>
  <c r="D75"/>
  <c r="F75"/>
  <c r="G75"/>
  <c r="H75"/>
  <c r="I75"/>
  <c r="J75"/>
  <c r="L75"/>
  <c r="M75"/>
  <c r="N75"/>
  <c r="R75"/>
  <c r="C75"/>
  <c r="D40"/>
  <c r="F40"/>
  <c r="G40"/>
  <c r="H40"/>
  <c r="I40"/>
  <c r="I155" s="1"/>
  <c r="J40"/>
  <c r="K40"/>
  <c r="K155" s="1"/>
  <c r="L40"/>
  <c r="M40"/>
  <c r="N40"/>
  <c r="R40"/>
  <c r="C40"/>
  <c r="D29"/>
  <c r="F29"/>
  <c r="G29"/>
  <c r="I29"/>
  <c r="J29"/>
  <c r="L29"/>
  <c r="M29"/>
  <c r="N29"/>
  <c r="R29"/>
  <c r="K19"/>
  <c r="K12"/>
  <c r="K13"/>
  <c r="H22"/>
  <c r="H29" s="1"/>
  <c r="D8"/>
  <c r="F8"/>
  <c r="G8"/>
  <c r="H8"/>
  <c r="I8"/>
  <c r="J8"/>
  <c r="K8"/>
  <c r="L8"/>
  <c r="M8"/>
  <c r="N8"/>
  <c r="O6"/>
  <c r="P6"/>
  <c r="O7"/>
  <c r="P7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O60"/>
  <c r="P60"/>
  <c r="O61"/>
  <c r="P61"/>
  <c r="O62"/>
  <c r="P62"/>
  <c r="O63"/>
  <c r="P63"/>
  <c r="O64"/>
  <c r="P64"/>
  <c r="O65"/>
  <c r="P65"/>
  <c r="O66"/>
  <c r="P66"/>
  <c r="O67"/>
  <c r="P67"/>
  <c r="O68"/>
  <c r="P68"/>
  <c r="O69"/>
  <c r="P69"/>
  <c r="O70"/>
  <c r="P70"/>
  <c r="O71"/>
  <c r="P71"/>
  <c r="O72"/>
  <c r="P72"/>
  <c r="O73"/>
  <c r="P73"/>
  <c r="O74"/>
  <c r="P74"/>
  <c r="O77"/>
  <c r="P77"/>
  <c r="O78"/>
  <c r="P78"/>
  <c r="O79"/>
  <c r="P79"/>
  <c r="O80"/>
  <c r="P80"/>
  <c r="O8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3"/>
  <c r="P93"/>
  <c r="O94"/>
  <c r="P94"/>
  <c r="O95"/>
  <c r="P95"/>
  <c r="O96"/>
  <c r="P96"/>
  <c r="O97"/>
  <c r="P97"/>
  <c r="O98"/>
  <c r="P98"/>
  <c r="O99"/>
  <c r="P99"/>
  <c r="O100"/>
  <c r="P100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3"/>
  <c r="P133"/>
  <c r="O134"/>
  <c r="P134"/>
  <c r="O135"/>
  <c r="P135"/>
  <c r="O136"/>
  <c r="P136"/>
  <c r="O137"/>
  <c r="P137"/>
  <c r="O140"/>
  <c r="P140"/>
  <c r="O141"/>
  <c r="P141"/>
  <c r="O142"/>
  <c r="P142"/>
  <c r="O143"/>
  <c r="P143"/>
  <c r="O144"/>
  <c r="P144"/>
  <c r="O145"/>
  <c r="P145"/>
  <c r="O148"/>
  <c r="O150" s="1"/>
  <c r="P148"/>
  <c r="P150" s="1"/>
  <c r="O149"/>
  <c r="P149"/>
  <c r="O152"/>
  <c r="O154" s="1"/>
  <c r="P152"/>
  <c r="P154" s="1"/>
  <c r="O153"/>
  <c r="P153"/>
  <c r="P5"/>
  <c r="P8" s="1"/>
  <c r="O5"/>
  <c r="O8" s="1"/>
  <c r="C29"/>
  <c r="S6"/>
  <c r="T6"/>
  <c r="V6"/>
  <c r="W6"/>
  <c r="X6"/>
  <c r="Y6"/>
  <c r="Z6"/>
  <c r="AA6"/>
  <c r="S7"/>
  <c r="T7"/>
  <c r="V7"/>
  <c r="W7"/>
  <c r="X7"/>
  <c r="Y7"/>
  <c r="Z7"/>
  <c r="AA7"/>
  <c r="S9"/>
  <c r="T9"/>
  <c r="U9"/>
  <c r="V9"/>
  <c r="W9"/>
  <c r="X9"/>
  <c r="Y9"/>
  <c r="Z9"/>
  <c r="AA9"/>
  <c r="S10"/>
  <c r="T10"/>
  <c r="U10"/>
  <c r="V10"/>
  <c r="W10"/>
  <c r="Y10"/>
  <c r="Z10"/>
  <c r="AA10"/>
  <c r="S11"/>
  <c r="T11"/>
  <c r="U11"/>
  <c r="V11"/>
  <c r="W11"/>
  <c r="Y11"/>
  <c r="Z11"/>
  <c r="AA11"/>
  <c r="S12"/>
  <c r="T12"/>
  <c r="U12"/>
  <c r="V12"/>
  <c r="W12"/>
  <c r="Y12"/>
  <c r="Z12"/>
  <c r="AA12"/>
  <c r="S13"/>
  <c r="T13"/>
  <c r="U13"/>
  <c r="V13"/>
  <c r="W13"/>
  <c r="Y13"/>
  <c r="Z13"/>
  <c r="AA13"/>
  <c r="S14"/>
  <c r="T14"/>
  <c r="U14"/>
  <c r="V14"/>
  <c r="W14"/>
  <c r="Y14"/>
  <c r="Z14"/>
  <c r="AA14"/>
  <c r="S15"/>
  <c r="T15"/>
  <c r="U15"/>
  <c r="V15"/>
  <c r="W15"/>
  <c r="Y15"/>
  <c r="Z15"/>
  <c r="AA15"/>
  <c r="S16"/>
  <c r="T16"/>
  <c r="U16"/>
  <c r="V16"/>
  <c r="W16"/>
  <c r="Y16"/>
  <c r="Z16"/>
  <c r="AA16"/>
  <c r="S17"/>
  <c r="T17"/>
  <c r="U17"/>
  <c r="V17"/>
  <c r="W17"/>
  <c r="Y17"/>
  <c r="Z17"/>
  <c r="AA17"/>
  <c r="S18"/>
  <c r="T18"/>
  <c r="U18"/>
  <c r="V18"/>
  <c r="W18"/>
  <c r="Y18"/>
  <c r="Z18"/>
  <c r="AA18"/>
  <c r="S19"/>
  <c r="T19"/>
  <c r="U19"/>
  <c r="V19"/>
  <c r="W19"/>
  <c r="Y19"/>
  <c r="Z19"/>
  <c r="AA19"/>
  <c r="S20"/>
  <c r="T20"/>
  <c r="U20"/>
  <c r="V20"/>
  <c r="W20"/>
  <c r="Y20"/>
  <c r="Z20"/>
  <c r="AA20"/>
  <c r="S21"/>
  <c r="T21"/>
  <c r="U21"/>
  <c r="V21"/>
  <c r="W21"/>
  <c r="Y21"/>
  <c r="Z21"/>
  <c r="AA21"/>
  <c r="S22"/>
  <c r="T22"/>
  <c r="V22"/>
  <c r="W22"/>
  <c r="X22"/>
  <c r="Y22"/>
  <c r="Z22"/>
  <c r="AA22"/>
  <c r="S23"/>
  <c r="T23"/>
  <c r="U23"/>
  <c r="V23"/>
  <c r="W23"/>
  <c r="Y23"/>
  <c r="Z23"/>
  <c r="AA23"/>
  <c r="S24"/>
  <c r="T24"/>
  <c r="U24"/>
  <c r="V24"/>
  <c r="W24"/>
  <c r="Y24"/>
  <c r="Z24"/>
  <c r="AA24"/>
  <c r="S25"/>
  <c r="T25"/>
  <c r="U25"/>
  <c r="V25"/>
  <c r="W25"/>
  <c r="Y25"/>
  <c r="Z25"/>
  <c r="AA25"/>
  <c r="S26"/>
  <c r="T26"/>
  <c r="U26"/>
  <c r="V26"/>
  <c r="W26"/>
  <c r="Y26"/>
  <c r="Z26"/>
  <c r="AA26"/>
  <c r="S27"/>
  <c r="T27"/>
  <c r="U27"/>
  <c r="V27"/>
  <c r="W27"/>
  <c r="Y27"/>
  <c r="Z27"/>
  <c r="AA27"/>
  <c r="S28"/>
  <c r="T28"/>
  <c r="U28"/>
  <c r="V28"/>
  <c r="W28"/>
  <c r="Y28"/>
  <c r="Z28"/>
  <c r="AA28"/>
  <c r="S30"/>
  <c r="T30"/>
  <c r="U30"/>
  <c r="V30"/>
  <c r="W30"/>
  <c r="X30"/>
  <c r="Y30"/>
  <c r="Z30"/>
  <c r="AA30"/>
  <c r="S31"/>
  <c r="T31"/>
  <c r="U31"/>
  <c r="V31"/>
  <c r="W31"/>
  <c r="Y31"/>
  <c r="Z31"/>
  <c r="AA31"/>
  <c r="S32"/>
  <c r="T32"/>
  <c r="U32"/>
  <c r="V32"/>
  <c r="W32"/>
  <c r="Y32"/>
  <c r="Z32"/>
  <c r="AA32"/>
  <c r="S33"/>
  <c r="T33"/>
  <c r="U33"/>
  <c r="V33"/>
  <c r="W33"/>
  <c r="Y33"/>
  <c r="Z33"/>
  <c r="AA33"/>
  <c r="S34"/>
  <c r="T34"/>
  <c r="U34"/>
  <c r="V34"/>
  <c r="W34"/>
  <c r="Y34"/>
  <c r="Z34"/>
  <c r="AA34"/>
  <c r="S35"/>
  <c r="T35"/>
  <c r="U35"/>
  <c r="V35"/>
  <c r="W35"/>
  <c r="Y35"/>
  <c r="Z35"/>
  <c r="AA35"/>
  <c r="S36"/>
  <c r="T36"/>
  <c r="U36"/>
  <c r="V36"/>
  <c r="W36"/>
  <c r="Y36"/>
  <c r="Z36"/>
  <c r="AA36"/>
  <c r="S37"/>
  <c r="T37"/>
  <c r="U37"/>
  <c r="V37"/>
  <c r="W37"/>
  <c r="Y37"/>
  <c r="Z37"/>
  <c r="AA37"/>
  <c r="S38"/>
  <c r="T38"/>
  <c r="U38"/>
  <c r="V38"/>
  <c r="W38"/>
  <c r="Y38"/>
  <c r="Z38"/>
  <c r="AA38"/>
  <c r="S39"/>
  <c r="T39"/>
  <c r="U39"/>
  <c r="V39"/>
  <c r="W39"/>
  <c r="Y39"/>
  <c r="Z39"/>
  <c r="AA39"/>
  <c r="S41"/>
  <c r="T41"/>
  <c r="U41"/>
  <c r="V41"/>
  <c r="W41"/>
  <c r="X41"/>
  <c r="Y41"/>
  <c r="Z41"/>
  <c r="AA41"/>
  <c r="S42"/>
  <c r="T42"/>
  <c r="U42"/>
  <c r="V42"/>
  <c r="W42"/>
  <c r="Y42"/>
  <c r="Z42"/>
  <c r="AA42"/>
  <c r="S43"/>
  <c r="T43"/>
  <c r="U43"/>
  <c r="V43"/>
  <c r="W43"/>
  <c r="Y43"/>
  <c r="Z43"/>
  <c r="AA43"/>
  <c r="S44"/>
  <c r="T44"/>
  <c r="U44"/>
  <c r="V44"/>
  <c r="W44"/>
  <c r="Y44"/>
  <c r="Z44"/>
  <c r="AA44"/>
  <c r="S45"/>
  <c r="T45"/>
  <c r="U45"/>
  <c r="V45"/>
  <c r="W45"/>
  <c r="Y45"/>
  <c r="Z45"/>
  <c r="AA45"/>
  <c r="S46"/>
  <c r="T46"/>
  <c r="U46"/>
  <c r="V46"/>
  <c r="W46"/>
  <c r="Y46"/>
  <c r="Z46"/>
  <c r="AA46"/>
  <c r="S47"/>
  <c r="T47"/>
  <c r="U47"/>
  <c r="V47"/>
  <c r="W47"/>
  <c r="Y47"/>
  <c r="Z47"/>
  <c r="AA47"/>
  <c r="S48"/>
  <c r="T48"/>
  <c r="U48"/>
  <c r="V48"/>
  <c r="W48"/>
  <c r="Y48"/>
  <c r="Z48"/>
  <c r="AA48"/>
  <c r="S49"/>
  <c r="T49"/>
  <c r="U49"/>
  <c r="V49"/>
  <c r="W49"/>
  <c r="Y49"/>
  <c r="Z49"/>
  <c r="AA49"/>
  <c r="S50"/>
  <c r="T50"/>
  <c r="U50"/>
  <c r="V50"/>
  <c r="W50"/>
  <c r="Y50"/>
  <c r="Z50"/>
  <c r="AA50"/>
  <c r="S51"/>
  <c r="T51"/>
  <c r="U51"/>
  <c r="V51"/>
  <c r="W51"/>
  <c r="Y51"/>
  <c r="Z51"/>
  <c r="AA51"/>
  <c r="S52"/>
  <c r="T52"/>
  <c r="U52"/>
  <c r="V52"/>
  <c r="W52"/>
  <c r="Y52"/>
  <c r="Z52"/>
  <c r="AA52"/>
  <c r="S53"/>
  <c r="T53"/>
  <c r="U53"/>
  <c r="V53"/>
  <c r="W53"/>
  <c r="Y53"/>
  <c r="Z53"/>
  <c r="AA53"/>
  <c r="S54"/>
  <c r="T54"/>
  <c r="U54"/>
  <c r="V54"/>
  <c r="W54"/>
  <c r="Y54"/>
  <c r="Z54"/>
  <c r="AA54"/>
  <c r="S55"/>
  <c r="T55"/>
  <c r="U55"/>
  <c r="V55"/>
  <c r="W55"/>
  <c r="Y55"/>
  <c r="Z55"/>
  <c r="AA55"/>
  <c r="S56"/>
  <c r="T56"/>
  <c r="U56"/>
  <c r="V56"/>
  <c r="W56"/>
  <c r="Y56"/>
  <c r="Z56"/>
  <c r="AA56"/>
  <c r="S57"/>
  <c r="T57"/>
  <c r="U57"/>
  <c r="V57"/>
  <c r="W57"/>
  <c r="Y57"/>
  <c r="Z57"/>
  <c r="AA57"/>
  <c r="S58"/>
  <c r="T58"/>
  <c r="U58"/>
  <c r="V58"/>
  <c r="W58"/>
  <c r="Y58"/>
  <c r="Z58"/>
  <c r="AA58"/>
  <c r="S59"/>
  <c r="T59"/>
  <c r="U59"/>
  <c r="V59"/>
  <c r="W59"/>
  <c r="Y59"/>
  <c r="Z59"/>
  <c r="AA59"/>
  <c r="S60"/>
  <c r="T60"/>
  <c r="U60"/>
  <c r="V60"/>
  <c r="W60"/>
  <c r="Y60"/>
  <c r="Z60"/>
  <c r="AA60"/>
  <c r="S61"/>
  <c r="T61"/>
  <c r="U61"/>
  <c r="V61"/>
  <c r="W61"/>
  <c r="Y61"/>
  <c r="Z61"/>
  <c r="AA61"/>
  <c r="S62"/>
  <c r="T62"/>
  <c r="U62"/>
  <c r="V62"/>
  <c r="W62"/>
  <c r="Y62"/>
  <c r="Z62"/>
  <c r="AA62"/>
  <c r="S63"/>
  <c r="T63"/>
  <c r="U63"/>
  <c r="V63"/>
  <c r="W63"/>
  <c r="Y63"/>
  <c r="Z63"/>
  <c r="AA63"/>
  <c r="S64"/>
  <c r="T64"/>
  <c r="U64"/>
  <c r="V64"/>
  <c r="W64"/>
  <c r="Y64"/>
  <c r="Z64"/>
  <c r="AA64"/>
  <c r="S65"/>
  <c r="T65"/>
  <c r="U65"/>
  <c r="V65"/>
  <c r="W65"/>
  <c r="Y65"/>
  <c r="Z65"/>
  <c r="AA65"/>
  <c r="S66"/>
  <c r="T66"/>
  <c r="U66"/>
  <c r="V66"/>
  <c r="W66"/>
  <c r="Y66"/>
  <c r="Z66"/>
  <c r="AA66"/>
  <c r="S67"/>
  <c r="T67"/>
  <c r="U67"/>
  <c r="V67"/>
  <c r="W67"/>
  <c r="Y67"/>
  <c r="Z67"/>
  <c r="AA67"/>
  <c r="S68"/>
  <c r="T68"/>
  <c r="U68"/>
  <c r="V68"/>
  <c r="W68"/>
  <c r="Y68"/>
  <c r="Z68"/>
  <c r="AA68"/>
  <c r="S69"/>
  <c r="T69"/>
  <c r="U69"/>
  <c r="V69"/>
  <c r="W69"/>
  <c r="Y69"/>
  <c r="Z69"/>
  <c r="AA69"/>
  <c r="S70"/>
  <c r="T70"/>
  <c r="U70"/>
  <c r="V70"/>
  <c r="W70"/>
  <c r="Y70"/>
  <c r="Z70"/>
  <c r="AA70"/>
  <c r="S71"/>
  <c r="T71"/>
  <c r="U71"/>
  <c r="V71"/>
  <c r="W71"/>
  <c r="Y71"/>
  <c r="Z71"/>
  <c r="AA71"/>
  <c r="S72"/>
  <c r="T72"/>
  <c r="U72"/>
  <c r="V72"/>
  <c r="W72"/>
  <c r="Y72"/>
  <c r="Z72"/>
  <c r="AA72"/>
  <c r="S73"/>
  <c r="T73"/>
  <c r="U73"/>
  <c r="V73"/>
  <c r="W73"/>
  <c r="Y73"/>
  <c r="Z73"/>
  <c r="AA73"/>
  <c r="S74"/>
  <c r="T74"/>
  <c r="U74"/>
  <c r="V74"/>
  <c r="W74"/>
  <c r="Y74"/>
  <c r="Z74"/>
  <c r="AA74"/>
  <c r="S76"/>
  <c r="T76"/>
  <c r="U76"/>
  <c r="V76"/>
  <c r="W76"/>
  <c r="X76"/>
  <c r="Y76"/>
  <c r="Z76"/>
  <c r="AA76"/>
  <c r="S77"/>
  <c r="T77"/>
  <c r="V77"/>
  <c r="W77"/>
  <c r="X77"/>
  <c r="Y77"/>
  <c r="Z77"/>
  <c r="AA77"/>
  <c r="S78"/>
  <c r="T78"/>
  <c r="U78"/>
  <c r="V78"/>
  <c r="W78"/>
  <c r="Y78"/>
  <c r="Z78"/>
  <c r="AA78"/>
  <c r="S79"/>
  <c r="T79"/>
  <c r="U79"/>
  <c r="V79"/>
  <c r="W79"/>
  <c r="Y79"/>
  <c r="Z79"/>
  <c r="AA79"/>
  <c r="S80"/>
  <c r="T80"/>
  <c r="V80"/>
  <c r="W80"/>
  <c r="X80"/>
  <c r="Y80"/>
  <c r="Z80"/>
  <c r="AA80"/>
  <c r="S81"/>
  <c r="T81"/>
  <c r="U81"/>
  <c r="V81"/>
  <c r="W81"/>
  <c r="Y81"/>
  <c r="Z81"/>
  <c r="AA81"/>
  <c r="S82"/>
  <c r="T82"/>
  <c r="V82"/>
  <c r="W82"/>
  <c r="X82"/>
  <c r="Y82"/>
  <c r="Z82"/>
  <c r="AA82"/>
  <c r="S83"/>
  <c r="T83"/>
  <c r="V83"/>
  <c r="W83"/>
  <c r="X83"/>
  <c r="Y83"/>
  <c r="Z83"/>
  <c r="AA83"/>
  <c r="S84"/>
  <c r="T84"/>
  <c r="V84"/>
  <c r="W84"/>
  <c r="X84"/>
  <c r="Y84"/>
  <c r="Z84"/>
  <c r="AA84"/>
  <c r="S85"/>
  <c r="T85"/>
  <c r="U85"/>
  <c r="V85"/>
  <c r="W85"/>
  <c r="Y85"/>
  <c r="Z85"/>
  <c r="AA85"/>
  <c r="S86"/>
  <c r="T86"/>
  <c r="U86"/>
  <c r="V86"/>
  <c r="W86"/>
  <c r="Y86"/>
  <c r="Z86"/>
  <c r="AA86"/>
  <c r="S87"/>
  <c r="T87"/>
  <c r="V87"/>
  <c r="W87"/>
  <c r="X87"/>
  <c r="Y87"/>
  <c r="Z87"/>
  <c r="AA87"/>
  <c r="S88"/>
  <c r="T88"/>
  <c r="U88"/>
  <c r="V88"/>
  <c r="W88"/>
  <c r="Y88"/>
  <c r="Z88"/>
  <c r="AA88"/>
  <c r="S89"/>
  <c r="T89"/>
  <c r="V89"/>
  <c r="W89"/>
  <c r="X89"/>
  <c r="Y89"/>
  <c r="Z89"/>
  <c r="AA89"/>
  <c r="S90"/>
  <c r="T90"/>
  <c r="V90"/>
  <c r="W90"/>
  <c r="X90"/>
  <c r="Y90"/>
  <c r="Z90"/>
  <c r="AA90"/>
  <c r="S91"/>
  <c r="T91"/>
  <c r="U91"/>
  <c r="V91"/>
  <c r="W91"/>
  <c r="Y91"/>
  <c r="Z91"/>
  <c r="AA91"/>
  <c r="S92"/>
  <c r="T92"/>
  <c r="U92"/>
  <c r="V92"/>
  <c r="W92"/>
  <c r="X92"/>
  <c r="Y92"/>
  <c r="Z92"/>
  <c r="AA92"/>
  <c r="S93"/>
  <c r="T93"/>
  <c r="U93"/>
  <c r="V93"/>
  <c r="W93"/>
  <c r="X93"/>
  <c r="Y93"/>
  <c r="Z93"/>
  <c r="AA93"/>
  <c r="S94"/>
  <c r="T94"/>
  <c r="U94"/>
  <c r="V94"/>
  <c r="W94"/>
  <c r="X94"/>
  <c r="Y94"/>
  <c r="Z94"/>
  <c r="AA94"/>
  <c r="S95"/>
  <c r="T95"/>
  <c r="U95"/>
  <c r="V95"/>
  <c r="W95"/>
  <c r="X95"/>
  <c r="Y95"/>
  <c r="Z95"/>
  <c r="AA95"/>
  <c r="S96"/>
  <c r="T96"/>
  <c r="U96"/>
  <c r="V96"/>
  <c r="W96"/>
  <c r="X96"/>
  <c r="Y96"/>
  <c r="Z96"/>
  <c r="AA96"/>
  <c r="S97"/>
  <c r="T97"/>
  <c r="U97"/>
  <c r="V97"/>
  <c r="W97"/>
  <c r="X97"/>
  <c r="Y97"/>
  <c r="Z97"/>
  <c r="AA97"/>
  <c r="S98"/>
  <c r="T98"/>
  <c r="U98"/>
  <c r="V98"/>
  <c r="W98"/>
  <c r="X98"/>
  <c r="Y98"/>
  <c r="Z98"/>
  <c r="AA98"/>
  <c r="S99"/>
  <c r="T99"/>
  <c r="U99"/>
  <c r="V99"/>
  <c r="W99"/>
  <c r="X99"/>
  <c r="Y99"/>
  <c r="Z99"/>
  <c r="AA99"/>
  <c r="S100"/>
  <c r="T100"/>
  <c r="U100"/>
  <c r="V100"/>
  <c r="W100"/>
  <c r="X100"/>
  <c r="Y100"/>
  <c r="Z100"/>
  <c r="AA100"/>
  <c r="T102"/>
  <c r="U102"/>
  <c r="V102"/>
  <c r="W102"/>
  <c r="X102"/>
  <c r="Y102"/>
  <c r="Z102"/>
  <c r="AA102"/>
  <c r="S103"/>
  <c r="T103"/>
  <c r="U103"/>
  <c r="V103"/>
  <c r="W103"/>
  <c r="X103"/>
  <c r="Y103"/>
  <c r="Z103"/>
  <c r="AA103"/>
  <c r="S104"/>
  <c r="T104"/>
  <c r="U104"/>
  <c r="V104"/>
  <c r="W104"/>
  <c r="X104"/>
  <c r="Y104"/>
  <c r="Z104"/>
  <c r="AA104"/>
  <c r="S105"/>
  <c r="T105"/>
  <c r="U105"/>
  <c r="V105"/>
  <c r="W105"/>
  <c r="X105"/>
  <c r="Y105"/>
  <c r="Z105"/>
  <c r="AA105"/>
  <c r="S106"/>
  <c r="T106"/>
  <c r="U106"/>
  <c r="V106"/>
  <c r="W106"/>
  <c r="X106"/>
  <c r="Y106"/>
  <c r="Z106"/>
  <c r="AA106"/>
  <c r="S107"/>
  <c r="T107"/>
  <c r="U107"/>
  <c r="V107"/>
  <c r="W107"/>
  <c r="X107"/>
  <c r="Y107"/>
  <c r="Z107"/>
  <c r="AA107"/>
  <c r="S108"/>
  <c r="T108"/>
  <c r="U108"/>
  <c r="V108"/>
  <c r="W108"/>
  <c r="X108"/>
  <c r="Y108"/>
  <c r="Z108"/>
  <c r="AA108"/>
  <c r="S109"/>
  <c r="T109"/>
  <c r="U109"/>
  <c r="V109"/>
  <c r="W109"/>
  <c r="X109"/>
  <c r="Y109"/>
  <c r="Z109"/>
  <c r="AA109"/>
  <c r="S110"/>
  <c r="T110"/>
  <c r="U110"/>
  <c r="V110"/>
  <c r="W110"/>
  <c r="X110"/>
  <c r="Y110"/>
  <c r="Z110"/>
  <c r="AA110"/>
  <c r="S111"/>
  <c r="T111"/>
  <c r="U111"/>
  <c r="V111"/>
  <c r="W111"/>
  <c r="X111"/>
  <c r="Y111"/>
  <c r="Z111"/>
  <c r="AA111"/>
  <c r="S112"/>
  <c r="T112"/>
  <c r="U112"/>
  <c r="V112"/>
  <c r="W112"/>
  <c r="X112"/>
  <c r="Y112"/>
  <c r="Z112"/>
  <c r="AA112"/>
  <c r="W114"/>
  <c r="X114"/>
  <c r="Y114"/>
  <c r="Z114"/>
  <c r="AA114"/>
  <c r="S115"/>
  <c r="T115"/>
  <c r="U115"/>
  <c r="V115"/>
  <c r="W115"/>
  <c r="X115"/>
  <c r="Y115"/>
  <c r="Z115"/>
  <c r="AA115"/>
  <c r="S116"/>
  <c r="T116"/>
  <c r="U116"/>
  <c r="V116"/>
  <c r="W116"/>
  <c r="X116"/>
  <c r="Y116"/>
  <c r="Z116"/>
  <c r="AA116"/>
  <c r="S117"/>
  <c r="T117"/>
  <c r="U117"/>
  <c r="V117"/>
  <c r="W117"/>
  <c r="X117"/>
  <c r="Y117"/>
  <c r="Z117"/>
  <c r="AA117"/>
  <c r="S118"/>
  <c r="T118"/>
  <c r="U118"/>
  <c r="V118"/>
  <c r="W118"/>
  <c r="X118"/>
  <c r="Y118"/>
  <c r="Z118"/>
  <c r="AA118"/>
  <c r="S119"/>
  <c r="T119"/>
  <c r="U119"/>
  <c r="V119"/>
  <c r="W119"/>
  <c r="X119"/>
  <c r="Y119"/>
  <c r="Z119"/>
  <c r="AA119"/>
  <c r="S120"/>
  <c r="T120"/>
  <c r="U120"/>
  <c r="V120"/>
  <c r="W120"/>
  <c r="X120"/>
  <c r="Y120"/>
  <c r="Z120"/>
  <c r="AA120"/>
  <c r="S121"/>
  <c r="T121"/>
  <c r="U121"/>
  <c r="V121"/>
  <c r="W121"/>
  <c r="X121"/>
  <c r="Y121"/>
  <c r="Z121"/>
  <c r="AA121"/>
  <c r="S122"/>
  <c r="T122"/>
  <c r="U122"/>
  <c r="V122"/>
  <c r="W122"/>
  <c r="X122"/>
  <c r="Y122"/>
  <c r="Z122"/>
  <c r="AA122"/>
  <c r="S123"/>
  <c r="T123"/>
  <c r="U123"/>
  <c r="V123"/>
  <c r="W123"/>
  <c r="X123"/>
  <c r="Y123"/>
  <c r="Z123"/>
  <c r="AA123"/>
  <c r="S124"/>
  <c r="T124"/>
  <c r="U124"/>
  <c r="V124"/>
  <c r="W124"/>
  <c r="X124"/>
  <c r="Y124"/>
  <c r="Z124"/>
  <c r="AA124"/>
  <c r="S125"/>
  <c r="T125"/>
  <c r="U125"/>
  <c r="V125"/>
  <c r="W125"/>
  <c r="X125"/>
  <c r="Y125"/>
  <c r="Z125"/>
  <c r="AA125"/>
  <c r="S126"/>
  <c r="T126"/>
  <c r="U126"/>
  <c r="V126"/>
  <c r="W126"/>
  <c r="X126"/>
  <c r="Y126"/>
  <c r="Z126"/>
  <c r="AA126"/>
  <c r="S127"/>
  <c r="T127"/>
  <c r="U127"/>
  <c r="V127"/>
  <c r="W127"/>
  <c r="X127"/>
  <c r="Y127"/>
  <c r="Z127"/>
  <c r="AA127"/>
  <c r="S128"/>
  <c r="T128"/>
  <c r="U128"/>
  <c r="V128"/>
  <c r="W128"/>
  <c r="X128"/>
  <c r="Y128"/>
  <c r="Z128"/>
  <c r="AA128"/>
  <c r="S129"/>
  <c r="T129"/>
  <c r="U129"/>
  <c r="V129"/>
  <c r="W129"/>
  <c r="X129"/>
  <c r="Y129"/>
  <c r="Z129"/>
  <c r="AA129"/>
  <c r="S130"/>
  <c r="T130"/>
  <c r="U130"/>
  <c r="V130"/>
  <c r="W130"/>
  <c r="X130"/>
  <c r="Y130"/>
  <c r="Z130"/>
  <c r="AA130"/>
  <c r="U132"/>
  <c r="V132"/>
  <c r="W132"/>
  <c r="X132"/>
  <c r="Y132"/>
  <c r="Z132"/>
  <c r="AA132"/>
  <c r="S133"/>
  <c r="T133"/>
  <c r="U133"/>
  <c r="V133"/>
  <c r="W133"/>
  <c r="X133"/>
  <c r="Y133"/>
  <c r="Z133"/>
  <c r="AA133"/>
  <c r="S134"/>
  <c r="T134"/>
  <c r="U134"/>
  <c r="V134"/>
  <c r="W134"/>
  <c r="X134"/>
  <c r="Y134"/>
  <c r="Z134"/>
  <c r="AA134"/>
  <c r="S135"/>
  <c r="T135"/>
  <c r="U135"/>
  <c r="V135"/>
  <c r="W135"/>
  <c r="X135"/>
  <c r="Y135"/>
  <c r="Z135"/>
  <c r="AA135"/>
  <c r="S136"/>
  <c r="T136"/>
  <c r="U136"/>
  <c r="V136"/>
  <c r="W136"/>
  <c r="X136"/>
  <c r="Y136"/>
  <c r="Z136"/>
  <c r="AA136"/>
  <c r="S137"/>
  <c r="T137"/>
  <c r="U137"/>
  <c r="V137"/>
  <c r="W137"/>
  <c r="X137"/>
  <c r="Y137"/>
  <c r="Z137"/>
  <c r="AA137"/>
  <c r="V139"/>
  <c r="W139"/>
  <c r="X139"/>
  <c r="Y139"/>
  <c r="Z139"/>
  <c r="AA139"/>
  <c r="S140"/>
  <c r="T140"/>
  <c r="U140"/>
  <c r="V140"/>
  <c r="W140"/>
  <c r="X140"/>
  <c r="Y140"/>
  <c r="Z140"/>
  <c r="AA140"/>
  <c r="S141"/>
  <c r="T141"/>
  <c r="U141"/>
  <c r="V141"/>
  <c r="W141"/>
  <c r="X141"/>
  <c r="Y141"/>
  <c r="Z141"/>
  <c r="AA141"/>
  <c r="S142"/>
  <c r="T142"/>
  <c r="U142"/>
  <c r="V142"/>
  <c r="W142"/>
  <c r="X142"/>
  <c r="Y142"/>
  <c r="Z142"/>
  <c r="AA142"/>
  <c r="S143"/>
  <c r="T143"/>
  <c r="U143"/>
  <c r="V143"/>
  <c r="W143"/>
  <c r="X143"/>
  <c r="Y143"/>
  <c r="Z143"/>
  <c r="AA143"/>
  <c r="S144"/>
  <c r="T144"/>
  <c r="U144"/>
  <c r="V144"/>
  <c r="W144"/>
  <c r="X144"/>
  <c r="Y144"/>
  <c r="Z144"/>
  <c r="AA144"/>
  <c r="S145"/>
  <c r="T145"/>
  <c r="U145"/>
  <c r="V145"/>
  <c r="W145"/>
  <c r="X145"/>
  <c r="Y145"/>
  <c r="Z145"/>
  <c r="AA145"/>
  <c r="W147"/>
  <c r="X147"/>
  <c r="Y147"/>
  <c r="Z147"/>
  <c r="AA147"/>
  <c r="S148"/>
  <c r="T148"/>
  <c r="U148"/>
  <c r="V148"/>
  <c r="W148"/>
  <c r="X148"/>
  <c r="Y148"/>
  <c r="Z148"/>
  <c r="AA148"/>
  <c r="S149"/>
  <c r="T149"/>
  <c r="U149"/>
  <c r="V149"/>
  <c r="W149"/>
  <c r="X149"/>
  <c r="Y149"/>
  <c r="Z149"/>
  <c r="AA149"/>
  <c r="W151"/>
  <c r="X151"/>
  <c r="Y151"/>
  <c r="Z151"/>
  <c r="AA151"/>
  <c r="S152"/>
  <c r="T152"/>
  <c r="U152"/>
  <c r="V152"/>
  <c r="W152"/>
  <c r="X152"/>
  <c r="Y152"/>
  <c r="Z152"/>
  <c r="AA152"/>
  <c r="S153"/>
  <c r="T153"/>
  <c r="U153"/>
  <c r="V153"/>
  <c r="W153"/>
  <c r="X153"/>
  <c r="Y153"/>
  <c r="Z153"/>
  <c r="AA153"/>
  <c r="AA5"/>
  <c r="AA8" s="1"/>
  <c r="Z5"/>
  <c r="Z8" s="1"/>
  <c r="Y5"/>
  <c r="Y8" s="1"/>
  <c r="X5"/>
  <c r="X8" s="1"/>
  <c r="W5"/>
  <c r="W8" s="1"/>
  <c r="V5"/>
  <c r="V8" s="1"/>
  <c r="T5"/>
  <c r="T8" s="1"/>
  <c r="S5"/>
  <c r="S8" s="1"/>
  <c r="C8"/>
  <c r="E6"/>
  <c r="Q6" s="1"/>
  <c r="U6" s="1"/>
  <c r="E7"/>
  <c r="Q7" s="1"/>
  <c r="U7" s="1"/>
  <c r="E10"/>
  <c r="E11"/>
  <c r="Q11" s="1"/>
  <c r="X11" s="1"/>
  <c r="E12"/>
  <c r="Q12" s="1"/>
  <c r="X12" s="1"/>
  <c r="E13"/>
  <c r="Q13" s="1"/>
  <c r="X13" s="1"/>
  <c r="E14"/>
  <c r="Q14" s="1"/>
  <c r="X14" s="1"/>
  <c r="E15"/>
  <c r="Q15" s="1"/>
  <c r="X15" s="1"/>
  <c r="E16"/>
  <c r="Q16" s="1"/>
  <c r="X16" s="1"/>
  <c r="E17"/>
  <c r="Q17" s="1"/>
  <c r="X17" s="1"/>
  <c r="E18"/>
  <c r="Q18" s="1"/>
  <c r="X18" s="1"/>
  <c r="E19"/>
  <c r="Q19" s="1"/>
  <c r="X19" s="1"/>
  <c r="E20"/>
  <c r="Q20" s="1"/>
  <c r="X20" s="1"/>
  <c r="E21"/>
  <c r="Q21" s="1"/>
  <c r="X21" s="1"/>
  <c r="E22"/>
  <c r="Q22" s="1"/>
  <c r="U22" s="1"/>
  <c r="U29" s="1"/>
  <c r="E23"/>
  <c r="Q23" s="1"/>
  <c r="X23" s="1"/>
  <c r="E24"/>
  <c r="Q24" s="1"/>
  <c r="X24" s="1"/>
  <c r="E25"/>
  <c r="Q25" s="1"/>
  <c r="X25" s="1"/>
  <c r="E26"/>
  <c r="Q26" s="1"/>
  <c r="X26" s="1"/>
  <c r="E27"/>
  <c r="Q27" s="1"/>
  <c r="X27" s="1"/>
  <c r="E28"/>
  <c r="Q28" s="1"/>
  <c r="X28" s="1"/>
  <c r="E31"/>
  <c r="Q31" s="1"/>
  <c r="X31" s="1"/>
  <c r="E32"/>
  <c r="Q32" s="1"/>
  <c r="X32" s="1"/>
  <c r="E33"/>
  <c r="Q33" s="1"/>
  <c r="X33" s="1"/>
  <c r="E34"/>
  <c r="E35"/>
  <c r="Q35" s="1"/>
  <c r="X35" s="1"/>
  <c r="E36"/>
  <c r="Q36" s="1"/>
  <c r="X36" s="1"/>
  <c r="E37"/>
  <c r="Q37" s="1"/>
  <c r="X37" s="1"/>
  <c r="E38"/>
  <c r="Q38" s="1"/>
  <c r="X38" s="1"/>
  <c r="E39"/>
  <c r="Q39" s="1"/>
  <c r="X39" s="1"/>
  <c r="E42"/>
  <c r="Q42" s="1"/>
  <c r="X42" s="1"/>
  <c r="E43"/>
  <c r="Q43" s="1"/>
  <c r="X43" s="1"/>
  <c r="E44"/>
  <c r="Q44" s="1"/>
  <c r="X44" s="1"/>
  <c r="E45"/>
  <c r="Q45" s="1"/>
  <c r="X45" s="1"/>
  <c r="E46"/>
  <c r="Q46" s="1"/>
  <c r="X46" s="1"/>
  <c r="E47"/>
  <c r="Q47" s="1"/>
  <c r="X47" s="1"/>
  <c r="E48"/>
  <c r="Q48" s="1"/>
  <c r="X48" s="1"/>
  <c r="E49"/>
  <c r="Q49" s="1"/>
  <c r="X49" s="1"/>
  <c r="E50"/>
  <c r="Q50" s="1"/>
  <c r="X50" s="1"/>
  <c r="E51"/>
  <c r="Q51" s="1"/>
  <c r="X51" s="1"/>
  <c r="E52"/>
  <c r="Q52" s="1"/>
  <c r="X52" s="1"/>
  <c r="E53"/>
  <c r="Q53" s="1"/>
  <c r="X53" s="1"/>
  <c r="E54"/>
  <c r="Q54" s="1"/>
  <c r="X54" s="1"/>
  <c r="E55"/>
  <c r="Q55" s="1"/>
  <c r="X55" s="1"/>
  <c r="E56"/>
  <c r="Q56" s="1"/>
  <c r="X56" s="1"/>
  <c r="E57"/>
  <c r="Q57" s="1"/>
  <c r="X57" s="1"/>
  <c r="E58"/>
  <c r="Q58" s="1"/>
  <c r="X58" s="1"/>
  <c r="E59"/>
  <c r="Q59" s="1"/>
  <c r="X59" s="1"/>
  <c r="E60"/>
  <c r="Q60" s="1"/>
  <c r="X60" s="1"/>
  <c r="E61"/>
  <c r="Q61" s="1"/>
  <c r="X61" s="1"/>
  <c r="E62"/>
  <c r="Q62" s="1"/>
  <c r="X62" s="1"/>
  <c r="E63"/>
  <c r="Q63" s="1"/>
  <c r="X63" s="1"/>
  <c r="E64"/>
  <c r="Q64" s="1"/>
  <c r="X64" s="1"/>
  <c r="E65"/>
  <c r="Q65" s="1"/>
  <c r="X65" s="1"/>
  <c r="E66"/>
  <c r="Q66" s="1"/>
  <c r="X66" s="1"/>
  <c r="E67"/>
  <c r="Q67" s="1"/>
  <c r="X67" s="1"/>
  <c r="E68"/>
  <c r="Q68" s="1"/>
  <c r="X68" s="1"/>
  <c r="E69"/>
  <c r="Q69" s="1"/>
  <c r="X69" s="1"/>
  <c r="E70"/>
  <c r="Q70" s="1"/>
  <c r="X70" s="1"/>
  <c r="E71"/>
  <c r="Q71" s="1"/>
  <c r="X71" s="1"/>
  <c r="E72"/>
  <c r="Q72" s="1"/>
  <c r="X72" s="1"/>
  <c r="E73"/>
  <c r="Q73" s="1"/>
  <c r="X73" s="1"/>
  <c r="E74"/>
  <c r="Q74" s="1"/>
  <c r="X74" s="1"/>
  <c r="E77"/>
  <c r="E78"/>
  <c r="Q78" s="1"/>
  <c r="X78" s="1"/>
  <c r="E79"/>
  <c r="Q79" s="1"/>
  <c r="X79" s="1"/>
  <c r="E80"/>
  <c r="Q80" s="1"/>
  <c r="U80" s="1"/>
  <c r="E81"/>
  <c r="Q81" s="1"/>
  <c r="X81" s="1"/>
  <c r="E82"/>
  <c r="Q82" s="1"/>
  <c r="U82" s="1"/>
  <c r="E83"/>
  <c r="Q83" s="1"/>
  <c r="U83" s="1"/>
  <c r="E84"/>
  <c r="Q84" s="1"/>
  <c r="U84" s="1"/>
  <c r="E85"/>
  <c r="Q85" s="1"/>
  <c r="X85" s="1"/>
  <c r="E86"/>
  <c r="Q86" s="1"/>
  <c r="X86" s="1"/>
  <c r="E87"/>
  <c r="Q87" s="1"/>
  <c r="U87" s="1"/>
  <c r="E88"/>
  <c r="Q88" s="1"/>
  <c r="X88" s="1"/>
  <c r="E89"/>
  <c r="Q89" s="1"/>
  <c r="U89" s="1"/>
  <c r="E90"/>
  <c r="Q90" s="1"/>
  <c r="U90" s="1"/>
  <c r="E91"/>
  <c r="Q91" s="1"/>
  <c r="X91" s="1"/>
  <c r="E92"/>
  <c r="Q92" s="1"/>
  <c r="E93"/>
  <c r="Q93" s="1"/>
  <c r="E94"/>
  <c r="Q94" s="1"/>
  <c r="E95"/>
  <c r="Q95" s="1"/>
  <c r="E96"/>
  <c r="Q96" s="1"/>
  <c r="E97"/>
  <c r="Q97" s="1"/>
  <c r="E98"/>
  <c r="Q98" s="1"/>
  <c r="E99"/>
  <c r="Q99" s="1"/>
  <c r="E100"/>
  <c r="Q100" s="1"/>
  <c r="E103"/>
  <c r="Q103" s="1"/>
  <c r="E104"/>
  <c r="Q104" s="1"/>
  <c r="E105"/>
  <c r="Q105" s="1"/>
  <c r="E106"/>
  <c r="Q106" s="1"/>
  <c r="E107"/>
  <c r="Q107" s="1"/>
  <c r="E108"/>
  <c r="Q108" s="1"/>
  <c r="E109"/>
  <c r="Q109" s="1"/>
  <c r="E110"/>
  <c r="Q110" s="1"/>
  <c r="E111"/>
  <c r="Q111" s="1"/>
  <c r="E112"/>
  <c r="Q112" s="1"/>
  <c r="E115"/>
  <c r="Q115" s="1"/>
  <c r="E116"/>
  <c r="Q116" s="1"/>
  <c r="E117"/>
  <c r="Q117" s="1"/>
  <c r="E118"/>
  <c r="Q118" s="1"/>
  <c r="E119"/>
  <c r="Q119" s="1"/>
  <c r="E120"/>
  <c r="Q120" s="1"/>
  <c r="E121"/>
  <c r="Q121" s="1"/>
  <c r="E122"/>
  <c r="Q122" s="1"/>
  <c r="E123"/>
  <c r="Q123" s="1"/>
  <c r="E124"/>
  <c r="Q124" s="1"/>
  <c r="E125"/>
  <c r="Q125" s="1"/>
  <c r="E126"/>
  <c r="Q126" s="1"/>
  <c r="E127"/>
  <c r="Q127" s="1"/>
  <c r="E128"/>
  <c r="Q128" s="1"/>
  <c r="E129"/>
  <c r="Q129" s="1"/>
  <c r="E130"/>
  <c r="Q130" s="1"/>
  <c r="E133"/>
  <c r="Q133" s="1"/>
  <c r="E134"/>
  <c r="Q134" s="1"/>
  <c r="E135"/>
  <c r="Q135" s="1"/>
  <c r="E136"/>
  <c r="Q136" s="1"/>
  <c r="E137"/>
  <c r="Q137" s="1"/>
  <c r="E140"/>
  <c r="Q140" s="1"/>
  <c r="E141"/>
  <c r="Q141" s="1"/>
  <c r="E142"/>
  <c r="Q142" s="1"/>
  <c r="E143"/>
  <c r="Q143" s="1"/>
  <c r="E144"/>
  <c r="Q144" s="1"/>
  <c r="E145"/>
  <c r="Q145" s="1"/>
  <c r="E148"/>
  <c r="Q148" s="1"/>
  <c r="Q150" s="1"/>
  <c r="E149"/>
  <c r="Q149" s="1"/>
  <c r="E152"/>
  <c r="Q152" s="1"/>
  <c r="Q154" s="1"/>
  <c r="E153"/>
  <c r="Q153" s="1"/>
  <c r="E5"/>
  <c r="E8" s="1"/>
  <c r="K167" i="1"/>
  <c r="K165"/>
  <c r="K163"/>
  <c r="K132"/>
  <c r="N112"/>
  <c r="K112"/>
  <c r="K110"/>
  <c r="K108"/>
  <c r="K104"/>
  <c r="K105"/>
  <c r="K106"/>
  <c r="N98"/>
  <c r="K41"/>
  <c r="K38"/>
  <c r="K36"/>
  <c r="K21"/>
  <c r="K14"/>
  <c r="K15"/>
  <c r="K12"/>
  <c r="H24"/>
  <c r="Y9"/>
  <c r="Z9"/>
  <c r="AA9"/>
  <c r="Y6"/>
  <c r="Z6"/>
  <c r="AA6"/>
  <c r="Y7"/>
  <c r="Z7"/>
  <c r="AA7"/>
  <c r="Y8"/>
  <c r="Z8"/>
  <c r="AA8"/>
  <c r="Y10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Y31"/>
  <c r="Z31"/>
  <c r="AA31"/>
  <c r="Y32"/>
  <c r="Z32"/>
  <c r="AA32"/>
  <c r="Y33"/>
  <c r="Z33"/>
  <c r="AA33"/>
  <c r="Y35"/>
  <c r="Z35"/>
  <c r="AA35"/>
  <c r="Y36"/>
  <c r="Z36"/>
  <c r="AA36"/>
  <c r="Y37"/>
  <c r="Z37"/>
  <c r="AA37"/>
  <c r="Y38"/>
  <c r="Z38"/>
  <c r="AA38"/>
  <c r="Y39"/>
  <c r="Z39"/>
  <c r="AA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Y63"/>
  <c r="Z63"/>
  <c r="AA63"/>
  <c r="Y64"/>
  <c r="Z64"/>
  <c r="AA64"/>
  <c r="Y65"/>
  <c r="Z65"/>
  <c r="AA65"/>
  <c r="Y66"/>
  <c r="Z66"/>
  <c r="AA66"/>
  <c r="Y67"/>
  <c r="Z67"/>
  <c r="AA67"/>
  <c r="Y68"/>
  <c r="Z68"/>
  <c r="AA68"/>
  <c r="Y69"/>
  <c r="Z69"/>
  <c r="AA69"/>
  <c r="Y70"/>
  <c r="Z70"/>
  <c r="AA70"/>
  <c r="Y71"/>
  <c r="Z71"/>
  <c r="AA71"/>
  <c r="Y72"/>
  <c r="Z72"/>
  <c r="AA72"/>
  <c r="Y73"/>
  <c r="Z73"/>
  <c r="AA73"/>
  <c r="Y74"/>
  <c r="Z74"/>
  <c r="AA74"/>
  <c r="Y75"/>
  <c r="Z75"/>
  <c r="AA75"/>
  <c r="Y76"/>
  <c r="Z76"/>
  <c r="AA76"/>
  <c r="Y77"/>
  <c r="Z77"/>
  <c r="AA77"/>
  <c r="Y78"/>
  <c r="Z78"/>
  <c r="AA78"/>
  <c r="Y79"/>
  <c r="Z79"/>
  <c r="AA79"/>
  <c r="Y80"/>
  <c r="Z80"/>
  <c r="AA80"/>
  <c r="Y81"/>
  <c r="Z81"/>
  <c r="AA81"/>
  <c r="Y82"/>
  <c r="Z82"/>
  <c r="AA82"/>
  <c r="Y83"/>
  <c r="Z83"/>
  <c r="AA83"/>
  <c r="Y84"/>
  <c r="Z84"/>
  <c r="AA84"/>
  <c r="Y85"/>
  <c r="Z85"/>
  <c r="AA85"/>
  <c r="Y86"/>
  <c r="Z86"/>
  <c r="AA86"/>
  <c r="Y88"/>
  <c r="Z88"/>
  <c r="AA88"/>
  <c r="Y89"/>
  <c r="Z89"/>
  <c r="AA89"/>
  <c r="Y90"/>
  <c r="Z90"/>
  <c r="AA90"/>
  <c r="Y91"/>
  <c r="Z91"/>
  <c r="AA91"/>
  <c r="Y92"/>
  <c r="Z92"/>
  <c r="AA92"/>
  <c r="Y93"/>
  <c r="Z93"/>
  <c r="AA93"/>
  <c r="Y94"/>
  <c r="Z94"/>
  <c r="AA94"/>
  <c r="Y95"/>
  <c r="Z95"/>
  <c r="AA95"/>
  <c r="Y96"/>
  <c r="Z96"/>
  <c r="AA96"/>
  <c r="Y97"/>
  <c r="Z97"/>
  <c r="AA97"/>
  <c r="Y98"/>
  <c r="Z98"/>
  <c r="AA98"/>
  <c r="Y99"/>
  <c r="Z99"/>
  <c r="AA99"/>
  <c r="Y100"/>
  <c r="Z100"/>
  <c r="AA100"/>
  <c r="Y101"/>
  <c r="Z101"/>
  <c r="AA101"/>
  <c r="Y102"/>
  <c r="Z102"/>
  <c r="AA102"/>
  <c r="Y103"/>
  <c r="Z103"/>
  <c r="AA103"/>
  <c r="Y104"/>
  <c r="Z104"/>
  <c r="AA104"/>
  <c r="Y105"/>
  <c r="Z105"/>
  <c r="AA105"/>
  <c r="Y106"/>
  <c r="Z106"/>
  <c r="AA106"/>
  <c r="Y107"/>
  <c r="Z107"/>
  <c r="AA107"/>
  <c r="Y108"/>
  <c r="Z108"/>
  <c r="AA108"/>
  <c r="Y109"/>
  <c r="Z109"/>
  <c r="AA109"/>
  <c r="Y110"/>
  <c r="Z110"/>
  <c r="AA110"/>
  <c r="Y111"/>
  <c r="Z111"/>
  <c r="AA111"/>
  <c r="Y112"/>
  <c r="Z112"/>
  <c r="AA112"/>
  <c r="Y113"/>
  <c r="Z113"/>
  <c r="AA113"/>
  <c r="Y114"/>
  <c r="Z114"/>
  <c r="AA114"/>
  <c r="Y115"/>
  <c r="Z115"/>
  <c r="AA115"/>
  <c r="Y116"/>
  <c r="Z116"/>
  <c r="AA116"/>
  <c r="Y117"/>
  <c r="Z117"/>
  <c r="AA117"/>
  <c r="Y118"/>
  <c r="Z118"/>
  <c r="AA118"/>
  <c r="Y119"/>
  <c r="Z119"/>
  <c r="AA119"/>
  <c r="Y120"/>
  <c r="Z120"/>
  <c r="AA120"/>
  <c r="Y122"/>
  <c r="Z122"/>
  <c r="AA122"/>
  <c r="Y123"/>
  <c r="Z123"/>
  <c r="AA123"/>
  <c r="Y124"/>
  <c r="Z124"/>
  <c r="AA124"/>
  <c r="Y125"/>
  <c r="Z125"/>
  <c r="AA125"/>
  <c r="Y126"/>
  <c r="Z126"/>
  <c r="AA126"/>
  <c r="Y127"/>
  <c r="Z127"/>
  <c r="AA127"/>
  <c r="Y128"/>
  <c r="Z128"/>
  <c r="AA128"/>
  <c r="Y129"/>
  <c r="Z129"/>
  <c r="AA129"/>
  <c r="Y130"/>
  <c r="Z130"/>
  <c r="AA130"/>
  <c r="Y131"/>
  <c r="Z131"/>
  <c r="AA131"/>
  <c r="Y132"/>
  <c r="Z132"/>
  <c r="AA132"/>
  <c r="Y134"/>
  <c r="Z134"/>
  <c r="AA134"/>
  <c r="Y135"/>
  <c r="Z135"/>
  <c r="AA135"/>
  <c r="Y136"/>
  <c r="Z136"/>
  <c r="AA136"/>
  <c r="Y137"/>
  <c r="Z137"/>
  <c r="AA137"/>
  <c r="Y138"/>
  <c r="Z138"/>
  <c r="AA138"/>
  <c r="Y139"/>
  <c r="Z139"/>
  <c r="AA139"/>
  <c r="Y140"/>
  <c r="Z140"/>
  <c r="AA140"/>
  <c r="Y141"/>
  <c r="Z141"/>
  <c r="AA141"/>
  <c r="Y142"/>
  <c r="Z142"/>
  <c r="AA142"/>
  <c r="Y143"/>
  <c r="Z143"/>
  <c r="AA143"/>
  <c r="Y144"/>
  <c r="Z144"/>
  <c r="AA144"/>
  <c r="Y145"/>
  <c r="Z145"/>
  <c r="AA145"/>
  <c r="Y146"/>
  <c r="Z146"/>
  <c r="AA146"/>
  <c r="Y147"/>
  <c r="Z147"/>
  <c r="AA147"/>
  <c r="Y148"/>
  <c r="Z148"/>
  <c r="AA148"/>
  <c r="Y149"/>
  <c r="Z149"/>
  <c r="AA149"/>
  <c r="Y150"/>
  <c r="Z150"/>
  <c r="AA150"/>
  <c r="Y151"/>
  <c r="Z151"/>
  <c r="AA151"/>
  <c r="Y152"/>
  <c r="Z152"/>
  <c r="AA152"/>
  <c r="Y154"/>
  <c r="Z154"/>
  <c r="AA154"/>
  <c r="Y155"/>
  <c r="Z155"/>
  <c r="AA155"/>
  <c r="Y156"/>
  <c r="Z156"/>
  <c r="AA156"/>
  <c r="Y157"/>
  <c r="Z157"/>
  <c r="AA157"/>
  <c r="Y158"/>
  <c r="Z158"/>
  <c r="AA158"/>
  <c r="Y159"/>
  <c r="Z159"/>
  <c r="AA159"/>
  <c r="Y160"/>
  <c r="Z160"/>
  <c r="AA160"/>
  <c r="Y162"/>
  <c r="Z162"/>
  <c r="AA162"/>
  <c r="Y163"/>
  <c r="Z163"/>
  <c r="AA163"/>
  <c r="Y164"/>
  <c r="Z164"/>
  <c r="AA164"/>
  <c r="Y165"/>
  <c r="Z165"/>
  <c r="AA165"/>
  <c r="Y166"/>
  <c r="Z166"/>
  <c r="AA166"/>
  <c r="Y167"/>
  <c r="Z167"/>
  <c r="AA167"/>
  <c r="Y168"/>
  <c r="Z168"/>
  <c r="AA168"/>
  <c r="Y169"/>
  <c r="Z169"/>
  <c r="AA169"/>
  <c r="Y170"/>
  <c r="Z170"/>
  <c r="AA170"/>
  <c r="Y171"/>
  <c r="Z171"/>
  <c r="AA171"/>
  <c r="Y172"/>
  <c r="Z172"/>
  <c r="AA172"/>
  <c r="Y174"/>
  <c r="Z174"/>
  <c r="AA174"/>
  <c r="Y175"/>
  <c r="Z175"/>
  <c r="AA175"/>
  <c r="Y176"/>
  <c r="Z176"/>
  <c r="AA176"/>
  <c r="Y178"/>
  <c r="Z178"/>
  <c r="AA178"/>
  <c r="Y179"/>
  <c r="Z179"/>
  <c r="AA179"/>
  <c r="Y180"/>
  <c r="Z180"/>
  <c r="AA180"/>
  <c r="Y181"/>
  <c r="Z181"/>
  <c r="AA181"/>
  <c r="Y182"/>
  <c r="Z182"/>
  <c r="AA182"/>
  <c r="AA5"/>
  <c r="Z5"/>
  <c r="Y5"/>
  <c r="R183"/>
  <c r="R177"/>
  <c r="R173"/>
  <c r="R161"/>
  <c r="R153"/>
  <c r="R133"/>
  <c r="R121"/>
  <c r="R87"/>
  <c r="R47"/>
  <c r="R34"/>
  <c r="T9"/>
  <c r="U9"/>
  <c r="V9"/>
  <c r="W9"/>
  <c r="X9"/>
  <c r="S9"/>
  <c r="S6"/>
  <c r="T6"/>
  <c r="U6"/>
  <c r="V6"/>
  <c r="W6"/>
  <c r="X6"/>
  <c r="S7"/>
  <c r="T7"/>
  <c r="U7"/>
  <c r="V7"/>
  <c r="W7"/>
  <c r="X7"/>
  <c r="S8"/>
  <c r="T8"/>
  <c r="U8"/>
  <c r="V8"/>
  <c r="W8"/>
  <c r="X8"/>
  <c r="S10"/>
  <c r="T10"/>
  <c r="U10"/>
  <c r="V10"/>
  <c r="W10"/>
  <c r="X10"/>
  <c r="S11"/>
  <c r="T11"/>
  <c r="U11"/>
  <c r="V11"/>
  <c r="W11"/>
  <c r="X11"/>
  <c r="S12"/>
  <c r="T12"/>
  <c r="U12"/>
  <c r="V12"/>
  <c r="W12"/>
  <c r="X12"/>
  <c r="S13"/>
  <c r="T13"/>
  <c r="U13"/>
  <c r="V13"/>
  <c r="W13"/>
  <c r="X13"/>
  <c r="S14"/>
  <c r="T14"/>
  <c r="U14"/>
  <c r="V14"/>
  <c r="W14"/>
  <c r="X14"/>
  <c r="S15"/>
  <c r="T15"/>
  <c r="U15"/>
  <c r="V15"/>
  <c r="W15"/>
  <c r="X15"/>
  <c r="S16"/>
  <c r="T16"/>
  <c r="U16"/>
  <c r="V16"/>
  <c r="S17"/>
  <c r="T17"/>
  <c r="U17"/>
  <c r="V17"/>
  <c r="S18"/>
  <c r="T18"/>
  <c r="U18"/>
  <c r="V18"/>
  <c r="W18"/>
  <c r="X18"/>
  <c r="S19"/>
  <c r="T19"/>
  <c r="U19"/>
  <c r="V19"/>
  <c r="S20"/>
  <c r="T20"/>
  <c r="U20"/>
  <c r="V20"/>
  <c r="S21"/>
  <c r="T21"/>
  <c r="U21"/>
  <c r="V21"/>
  <c r="W21"/>
  <c r="X21"/>
  <c r="S22"/>
  <c r="T22"/>
  <c r="U22"/>
  <c r="V22"/>
  <c r="W22"/>
  <c r="X22"/>
  <c r="S23"/>
  <c r="T23"/>
  <c r="U23"/>
  <c r="V23"/>
  <c r="S24"/>
  <c r="T24"/>
  <c r="U24"/>
  <c r="V24"/>
  <c r="W24"/>
  <c r="X24"/>
  <c r="S25"/>
  <c r="T25"/>
  <c r="U25"/>
  <c r="V25"/>
  <c r="W25"/>
  <c r="X25"/>
  <c r="S26"/>
  <c r="T26"/>
  <c r="U26"/>
  <c r="V26"/>
  <c r="W26"/>
  <c r="X26"/>
  <c r="S27"/>
  <c r="T27"/>
  <c r="U27"/>
  <c r="V27"/>
  <c r="W27"/>
  <c r="X27"/>
  <c r="S28"/>
  <c r="T28"/>
  <c r="U28"/>
  <c r="V28"/>
  <c r="W28"/>
  <c r="X28"/>
  <c r="S29"/>
  <c r="T29"/>
  <c r="U29"/>
  <c r="V29"/>
  <c r="W29"/>
  <c r="X29"/>
  <c r="S30"/>
  <c r="T30"/>
  <c r="U30"/>
  <c r="V30"/>
  <c r="W30"/>
  <c r="X30"/>
  <c r="S31"/>
  <c r="T31"/>
  <c r="U31"/>
  <c r="V31"/>
  <c r="W31"/>
  <c r="X31"/>
  <c r="S32"/>
  <c r="T32"/>
  <c r="U32"/>
  <c r="V32"/>
  <c r="W32"/>
  <c r="X32"/>
  <c r="S33"/>
  <c r="T33"/>
  <c r="U33"/>
  <c r="V33"/>
  <c r="W33"/>
  <c r="X33"/>
  <c r="S35"/>
  <c r="T35"/>
  <c r="U35"/>
  <c r="V35"/>
  <c r="W35"/>
  <c r="X35"/>
  <c r="S36"/>
  <c r="T36"/>
  <c r="U36"/>
  <c r="V36"/>
  <c r="S37"/>
  <c r="T37"/>
  <c r="U37"/>
  <c r="V37"/>
  <c r="W37"/>
  <c r="X37"/>
  <c r="S38"/>
  <c r="T38"/>
  <c r="U38"/>
  <c r="V38"/>
  <c r="W38"/>
  <c r="X38"/>
  <c r="S39"/>
  <c r="T39"/>
  <c r="U39"/>
  <c r="V39"/>
  <c r="W39"/>
  <c r="X39"/>
  <c r="S40"/>
  <c r="T40"/>
  <c r="U40"/>
  <c r="V40"/>
  <c r="W40"/>
  <c r="X40"/>
  <c r="S41"/>
  <c r="T41"/>
  <c r="U41"/>
  <c r="W41"/>
  <c r="S42"/>
  <c r="T42"/>
  <c r="U42"/>
  <c r="V42"/>
  <c r="W42"/>
  <c r="X42"/>
  <c r="S43"/>
  <c r="T43"/>
  <c r="U43"/>
  <c r="V43"/>
  <c r="W43"/>
  <c r="X43"/>
  <c r="S44"/>
  <c r="T44"/>
  <c r="U44"/>
  <c r="V44"/>
  <c r="W44"/>
  <c r="X44"/>
  <c r="S45"/>
  <c r="T45"/>
  <c r="U45"/>
  <c r="V45"/>
  <c r="W45"/>
  <c r="X45"/>
  <c r="S46"/>
  <c r="T46"/>
  <c r="U46"/>
  <c r="V46"/>
  <c r="W46"/>
  <c r="X46"/>
  <c r="S48"/>
  <c r="T48"/>
  <c r="U48"/>
  <c r="V48"/>
  <c r="W48"/>
  <c r="X48"/>
  <c r="S49"/>
  <c r="T49"/>
  <c r="U49"/>
  <c r="V49"/>
  <c r="W49"/>
  <c r="X49"/>
  <c r="S50"/>
  <c r="T50"/>
  <c r="U50"/>
  <c r="V50"/>
  <c r="W50"/>
  <c r="X50"/>
  <c r="S51"/>
  <c r="T51"/>
  <c r="U51"/>
  <c r="V51"/>
  <c r="W51"/>
  <c r="X51"/>
  <c r="S52"/>
  <c r="T52"/>
  <c r="U52"/>
  <c r="V52"/>
  <c r="W52"/>
  <c r="X52"/>
  <c r="S53"/>
  <c r="T53"/>
  <c r="U53"/>
  <c r="V53"/>
  <c r="W53"/>
  <c r="X53"/>
  <c r="S54"/>
  <c r="T54"/>
  <c r="U54"/>
  <c r="V54"/>
  <c r="W54"/>
  <c r="X54"/>
  <c r="S55"/>
  <c r="T55"/>
  <c r="U55"/>
  <c r="V55"/>
  <c r="W55"/>
  <c r="X55"/>
  <c r="S56"/>
  <c r="T56"/>
  <c r="U56"/>
  <c r="V56"/>
  <c r="W56"/>
  <c r="X56"/>
  <c r="S57"/>
  <c r="T57"/>
  <c r="U57"/>
  <c r="V57"/>
  <c r="S58"/>
  <c r="T58"/>
  <c r="U58"/>
  <c r="V58"/>
  <c r="W58"/>
  <c r="X58"/>
  <c r="S59"/>
  <c r="T59"/>
  <c r="U59"/>
  <c r="V59"/>
  <c r="W59"/>
  <c r="X59"/>
  <c r="S60"/>
  <c r="T60"/>
  <c r="U60"/>
  <c r="V60"/>
  <c r="W60"/>
  <c r="X60"/>
  <c r="S61"/>
  <c r="T61"/>
  <c r="U61"/>
  <c r="V61"/>
  <c r="W61"/>
  <c r="X61"/>
  <c r="S62"/>
  <c r="T62"/>
  <c r="U62"/>
  <c r="V62"/>
  <c r="W62"/>
  <c r="X62"/>
  <c r="S63"/>
  <c r="T63"/>
  <c r="U63"/>
  <c r="V63"/>
  <c r="S64"/>
  <c r="T64"/>
  <c r="U64"/>
  <c r="V64"/>
  <c r="W64"/>
  <c r="X64"/>
  <c r="S65"/>
  <c r="T65"/>
  <c r="U65"/>
  <c r="V65"/>
  <c r="W65"/>
  <c r="X65"/>
  <c r="S66"/>
  <c r="T66"/>
  <c r="U66"/>
  <c r="V66"/>
  <c r="S67"/>
  <c r="T67"/>
  <c r="U67"/>
  <c r="V67"/>
  <c r="W67"/>
  <c r="X67"/>
  <c r="S68"/>
  <c r="T68"/>
  <c r="U68"/>
  <c r="V68"/>
  <c r="S69"/>
  <c r="T69"/>
  <c r="U69"/>
  <c r="V69"/>
  <c r="S70"/>
  <c r="T70"/>
  <c r="U70"/>
  <c r="V70"/>
  <c r="S71"/>
  <c r="T71"/>
  <c r="U71"/>
  <c r="V71"/>
  <c r="W71"/>
  <c r="X71"/>
  <c r="S72"/>
  <c r="T72"/>
  <c r="U72"/>
  <c r="V72"/>
  <c r="W72"/>
  <c r="X72"/>
  <c r="S73"/>
  <c r="T73"/>
  <c r="U73"/>
  <c r="V73"/>
  <c r="W73"/>
  <c r="X73"/>
  <c r="S74"/>
  <c r="T74"/>
  <c r="U74"/>
  <c r="V74"/>
  <c r="W74"/>
  <c r="X74"/>
  <c r="S75"/>
  <c r="T75"/>
  <c r="U75"/>
  <c r="V75"/>
  <c r="S76"/>
  <c r="T76"/>
  <c r="U76"/>
  <c r="V76"/>
  <c r="W76"/>
  <c r="X76"/>
  <c r="S77"/>
  <c r="T77"/>
  <c r="U77"/>
  <c r="V77"/>
  <c r="W77"/>
  <c r="X77"/>
  <c r="S78"/>
  <c r="T78"/>
  <c r="U78"/>
  <c r="V78"/>
  <c r="S79"/>
  <c r="T79"/>
  <c r="U79"/>
  <c r="V79"/>
  <c r="W79"/>
  <c r="X79"/>
  <c r="S80"/>
  <c r="T80"/>
  <c r="U80"/>
  <c r="V80"/>
  <c r="W80"/>
  <c r="X80"/>
  <c r="S81"/>
  <c r="T81"/>
  <c r="U81"/>
  <c r="V81"/>
  <c r="W81"/>
  <c r="X81"/>
  <c r="S82"/>
  <c r="T82"/>
  <c r="U82"/>
  <c r="V82"/>
  <c r="W82"/>
  <c r="X82"/>
  <c r="S83"/>
  <c r="T83"/>
  <c r="U83"/>
  <c r="V83"/>
  <c r="W83"/>
  <c r="X83"/>
  <c r="S84"/>
  <c r="T84"/>
  <c r="U84"/>
  <c r="V84"/>
  <c r="W84"/>
  <c r="X84"/>
  <c r="S85"/>
  <c r="T85"/>
  <c r="U85"/>
  <c r="V85"/>
  <c r="W85"/>
  <c r="X85"/>
  <c r="S86"/>
  <c r="T86"/>
  <c r="U86"/>
  <c r="W86"/>
  <c r="S88"/>
  <c r="T88"/>
  <c r="U88"/>
  <c r="V88"/>
  <c r="W88"/>
  <c r="X88"/>
  <c r="S89"/>
  <c r="T89"/>
  <c r="U89"/>
  <c r="V89"/>
  <c r="W89"/>
  <c r="X89"/>
  <c r="S90"/>
  <c r="T90"/>
  <c r="U90"/>
  <c r="V90"/>
  <c r="W90"/>
  <c r="X90"/>
  <c r="S91"/>
  <c r="T91"/>
  <c r="U91"/>
  <c r="V91"/>
  <c r="W91"/>
  <c r="X91"/>
  <c r="S92"/>
  <c r="T92"/>
  <c r="U92"/>
  <c r="V92"/>
  <c r="W92"/>
  <c r="X92"/>
  <c r="S93"/>
  <c r="T93"/>
  <c r="U93"/>
  <c r="V93"/>
  <c r="W93"/>
  <c r="X93"/>
  <c r="S94"/>
  <c r="T94"/>
  <c r="U94"/>
  <c r="V94"/>
  <c r="W94"/>
  <c r="X94"/>
  <c r="S95"/>
  <c r="T95"/>
  <c r="U95"/>
  <c r="V95"/>
  <c r="W95"/>
  <c r="X95"/>
  <c r="S96"/>
  <c r="T96"/>
  <c r="U96"/>
  <c r="V96"/>
  <c r="W96"/>
  <c r="X96"/>
  <c r="S97"/>
  <c r="T97"/>
  <c r="U97"/>
  <c r="V97"/>
  <c r="W97"/>
  <c r="X97"/>
  <c r="S98"/>
  <c r="T98"/>
  <c r="U98"/>
  <c r="V98"/>
  <c r="W98"/>
  <c r="X98"/>
  <c r="S99"/>
  <c r="T99"/>
  <c r="U99"/>
  <c r="V99"/>
  <c r="W99"/>
  <c r="X99"/>
  <c r="S100"/>
  <c r="T100"/>
  <c r="U100"/>
  <c r="V100"/>
  <c r="W100"/>
  <c r="X100"/>
  <c r="S101"/>
  <c r="T101"/>
  <c r="U101"/>
  <c r="V101"/>
  <c r="W101"/>
  <c r="X101"/>
  <c r="S102"/>
  <c r="T102"/>
  <c r="U102"/>
  <c r="V102"/>
  <c r="W102"/>
  <c r="X102"/>
  <c r="S103"/>
  <c r="T103"/>
  <c r="U103"/>
  <c r="V103"/>
  <c r="W103"/>
  <c r="X103"/>
  <c r="S104"/>
  <c r="T104"/>
  <c r="U104"/>
  <c r="V104"/>
  <c r="W104"/>
  <c r="X104"/>
  <c r="S105"/>
  <c r="T105"/>
  <c r="U105"/>
  <c r="V105"/>
  <c r="W105"/>
  <c r="X105"/>
  <c r="V106"/>
  <c r="W106"/>
  <c r="X106"/>
  <c r="S107"/>
  <c r="T107"/>
  <c r="U107"/>
  <c r="V107"/>
  <c r="W107"/>
  <c r="X107"/>
  <c r="S108"/>
  <c r="T108"/>
  <c r="U108"/>
  <c r="V108"/>
  <c r="W108"/>
  <c r="X108"/>
  <c r="S109"/>
  <c r="T109"/>
  <c r="U109"/>
  <c r="V109"/>
  <c r="W109"/>
  <c r="X109"/>
  <c r="S110"/>
  <c r="T110"/>
  <c r="U110"/>
  <c r="V110"/>
  <c r="W110"/>
  <c r="X110"/>
  <c r="S111"/>
  <c r="T111"/>
  <c r="U111"/>
  <c r="V111"/>
  <c r="W111"/>
  <c r="X111"/>
  <c r="S112"/>
  <c r="T112"/>
  <c r="U112"/>
  <c r="V112"/>
  <c r="S113"/>
  <c r="T113"/>
  <c r="U113"/>
  <c r="V113"/>
  <c r="W113"/>
  <c r="X113"/>
  <c r="S114"/>
  <c r="T114"/>
  <c r="U114"/>
  <c r="V114"/>
  <c r="W114"/>
  <c r="X114"/>
  <c r="S115"/>
  <c r="T115"/>
  <c r="U115"/>
  <c r="V115"/>
  <c r="W115"/>
  <c r="X115"/>
  <c r="S116"/>
  <c r="T116"/>
  <c r="U116"/>
  <c r="V116"/>
  <c r="W116"/>
  <c r="X116"/>
  <c r="S117"/>
  <c r="T117"/>
  <c r="U117"/>
  <c r="V117"/>
  <c r="W117"/>
  <c r="X117"/>
  <c r="S118"/>
  <c r="T118"/>
  <c r="U118"/>
  <c r="V118"/>
  <c r="W118"/>
  <c r="X118"/>
  <c r="S119"/>
  <c r="T119"/>
  <c r="U119"/>
  <c r="V119"/>
  <c r="W119"/>
  <c r="X119"/>
  <c r="S120"/>
  <c r="T120"/>
  <c r="U120"/>
  <c r="V120"/>
  <c r="W120"/>
  <c r="X120"/>
  <c r="S122"/>
  <c r="T122"/>
  <c r="U122"/>
  <c r="V122"/>
  <c r="W122"/>
  <c r="X122"/>
  <c r="S123"/>
  <c r="T123"/>
  <c r="U123"/>
  <c r="V123"/>
  <c r="W123"/>
  <c r="X123"/>
  <c r="S124"/>
  <c r="T124"/>
  <c r="U124"/>
  <c r="V124"/>
  <c r="W124"/>
  <c r="X124"/>
  <c r="S125"/>
  <c r="T125"/>
  <c r="U125"/>
  <c r="V125"/>
  <c r="S126"/>
  <c r="T126"/>
  <c r="U126"/>
  <c r="W126"/>
  <c r="S127"/>
  <c r="T127"/>
  <c r="U127"/>
  <c r="V127"/>
  <c r="W127"/>
  <c r="X127"/>
  <c r="S128"/>
  <c r="T128"/>
  <c r="U128"/>
  <c r="V128"/>
  <c r="W128"/>
  <c r="X128"/>
  <c r="S129"/>
  <c r="T129"/>
  <c r="U129"/>
  <c r="V129"/>
  <c r="W129"/>
  <c r="X129"/>
  <c r="S130"/>
  <c r="T130"/>
  <c r="U130"/>
  <c r="V130"/>
  <c r="W130"/>
  <c r="X130"/>
  <c r="S131"/>
  <c r="T131"/>
  <c r="U131"/>
  <c r="V131"/>
  <c r="W131"/>
  <c r="X131"/>
  <c r="S132"/>
  <c r="T132"/>
  <c r="U132"/>
  <c r="V132"/>
  <c r="W132"/>
  <c r="X132"/>
  <c r="S134"/>
  <c r="T134"/>
  <c r="U134"/>
  <c r="V134"/>
  <c r="W134"/>
  <c r="X134"/>
  <c r="S135"/>
  <c r="T135"/>
  <c r="U135"/>
  <c r="V135"/>
  <c r="W135"/>
  <c r="X135"/>
  <c r="S136"/>
  <c r="T136"/>
  <c r="U136"/>
  <c r="V136"/>
  <c r="W136"/>
  <c r="X136"/>
  <c r="S137"/>
  <c r="V137"/>
  <c r="W137"/>
  <c r="X137"/>
  <c r="S138"/>
  <c r="T138"/>
  <c r="U138"/>
  <c r="V138"/>
  <c r="W138"/>
  <c r="X138"/>
  <c r="S139"/>
  <c r="T139"/>
  <c r="U139"/>
  <c r="V139"/>
  <c r="W139"/>
  <c r="X139"/>
  <c r="S140"/>
  <c r="T140"/>
  <c r="U140"/>
  <c r="V140"/>
  <c r="W140"/>
  <c r="X140"/>
  <c r="S141"/>
  <c r="T141"/>
  <c r="U141"/>
  <c r="V141"/>
  <c r="W141"/>
  <c r="X141"/>
  <c r="S142"/>
  <c r="T142"/>
  <c r="U142"/>
  <c r="V142"/>
  <c r="W142"/>
  <c r="X142"/>
  <c r="S143"/>
  <c r="T143"/>
  <c r="U143"/>
  <c r="V143"/>
  <c r="W143"/>
  <c r="X143"/>
  <c r="S144"/>
  <c r="T144"/>
  <c r="U144"/>
  <c r="V144"/>
  <c r="W144"/>
  <c r="X144"/>
  <c r="S145"/>
  <c r="T145"/>
  <c r="U145"/>
  <c r="V145"/>
  <c r="W145"/>
  <c r="X145"/>
  <c r="S146"/>
  <c r="T146"/>
  <c r="U146"/>
  <c r="V146"/>
  <c r="W146"/>
  <c r="X146"/>
  <c r="S147"/>
  <c r="T147"/>
  <c r="U147"/>
  <c r="V147"/>
  <c r="W147"/>
  <c r="X147"/>
  <c r="S148"/>
  <c r="T148"/>
  <c r="U148"/>
  <c r="V148"/>
  <c r="W148"/>
  <c r="X148"/>
  <c r="S149"/>
  <c r="T149"/>
  <c r="U149"/>
  <c r="V149"/>
  <c r="W149"/>
  <c r="X149"/>
  <c r="S150"/>
  <c r="T150"/>
  <c r="U150"/>
  <c r="V150"/>
  <c r="W150"/>
  <c r="X150"/>
  <c r="S151"/>
  <c r="T151"/>
  <c r="U151"/>
  <c r="V151"/>
  <c r="W151"/>
  <c r="X151"/>
  <c r="S152"/>
  <c r="T152"/>
  <c r="U152"/>
  <c r="V152"/>
  <c r="W152"/>
  <c r="X152"/>
  <c r="S154"/>
  <c r="T154"/>
  <c r="U154"/>
  <c r="V154"/>
  <c r="W154"/>
  <c r="X154"/>
  <c r="S155"/>
  <c r="T155"/>
  <c r="U155"/>
  <c r="V155"/>
  <c r="W155"/>
  <c r="X155"/>
  <c r="S156"/>
  <c r="T156"/>
  <c r="U156"/>
  <c r="V156"/>
  <c r="W156"/>
  <c r="X156"/>
  <c r="S157"/>
  <c r="T157"/>
  <c r="U157"/>
  <c r="V157"/>
  <c r="W157"/>
  <c r="X157"/>
  <c r="S158"/>
  <c r="T158"/>
  <c r="U158"/>
  <c r="V158"/>
  <c r="W158"/>
  <c r="X158"/>
  <c r="S159"/>
  <c r="T159"/>
  <c r="U159"/>
  <c r="V159"/>
  <c r="W159"/>
  <c r="X159"/>
  <c r="S160"/>
  <c r="T160"/>
  <c r="U160"/>
  <c r="V160"/>
  <c r="W160"/>
  <c r="X160"/>
  <c r="S162"/>
  <c r="T162"/>
  <c r="U162"/>
  <c r="V162"/>
  <c r="W162"/>
  <c r="X162"/>
  <c r="S163"/>
  <c r="T163"/>
  <c r="U163"/>
  <c r="V163"/>
  <c r="W163"/>
  <c r="X163"/>
  <c r="S164"/>
  <c r="T164"/>
  <c r="U164"/>
  <c r="V164"/>
  <c r="W164"/>
  <c r="X164"/>
  <c r="S165"/>
  <c r="T165"/>
  <c r="U165"/>
  <c r="V165"/>
  <c r="W165"/>
  <c r="X165"/>
  <c r="S166"/>
  <c r="T166"/>
  <c r="U166"/>
  <c r="V166"/>
  <c r="W166"/>
  <c r="X166"/>
  <c r="S167"/>
  <c r="T167"/>
  <c r="U167"/>
  <c r="V167"/>
  <c r="W167"/>
  <c r="X167"/>
  <c r="S168"/>
  <c r="T168"/>
  <c r="U168"/>
  <c r="V168"/>
  <c r="W168"/>
  <c r="X168"/>
  <c r="S169"/>
  <c r="T169"/>
  <c r="U169"/>
  <c r="V169"/>
  <c r="W169"/>
  <c r="X169"/>
  <c r="S170"/>
  <c r="T170"/>
  <c r="U170"/>
  <c r="V170"/>
  <c r="W170"/>
  <c r="X170"/>
  <c r="S171"/>
  <c r="T171"/>
  <c r="U171"/>
  <c r="V171"/>
  <c r="W171"/>
  <c r="X171"/>
  <c r="S172"/>
  <c r="T172"/>
  <c r="U172"/>
  <c r="V172"/>
  <c r="W172"/>
  <c r="X172"/>
  <c r="S174"/>
  <c r="T174"/>
  <c r="U174"/>
  <c r="V174"/>
  <c r="W174"/>
  <c r="X174"/>
  <c r="S175"/>
  <c r="T175"/>
  <c r="U175"/>
  <c r="V175"/>
  <c r="W175"/>
  <c r="X175"/>
  <c r="S176"/>
  <c r="T176"/>
  <c r="U176"/>
  <c r="V176"/>
  <c r="W176"/>
  <c r="X176"/>
  <c r="S178"/>
  <c r="T178"/>
  <c r="U178"/>
  <c r="V178"/>
  <c r="W178"/>
  <c r="X178"/>
  <c r="S179"/>
  <c r="T179"/>
  <c r="U179"/>
  <c r="V179"/>
  <c r="W179"/>
  <c r="X179"/>
  <c r="S180"/>
  <c r="T180"/>
  <c r="U180"/>
  <c r="V180"/>
  <c r="W180"/>
  <c r="X180"/>
  <c r="S181"/>
  <c r="T181"/>
  <c r="U181"/>
  <c r="V181"/>
  <c r="W181"/>
  <c r="X181"/>
  <c r="S182"/>
  <c r="T182"/>
  <c r="U182"/>
  <c r="V182"/>
  <c r="W182"/>
  <c r="X182"/>
  <c r="X5"/>
  <c r="W5"/>
  <c r="V5"/>
  <c r="U5"/>
  <c r="T5"/>
  <c r="S5"/>
  <c r="O51"/>
  <c r="P51"/>
  <c r="Q51"/>
  <c r="F184"/>
  <c r="G184"/>
  <c r="D183"/>
  <c r="E183"/>
  <c r="F183"/>
  <c r="G183"/>
  <c r="H183"/>
  <c r="I183"/>
  <c r="J183"/>
  <c r="K183"/>
  <c r="L183"/>
  <c r="M183"/>
  <c r="N183"/>
  <c r="C183"/>
  <c r="D177"/>
  <c r="E177"/>
  <c r="F177"/>
  <c r="G177"/>
  <c r="H177"/>
  <c r="I177"/>
  <c r="J177"/>
  <c r="K177"/>
  <c r="L177"/>
  <c r="M177"/>
  <c r="N177"/>
  <c r="C177"/>
  <c r="D173"/>
  <c r="E173"/>
  <c r="F173"/>
  <c r="G173"/>
  <c r="H173"/>
  <c r="I173"/>
  <c r="J173"/>
  <c r="L173"/>
  <c r="M173"/>
  <c r="N173"/>
  <c r="C173"/>
  <c r="D161"/>
  <c r="E161"/>
  <c r="F161"/>
  <c r="G161"/>
  <c r="H161"/>
  <c r="I161"/>
  <c r="J161"/>
  <c r="K161"/>
  <c r="L161"/>
  <c r="M161"/>
  <c r="N161"/>
  <c r="C161"/>
  <c r="D153"/>
  <c r="F153"/>
  <c r="G153"/>
  <c r="H153"/>
  <c r="I153"/>
  <c r="J153"/>
  <c r="K153"/>
  <c r="L153"/>
  <c r="M153"/>
  <c r="N153"/>
  <c r="C153"/>
  <c r="D133"/>
  <c r="F133"/>
  <c r="G133"/>
  <c r="H133"/>
  <c r="I133"/>
  <c r="J133"/>
  <c r="K133"/>
  <c r="L133"/>
  <c r="M133"/>
  <c r="N133"/>
  <c r="C133"/>
  <c r="C184" s="1"/>
  <c r="D121"/>
  <c r="E121"/>
  <c r="F121"/>
  <c r="G121"/>
  <c r="H121"/>
  <c r="I121"/>
  <c r="J121"/>
  <c r="K121"/>
  <c r="L121"/>
  <c r="L184" s="1"/>
  <c r="M121"/>
  <c r="M184" s="1"/>
  <c r="N121"/>
  <c r="N184" s="1"/>
  <c r="C121"/>
  <c r="D87"/>
  <c r="F87"/>
  <c r="G87"/>
  <c r="H87"/>
  <c r="I87"/>
  <c r="J87"/>
  <c r="L87"/>
  <c r="M87"/>
  <c r="N87"/>
  <c r="C87"/>
  <c r="D47"/>
  <c r="E47"/>
  <c r="F47"/>
  <c r="G47"/>
  <c r="H47"/>
  <c r="I47"/>
  <c r="J47"/>
  <c r="K47"/>
  <c r="L47"/>
  <c r="M47"/>
  <c r="N47"/>
  <c r="C47"/>
  <c r="D34"/>
  <c r="D184" s="1"/>
  <c r="F34"/>
  <c r="G34"/>
  <c r="H34"/>
  <c r="H184" s="1"/>
  <c r="I34"/>
  <c r="J34"/>
  <c r="K34"/>
  <c r="L34"/>
  <c r="M34"/>
  <c r="N34"/>
  <c r="C34"/>
  <c r="D9"/>
  <c r="F9"/>
  <c r="G9"/>
  <c r="H9"/>
  <c r="I9"/>
  <c r="J9"/>
  <c r="K9"/>
  <c r="L9"/>
  <c r="M9"/>
  <c r="N9"/>
  <c r="C9"/>
  <c r="O6"/>
  <c r="P6"/>
  <c r="Q6" s="1"/>
  <c r="O7"/>
  <c r="P7"/>
  <c r="Q7" s="1"/>
  <c r="O8"/>
  <c r="P8"/>
  <c r="Q8" s="1"/>
  <c r="O11"/>
  <c r="P11"/>
  <c r="Q11" s="1"/>
  <c r="O12"/>
  <c r="P12"/>
  <c r="Q12" s="1"/>
  <c r="O13"/>
  <c r="P13"/>
  <c r="O14"/>
  <c r="P14"/>
  <c r="Q14"/>
  <c r="O15"/>
  <c r="P15"/>
  <c r="Q15" s="1"/>
  <c r="O16"/>
  <c r="P16"/>
  <c r="Q16" s="1"/>
  <c r="X16" s="1"/>
  <c r="O17"/>
  <c r="P17"/>
  <c r="W17" s="1"/>
  <c r="O18"/>
  <c r="P18"/>
  <c r="Q18" s="1"/>
  <c r="O19"/>
  <c r="P19"/>
  <c r="Q19" s="1"/>
  <c r="X19" s="1"/>
  <c r="O20"/>
  <c r="P20"/>
  <c r="Q20" s="1"/>
  <c r="X20" s="1"/>
  <c r="O21"/>
  <c r="P21"/>
  <c r="O22"/>
  <c r="P22"/>
  <c r="Q22" s="1"/>
  <c r="O23"/>
  <c r="P23"/>
  <c r="W23" s="1"/>
  <c r="O24"/>
  <c r="P24"/>
  <c r="O25"/>
  <c r="P25"/>
  <c r="O26"/>
  <c r="P26"/>
  <c r="Q26"/>
  <c r="O27"/>
  <c r="P27"/>
  <c r="Q27" s="1"/>
  <c r="O28"/>
  <c r="P28"/>
  <c r="Q28" s="1"/>
  <c r="O29"/>
  <c r="P29"/>
  <c r="O30"/>
  <c r="P30"/>
  <c r="Q30"/>
  <c r="O31"/>
  <c r="P31"/>
  <c r="Q31" s="1"/>
  <c r="O32"/>
  <c r="P32"/>
  <c r="Q32" s="1"/>
  <c r="O33"/>
  <c r="P33"/>
  <c r="O36"/>
  <c r="P36"/>
  <c r="P47" s="1"/>
  <c r="O37"/>
  <c r="P37"/>
  <c r="Q37" s="1"/>
  <c r="O38"/>
  <c r="P38"/>
  <c r="O39"/>
  <c r="P39"/>
  <c r="O40"/>
  <c r="P40"/>
  <c r="O41"/>
  <c r="V41" s="1"/>
  <c r="P41"/>
  <c r="Q41"/>
  <c r="X41" s="1"/>
  <c r="O42"/>
  <c r="P42"/>
  <c r="Q42" s="1"/>
  <c r="O43"/>
  <c r="P43"/>
  <c r="Q43" s="1"/>
  <c r="O44"/>
  <c r="P44"/>
  <c r="O45"/>
  <c r="P45"/>
  <c r="Q45" s="1"/>
  <c r="O46"/>
  <c r="P46"/>
  <c r="O49"/>
  <c r="P49"/>
  <c r="O50"/>
  <c r="P50"/>
  <c r="O52"/>
  <c r="P52"/>
  <c r="Q52"/>
  <c r="O53"/>
  <c r="P53"/>
  <c r="O54"/>
  <c r="P54"/>
  <c r="Q54" s="1"/>
  <c r="O55"/>
  <c r="P55"/>
  <c r="O56"/>
  <c r="P56"/>
  <c r="O57"/>
  <c r="P57"/>
  <c r="W57" s="1"/>
  <c r="O58"/>
  <c r="P58"/>
  <c r="O59"/>
  <c r="P59"/>
  <c r="O60"/>
  <c r="P60"/>
  <c r="Q60"/>
  <c r="O61"/>
  <c r="P61"/>
  <c r="Q61" s="1"/>
  <c r="O62"/>
  <c r="P62"/>
  <c r="Q62" s="1"/>
  <c r="O63"/>
  <c r="P63"/>
  <c r="W63" s="1"/>
  <c r="O64"/>
  <c r="P64"/>
  <c r="Q64" s="1"/>
  <c r="O65"/>
  <c r="P65"/>
  <c r="O66"/>
  <c r="P66"/>
  <c r="W66" s="1"/>
  <c r="O67"/>
  <c r="P67"/>
  <c r="O68"/>
  <c r="P68"/>
  <c r="W68" s="1"/>
  <c r="O69"/>
  <c r="P69"/>
  <c r="Q69" s="1"/>
  <c r="X69" s="1"/>
  <c r="O70"/>
  <c r="P70"/>
  <c r="Q70" s="1"/>
  <c r="X70" s="1"/>
  <c r="O71"/>
  <c r="P71"/>
  <c r="O72"/>
  <c r="P72"/>
  <c r="Q72" s="1"/>
  <c r="O73"/>
  <c r="P73"/>
  <c r="O74"/>
  <c r="P74"/>
  <c r="O75"/>
  <c r="P75"/>
  <c r="W75" s="1"/>
  <c r="O76"/>
  <c r="P76"/>
  <c r="Q76"/>
  <c r="O77"/>
  <c r="P77"/>
  <c r="Q77" s="1"/>
  <c r="O78"/>
  <c r="P78"/>
  <c r="Q78" s="1"/>
  <c r="X78" s="1"/>
  <c r="O79"/>
  <c r="P79"/>
  <c r="O80"/>
  <c r="P80"/>
  <c r="Q80" s="1"/>
  <c r="O81"/>
  <c r="P81"/>
  <c r="O82"/>
  <c r="P82"/>
  <c r="O83"/>
  <c r="P83"/>
  <c r="O84"/>
  <c r="P84"/>
  <c r="Q84"/>
  <c r="O85"/>
  <c r="P85"/>
  <c r="Q85" s="1"/>
  <c r="O86"/>
  <c r="V86" s="1"/>
  <c r="P86"/>
  <c r="Q86" s="1"/>
  <c r="X86" s="1"/>
  <c r="O89"/>
  <c r="P89"/>
  <c r="O90"/>
  <c r="P90"/>
  <c r="Q90" s="1"/>
  <c r="O91"/>
  <c r="P91"/>
  <c r="O92"/>
  <c r="P92"/>
  <c r="O93"/>
  <c r="P93"/>
  <c r="O94"/>
  <c r="P94"/>
  <c r="Q94"/>
  <c r="O95"/>
  <c r="P95"/>
  <c r="Q95" s="1"/>
  <c r="O96"/>
  <c r="P96"/>
  <c r="Q96" s="1"/>
  <c r="O97"/>
  <c r="P97"/>
  <c r="O98"/>
  <c r="P98"/>
  <c r="Q98" s="1"/>
  <c r="O99"/>
  <c r="P99"/>
  <c r="Q99" s="1"/>
  <c r="O100"/>
  <c r="P100"/>
  <c r="Q100" s="1"/>
  <c r="O101"/>
  <c r="P101"/>
  <c r="O102"/>
  <c r="P102"/>
  <c r="Q102" s="1"/>
  <c r="O103"/>
  <c r="P103"/>
  <c r="O104"/>
  <c r="P104"/>
  <c r="Q104" s="1"/>
  <c r="O105"/>
  <c r="P105"/>
  <c r="Q105" s="1"/>
  <c r="O106"/>
  <c r="S106" s="1"/>
  <c r="P106"/>
  <c r="T106" s="1"/>
  <c r="O107"/>
  <c r="P107"/>
  <c r="Q107" s="1"/>
  <c r="O108"/>
  <c r="P108"/>
  <c r="Q108" s="1"/>
  <c r="O109"/>
  <c r="P109"/>
  <c r="O110"/>
  <c r="P110"/>
  <c r="Q110" s="1"/>
  <c r="O111"/>
  <c r="P111"/>
  <c r="O112"/>
  <c r="P112"/>
  <c r="W112" s="1"/>
  <c r="O113"/>
  <c r="P113"/>
  <c r="Q113"/>
  <c r="O114"/>
  <c r="P114"/>
  <c r="Q114" s="1"/>
  <c r="O115"/>
  <c r="P115"/>
  <c r="Q115" s="1"/>
  <c r="O116"/>
  <c r="P116"/>
  <c r="Q116" s="1"/>
  <c r="O117"/>
  <c r="P117"/>
  <c r="Q117" s="1"/>
  <c r="O118"/>
  <c r="P118"/>
  <c r="Q118" s="1"/>
  <c r="O119"/>
  <c r="P119"/>
  <c r="Q119" s="1"/>
  <c r="O120"/>
  <c r="P120"/>
  <c r="O123"/>
  <c r="P123"/>
  <c r="O124"/>
  <c r="P124"/>
  <c r="O125"/>
  <c r="P125"/>
  <c r="W125" s="1"/>
  <c r="O126"/>
  <c r="V126" s="1"/>
  <c r="P126"/>
  <c r="O127"/>
  <c r="P127"/>
  <c r="Q127"/>
  <c r="O128"/>
  <c r="P128"/>
  <c r="Q128" s="1"/>
  <c r="O129"/>
  <c r="P129"/>
  <c r="Q129" s="1"/>
  <c r="O130"/>
  <c r="P130"/>
  <c r="O131"/>
  <c r="P131"/>
  <c r="Q131" s="1"/>
  <c r="O132"/>
  <c r="P132"/>
  <c r="O135"/>
  <c r="O153" s="1"/>
  <c r="P135"/>
  <c r="O136"/>
  <c r="P136"/>
  <c r="O137"/>
  <c r="P137"/>
  <c r="Q137" s="1"/>
  <c r="U137" s="1"/>
  <c r="O138"/>
  <c r="P138"/>
  <c r="Q138" s="1"/>
  <c r="O139"/>
  <c r="P139"/>
  <c r="Q139" s="1"/>
  <c r="O140"/>
  <c r="P140"/>
  <c r="Q140" s="1"/>
  <c r="O141"/>
  <c r="P141"/>
  <c r="Q141" s="1"/>
  <c r="O142"/>
  <c r="P142"/>
  <c r="O143"/>
  <c r="P143"/>
  <c r="Q143" s="1"/>
  <c r="O144"/>
  <c r="P144"/>
  <c r="O145"/>
  <c r="P145"/>
  <c r="O146"/>
  <c r="P146"/>
  <c r="O147"/>
  <c r="P147"/>
  <c r="O148"/>
  <c r="P148"/>
  <c r="O149"/>
  <c r="P149"/>
  <c r="Q149" s="1"/>
  <c r="O150"/>
  <c r="P150"/>
  <c r="Q150" s="1"/>
  <c r="O151"/>
  <c r="P151"/>
  <c r="Q151" s="1"/>
  <c r="O152"/>
  <c r="P152"/>
  <c r="O155"/>
  <c r="O161" s="1"/>
  <c r="P155"/>
  <c r="Q155" s="1"/>
  <c r="O156"/>
  <c r="P156"/>
  <c r="O157"/>
  <c r="P157"/>
  <c r="O158"/>
  <c r="P158"/>
  <c r="Q158" s="1"/>
  <c r="O159"/>
  <c r="P159"/>
  <c r="Q159" s="1"/>
  <c r="O160"/>
  <c r="P160"/>
  <c r="O163"/>
  <c r="O173" s="1"/>
  <c r="P163"/>
  <c r="P173" s="1"/>
  <c r="Q163"/>
  <c r="O164"/>
  <c r="P164"/>
  <c r="O165"/>
  <c r="P165"/>
  <c r="Q165" s="1"/>
  <c r="O166"/>
  <c r="P166"/>
  <c r="O167"/>
  <c r="P167"/>
  <c r="Q167"/>
  <c r="O168"/>
  <c r="P168"/>
  <c r="Q168" s="1"/>
  <c r="O169"/>
  <c r="P169"/>
  <c r="Q169" s="1"/>
  <c r="O170"/>
  <c r="P170"/>
  <c r="O171"/>
  <c r="P171"/>
  <c r="Q171" s="1"/>
  <c r="O172"/>
  <c r="P172"/>
  <c r="O175"/>
  <c r="O177" s="1"/>
  <c r="P175"/>
  <c r="O176"/>
  <c r="P176"/>
  <c r="O179"/>
  <c r="O183" s="1"/>
  <c r="P179"/>
  <c r="P183" s="1"/>
  <c r="Q179"/>
  <c r="O180"/>
  <c r="P180"/>
  <c r="Q180" s="1"/>
  <c r="O181"/>
  <c r="P181"/>
  <c r="Q181" s="1"/>
  <c r="O182"/>
  <c r="P182"/>
  <c r="P5"/>
  <c r="P9" s="1"/>
  <c r="O5"/>
  <c r="Q5" s="1"/>
  <c r="E89"/>
  <c r="E90"/>
  <c r="E91"/>
  <c r="E92"/>
  <c r="E93"/>
  <c r="E94"/>
  <c r="E95"/>
  <c r="E96"/>
  <c r="E97"/>
  <c r="E6"/>
  <c r="E7"/>
  <c r="E8"/>
  <c r="E11"/>
  <c r="E13"/>
  <c r="E16"/>
  <c r="E17"/>
  <c r="E18"/>
  <c r="E19"/>
  <c r="E20"/>
  <c r="E21"/>
  <c r="E22"/>
  <c r="E23"/>
  <c r="E25"/>
  <c r="E26"/>
  <c r="E27"/>
  <c r="E28"/>
  <c r="E29"/>
  <c r="E30"/>
  <c r="E31"/>
  <c r="E32"/>
  <c r="E33"/>
  <c r="E37"/>
  <c r="E39"/>
  <c r="E40"/>
  <c r="E42"/>
  <c r="E43"/>
  <c r="E44"/>
  <c r="E45"/>
  <c r="E46"/>
  <c r="E49"/>
  <c r="E50"/>
  <c r="E52"/>
  <c r="E53"/>
  <c r="E54"/>
  <c r="E55"/>
  <c r="E56"/>
  <c r="E57"/>
  <c r="E58"/>
  <c r="E59"/>
  <c r="E60"/>
  <c r="E61"/>
  <c r="E62"/>
  <c r="E65"/>
  <c r="E72"/>
  <c r="E73"/>
  <c r="E74"/>
  <c r="E75"/>
  <c r="E76"/>
  <c r="E77"/>
  <c r="E80"/>
  <c r="E81"/>
  <c r="E83"/>
  <c r="E84"/>
  <c r="E85"/>
  <c r="E120"/>
  <c r="E99"/>
  <c r="E100"/>
  <c r="E101"/>
  <c r="E102"/>
  <c r="E103"/>
  <c r="E106"/>
  <c r="E107"/>
  <c r="E108"/>
  <c r="E109"/>
  <c r="E111"/>
  <c r="E113"/>
  <c r="E114"/>
  <c r="E115"/>
  <c r="E116"/>
  <c r="E117"/>
  <c r="E118"/>
  <c r="E119"/>
  <c r="E123"/>
  <c r="E124"/>
  <c r="E125"/>
  <c r="E126"/>
  <c r="E127"/>
  <c r="E128"/>
  <c r="E129"/>
  <c r="E130"/>
  <c r="E131"/>
  <c r="E135"/>
  <c r="E136"/>
  <c r="E137"/>
  <c r="E153" s="1"/>
  <c r="E138"/>
  <c r="E139"/>
  <c r="E140"/>
  <c r="E141"/>
  <c r="E142"/>
  <c r="E143"/>
  <c r="E144"/>
  <c r="E145"/>
  <c r="E146"/>
  <c r="E147"/>
  <c r="E148"/>
  <c r="E149"/>
  <c r="E150"/>
  <c r="E151"/>
  <c r="E152"/>
  <c r="E155"/>
  <c r="E156"/>
  <c r="E157"/>
  <c r="E158"/>
  <c r="E159"/>
  <c r="E163"/>
  <c r="E164"/>
  <c r="E166"/>
  <c r="E168"/>
  <c r="E169"/>
  <c r="E170"/>
  <c r="E171"/>
  <c r="E172"/>
  <c r="E175"/>
  <c r="E176"/>
  <c r="E182"/>
  <c r="E179"/>
  <c r="E180"/>
  <c r="E181"/>
  <c r="E5"/>
  <c r="E9" s="1"/>
  <c r="T137" l="1"/>
  <c r="E133"/>
  <c r="O133"/>
  <c r="P133"/>
  <c r="E87"/>
  <c r="W20"/>
  <c r="W19"/>
  <c r="E34"/>
  <c r="E184" s="1"/>
  <c r="W16"/>
  <c r="J184"/>
  <c r="W36"/>
  <c r="O47"/>
  <c r="I184"/>
  <c r="Q68"/>
  <c r="X68" s="1"/>
  <c r="W69"/>
  <c r="W70"/>
  <c r="W78"/>
  <c r="P121"/>
  <c r="Q106"/>
  <c r="U106" s="1"/>
  <c r="O121"/>
  <c r="F36" i="3"/>
  <c r="F174" s="1"/>
  <c r="D174"/>
  <c r="O36"/>
  <c r="O174" s="1"/>
  <c r="M174"/>
  <c r="L36"/>
  <c r="L174" s="1"/>
  <c r="J174"/>
  <c r="I36"/>
  <c r="I174" s="1"/>
  <c r="G174"/>
  <c r="Q37"/>
  <c r="Q174"/>
  <c r="AV184" i="4"/>
  <c r="AT184"/>
  <c r="AP184"/>
  <c r="AN184"/>
  <c r="AK184"/>
  <c r="AI184"/>
  <c r="AM183"/>
  <c r="AU184"/>
  <c r="AS184"/>
  <c r="AQ184"/>
  <c r="AO184"/>
  <c r="AL184"/>
  <c r="AJ184"/>
  <c r="AV178"/>
  <c r="AT178"/>
  <c r="AR178"/>
  <c r="AP178"/>
  <c r="AN178"/>
  <c r="AK178"/>
  <c r="AI178"/>
  <c r="AU178"/>
  <c r="AS178"/>
  <c r="AQ178"/>
  <c r="AO178"/>
  <c r="AL178"/>
  <c r="AJ178"/>
  <c r="AU173"/>
  <c r="AS173"/>
  <c r="AQ173"/>
  <c r="AO173"/>
  <c r="AL173"/>
  <c r="AJ173"/>
  <c r="AV173"/>
  <c r="AT173"/>
  <c r="AR173"/>
  <c r="AP173"/>
  <c r="AN173"/>
  <c r="AK173"/>
  <c r="AI173"/>
  <c r="AU160"/>
  <c r="AS160"/>
  <c r="AQ160"/>
  <c r="AO160"/>
  <c r="AL160"/>
  <c r="AJ160"/>
  <c r="AV160"/>
  <c r="AT160"/>
  <c r="AR160"/>
  <c r="AP160"/>
  <c r="AN160"/>
  <c r="AK160"/>
  <c r="AI160"/>
  <c r="AR138"/>
  <c r="AR137"/>
  <c r="AR136"/>
  <c r="AR135"/>
  <c r="AR134"/>
  <c r="AV150"/>
  <c r="AT150"/>
  <c r="AQ150"/>
  <c r="AL150"/>
  <c r="AJ150"/>
  <c r="AR133"/>
  <c r="AU150"/>
  <c r="AS150"/>
  <c r="AP150"/>
  <c r="AN150"/>
  <c r="AK150"/>
  <c r="AI150"/>
  <c r="AR132"/>
  <c r="AO150"/>
  <c r="AR128"/>
  <c r="AR126"/>
  <c r="AR125"/>
  <c r="AR124"/>
  <c r="AR123"/>
  <c r="AR122"/>
  <c r="AV129"/>
  <c r="AT129"/>
  <c r="AQ129"/>
  <c r="AL129"/>
  <c r="AJ129"/>
  <c r="AU129"/>
  <c r="AS129"/>
  <c r="AP129"/>
  <c r="AN129"/>
  <c r="AK129"/>
  <c r="AI129"/>
  <c r="AR120"/>
  <c r="AR129" s="1"/>
  <c r="AO129"/>
  <c r="AR116"/>
  <c r="AR115"/>
  <c r="AR113"/>
  <c r="AR111"/>
  <c r="AR110"/>
  <c r="AR109"/>
  <c r="AR108"/>
  <c r="AR107"/>
  <c r="AR106"/>
  <c r="AR105"/>
  <c r="AR104"/>
  <c r="AR103"/>
  <c r="AR101"/>
  <c r="AR100"/>
  <c r="AR99"/>
  <c r="AR98"/>
  <c r="AR96"/>
  <c r="AR95"/>
  <c r="AR94"/>
  <c r="AR93"/>
  <c r="AR92"/>
  <c r="AR91"/>
  <c r="AR89"/>
  <c r="AV117"/>
  <c r="AT117"/>
  <c r="AQ117"/>
  <c r="AL117"/>
  <c r="AJ117"/>
  <c r="AR88"/>
  <c r="AU117"/>
  <c r="AS117"/>
  <c r="AP117"/>
  <c r="AN117"/>
  <c r="AK117"/>
  <c r="AI117"/>
  <c r="AR87"/>
  <c r="AR117" s="1"/>
  <c r="AO117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2"/>
  <c r="AR61"/>
  <c r="AR60"/>
  <c r="AR59"/>
  <c r="AR58"/>
  <c r="AR57"/>
  <c r="AR56"/>
  <c r="AR55"/>
  <c r="AR54"/>
  <c r="AR53"/>
  <c r="AV84"/>
  <c r="AT84"/>
  <c r="AQ84"/>
  <c r="AL84"/>
  <c r="AJ84"/>
  <c r="AR52"/>
  <c r="AU84"/>
  <c r="AS84"/>
  <c r="AP84"/>
  <c r="AN84"/>
  <c r="AK84"/>
  <c r="AI84"/>
  <c r="AR51"/>
  <c r="AR84" s="1"/>
  <c r="AO84"/>
  <c r="AR47"/>
  <c r="AR46"/>
  <c r="AR45"/>
  <c r="AR44"/>
  <c r="AR43"/>
  <c r="AR42"/>
  <c r="AR41"/>
  <c r="AV48"/>
  <c r="AT48"/>
  <c r="AQ48"/>
  <c r="AL48"/>
  <c r="AJ48"/>
  <c r="AU48"/>
  <c r="AS48"/>
  <c r="AP48"/>
  <c r="AN48"/>
  <c r="AK48"/>
  <c r="AI48"/>
  <c r="AR39"/>
  <c r="AR48" s="1"/>
  <c r="AO48"/>
  <c r="AR35"/>
  <c r="AR33"/>
  <c r="AR32"/>
  <c r="AR31"/>
  <c r="AR29"/>
  <c r="AR28"/>
  <c r="AR26"/>
  <c r="AR25"/>
  <c r="AR24"/>
  <c r="AR23"/>
  <c r="AR22"/>
  <c r="AR21"/>
  <c r="AR19"/>
  <c r="AR18"/>
  <c r="AR17"/>
  <c r="AR16"/>
  <c r="AU36"/>
  <c r="AS36"/>
  <c r="AP36"/>
  <c r="AN36"/>
  <c r="AK36"/>
  <c r="AI36"/>
  <c r="AV36"/>
  <c r="AT36"/>
  <c r="AQ36"/>
  <c r="AL36"/>
  <c r="AJ36"/>
  <c r="AR15"/>
  <c r="AR36" s="1"/>
  <c r="AO36"/>
  <c r="AR11"/>
  <c r="AU12"/>
  <c r="AS12"/>
  <c r="AP12"/>
  <c r="AN12"/>
  <c r="AL12"/>
  <c r="AJ12"/>
  <c r="AR10"/>
  <c r="AM10"/>
  <c r="AT12"/>
  <c r="AO12"/>
  <c r="AM12"/>
  <c r="AK12"/>
  <c r="AI12"/>
  <c r="AW9"/>
  <c r="AV12"/>
  <c r="AV185" s="1"/>
  <c r="AR9"/>
  <c r="AR12" s="1"/>
  <c r="AQ12"/>
  <c r="AQ185" s="1"/>
  <c r="AR183"/>
  <c r="AR184" s="1"/>
  <c r="AM181"/>
  <c r="AM184" s="1"/>
  <c r="AM177"/>
  <c r="AM176"/>
  <c r="AM178" s="1"/>
  <c r="AM172"/>
  <c r="AM171"/>
  <c r="AM170"/>
  <c r="AM169"/>
  <c r="AM168"/>
  <c r="AM167"/>
  <c r="AM166"/>
  <c r="AM164"/>
  <c r="AM163"/>
  <c r="AM159"/>
  <c r="AM158"/>
  <c r="AM157"/>
  <c r="AM156"/>
  <c r="AM155"/>
  <c r="AM153"/>
  <c r="AM149"/>
  <c r="AM148"/>
  <c r="AM147"/>
  <c r="AM146"/>
  <c r="AM145"/>
  <c r="AM143"/>
  <c r="AM142"/>
  <c r="AM141"/>
  <c r="AR139"/>
  <c r="AM139"/>
  <c r="AW181"/>
  <c r="AW184" s="1"/>
  <c r="AW177"/>
  <c r="AW176"/>
  <c r="AW178" s="1"/>
  <c r="AW172"/>
  <c r="AW171"/>
  <c r="AW170"/>
  <c r="AW169"/>
  <c r="AW168"/>
  <c r="AW167"/>
  <c r="AW166"/>
  <c r="AW164"/>
  <c r="AW163"/>
  <c r="AW159"/>
  <c r="AW158"/>
  <c r="AW157"/>
  <c r="AW156"/>
  <c r="AW155"/>
  <c r="AW153"/>
  <c r="AW160" s="1"/>
  <c r="AW149"/>
  <c r="AW148"/>
  <c r="AW147"/>
  <c r="AW146"/>
  <c r="AW145"/>
  <c r="AW143"/>
  <c r="AW142"/>
  <c r="AW141"/>
  <c r="AR140"/>
  <c r="AM140"/>
  <c r="AM138"/>
  <c r="AM137"/>
  <c r="AM128"/>
  <c r="AM126"/>
  <c r="AM125"/>
  <c r="AM124"/>
  <c r="AM123"/>
  <c r="AM122"/>
  <c r="AM120"/>
  <c r="AM116"/>
  <c r="AM115"/>
  <c r="AM113"/>
  <c r="AM111"/>
  <c r="AM110"/>
  <c r="AM109"/>
  <c r="AM108"/>
  <c r="AM107"/>
  <c r="AM106"/>
  <c r="AM105"/>
  <c r="AM104"/>
  <c r="AM103"/>
  <c r="AM101"/>
  <c r="AM100"/>
  <c r="AM99"/>
  <c r="AM98"/>
  <c r="AM96"/>
  <c r="AM95"/>
  <c r="AM94"/>
  <c r="AM93"/>
  <c r="AM92"/>
  <c r="AM91"/>
  <c r="AM89"/>
  <c r="AM88"/>
  <c r="AM87"/>
  <c r="AM83"/>
  <c r="AM82"/>
  <c r="AM81"/>
  <c r="AM80"/>
  <c r="AM79"/>
  <c r="AM78"/>
  <c r="AM77"/>
  <c r="AM76"/>
  <c r="AM75"/>
  <c r="AM73"/>
  <c r="AM72"/>
  <c r="AM71"/>
  <c r="AM70"/>
  <c r="AM69"/>
  <c r="AM68"/>
  <c r="AM67"/>
  <c r="AM66"/>
  <c r="AM65"/>
  <c r="AM64"/>
  <c r="AM62"/>
  <c r="AM61"/>
  <c r="AM60"/>
  <c r="AM59"/>
  <c r="AM58"/>
  <c r="AM57"/>
  <c r="AM56"/>
  <c r="AM55"/>
  <c r="AM54"/>
  <c r="AM53"/>
  <c r="AM52"/>
  <c r="AM51"/>
  <c r="AM47"/>
  <c r="AM46"/>
  <c r="AM45"/>
  <c r="AM44"/>
  <c r="AM43"/>
  <c r="AM42"/>
  <c r="AM41"/>
  <c r="AM39"/>
  <c r="AM48" s="1"/>
  <c r="AM35"/>
  <c r="AM33"/>
  <c r="AM32"/>
  <c r="AM31"/>
  <c r="AM29"/>
  <c r="AM28"/>
  <c r="AM26"/>
  <c r="AM25"/>
  <c r="AM24"/>
  <c r="AM23"/>
  <c r="AM22"/>
  <c r="AM21"/>
  <c r="AM19"/>
  <c r="AM18"/>
  <c r="AM17"/>
  <c r="AM16"/>
  <c r="AM15"/>
  <c r="AW140"/>
  <c r="AW139"/>
  <c r="AW138"/>
  <c r="AW137"/>
  <c r="AW136"/>
  <c r="AW128"/>
  <c r="AW126"/>
  <c r="AW125"/>
  <c r="AW124"/>
  <c r="AW123"/>
  <c r="AW122"/>
  <c r="AW120"/>
  <c r="AW116"/>
  <c r="AW115"/>
  <c r="AW113"/>
  <c r="AW111"/>
  <c r="AW110"/>
  <c r="AW109"/>
  <c r="AW108"/>
  <c r="AW107"/>
  <c r="AW106"/>
  <c r="AW105"/>
  <c r="AW104"/>
  <c r="AW103"/>
  <c r="AW101"/>
  <c r="AW100"/>
  <c r="AW99"/>
  <c r="AW98"/>
  <c r="AW96"/>
  <c r="AW95"/>
  <c r="AW94"/>
  <c r="AW93"/>
  <c r="AW92"/>
  <c r="AW91"/>
  <c r="AW89"/>
  <c r="AW88"/>
  <c r="AW87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2"/>
  <c r="AW61"/>
  <c r="AW60"/>
  <c r="AW59"/>
  <c r="AW58"/>
  <c r="AW57"/>
  <c r="AW56"/>
  <c r="AW55"/>
  <c r="AW54"/>
  <c r="AW53"/>
  <c r="AW52"/>
  <c r="AW51"/>
  <c r="AW47"/>
  <c r="AW46"/>
  <c r="AW45"/>
  <c r="AW44"/>
  <c r="AW43"/>
  <c r="AW42"/>
  <c r="AW41"/>
  <c r="AW39"/>
  <c r="AW35"/>
  <c r="AW33"/>
  <c r="AW32"/>
  <c r="AW31"/>
  <c r="AW29"/>
  <c r="AW28"/>
  <c r="AW26"/>
  <c r="AW25"/>
  <c r="AW24"/>
  <c r="AW23"/>
  <c r="AW22"/>
  <c r="AW21"/>
  <c r="AW19"/>
  <c r="AW18"/>
  <c r="AW17"/>
  <c r="AW16"/>
  <c r="AW15"/>
  <c r="AW11"/>
  <c r="AW10"/>
  <c r="AM74"/>
  <c r="AW135"/>
  <c r="AW134"/>
  <c r="AW133"/>
  <c r="AW132"/>
  <c r="AM136"/>
  <c r="AM135"/>
  <c r="AM134"/>
  <c r="AM133"/>
  <c r="AM132"/>
  <c r="AA154" i="2"/>
  <c r="Y154"/>
  <c r="W154"/>
  <c r="U154"/>
  <c r="S154"/>
  <c r="Z154"/>
  <c r="X154"/>
  <c r="V154"/>
  <c r="T154"/>
  <c r="Z150"/>
  <c r="X150"/>
  <c r="V150"/>
  <c r="T150"/>
  <c r="AA150"/>
  <c r="Y150"/>
  <c r="W150"/>
  <c r="U150"/>
  <c r="S150"/>
  <c r="Q138"/>
  <c r="AA146"/>
  <c r="Y146"/>
  <c r="W146"/>
  <c r="U146"/>
  <c r="S146"/>
  <c r="Z138"/>
  <c r="X138"/>
  <c r="V138"/>
  <c r="T138"/>
  <c r="O146"/>
  <c r="O138"/>
  <c r="E154"/>
  <c r="Q146"/>
  <c r="Z146"/>
  <c r="X146"/>
  <c r="V146"/>
  <c r="T146"/>
  <c r="AA138"/>
  <c r="Y138"/>
  <c r="W138"/>
  <c r="U138"/>
  <c r="S138"/>
  <c r="P146"/>
  <c r="P138"/>
  <c r="E150"/>
  <c r="AA131"/>
  <c r="Y131"/>
  <c r="W131"/>
  <c r="U131"/>
  <c r="S131"/>
  <c r="P131"/>
  <c r="Q131"/>
  <c r="Z131"/>
  <c r="X131"/>
  <c r="V131"/>
  <c r="T131"/>
  <c r="O131"/>
  <c r="Y113"/>
  <c r="W113"/>
  <c r="S113"/>
  <c r="O113"/>
  <c r="E131"/>
  <c r="Z113"/>
  <c r="X113"/>
  <c r="V113"/>
  <c r="T113"/>
  <c r="P113"/>
  <c r="K101"/>
  <c r="E138"/>
  <c r="E146"/>
  <c r="Q113"/>
  <c r="AA113"/>
  <c r="U113"/>
  <c r="Y101"/>
  <c r="S101"/>
  <c r="Y75"/>
  <c r="W75"/>
  <c r="S75"/>
  <c r="W40"/>
  <c r="P75"/>
  <c r="P40"/>
  <c r="P29"/>
  <c r="E40"/>
  <c r="E29"/>
  <c r="V101"/>
  <c r="Z75"/>
  <c r="V75"/>
  <c r="T75"/>
  <c r="Z40"/>
  <c r="T40"/>
  <c r="O101"/>
  <c r="O75"/>
  <c r="O29"/>
  <c r="K29"/>
  <c r="E113"/>
  <c r="E101"/>
  <c r="Z101"/>
  <c r="T101"/>
  <c r="W101"/>
  <c r="P101"/>
  <c r="AA101"/>
  <c r="X101"/>
  <c r="AA40"/>
  <c r="AA155" s="1"/>
  <c r="Y40"/>
  <c r="Y155" s="1"/>
  <c r="U40"/>
  <c r="U155" s="1"/>
  <c r="S40"/>
  <c r="S155" s="1"/>
  <c r="Z29"/>
  <c r="V29"/>
  <c r="T29"/>
  <c r="Q5"/>
  <c r="Q77"/>
  <c r="O40"/>
  <c r="O155" s="1"/>
  <c r="E75"/>
  <c r="V40"/>
  <c r="V155" s="1"/>
  <c r="AA29"/>
  <c r="Y29"/>
  <c r="W29"/>
  <c r="S29"/>
  <c r="Q10"/>
  <c r="X75"/>
  <c r="Q75"/>
  <c r="AA75"/>
  <c r="U75"/>
  <c r="Q34"/>
  <c r="K173" i="1"/>
  <c r="X183"/>
  <c r="V183"/>
  <c r="T183"/>
  <c r="AA183"/>
  <c r="Y183"/>
  <c r="W183"/>
  <c r="U183"/>
  <c r="S183"/>
  <c r="Z183"/>
  <c r="W177"/>
  <c r="U177"/>
  <c r="S177"/>
  <c r="AA177"/>
  <c r="Y177"/>
  <c r="X177"/>
  <c r="V177"/>
  <c r="T177"/>
  <c r="Z177"/>
  <c r="X173"/>
  <c r="V173"/>
  <c r="T173"/>
  <c r="AA173"/>
  <c r="Y173"/>
  <c r="W173"/>
  <c r="U173"/>
  <c r="S173"/>
  <c r="Z173"/>
  <c r="W161"/>
  <c r="U161"/>
  <c r="S161"/>
  <c r="AA161"/>
  <c r="Y161"/>
  <c r="X161"/>
  <c r="V161"/>
  <c r="T161"/>
  <c r="Z161"/>
  <c r="X153"/>
  <c r="V153"/>
  <c r="T153"/>
  <c r="AA153"/>
  <c r="Y153"/>
  <c r="W153"/>
  <c r="U153"/>
  <c r="S153"/>
  <c r="Z153"/>
  <c r="W133"/>
  <c r="U133"/>
  <c r="S133"/>
  <c r="AA133"/>
  <c r="Y133"/>
  <c r="V133"/>
  <c r="T133"/>
  <c r="Z133"/>
  <c r="V121"/>
  <c r="T121"/>
  <c r="R184"/>
  <c r="AA121"/>
  <c r="Y121"/>
  <c r="W121"/>
  <c r="U121"/>
  <c r="S121"/>
  <c r="Z121"/>
  <c r="W87"/>
  <c r="U87"/>
  <c r="S87"/>
  <c r="AA87"/>
  <c r="Y87"/>
  <c r="V87"/>
  <c r="T87"/>
  <c r="Z87"/>
  <c r="V47"/>
  <c r="T47"/>
  <c r="Z47"/>
  <c r="W47"/>
  <c r="U47"/>
  <c r="S47"/>
  <c r="AA47"/>
  <c r="Y47"/>
  <c r="W34"/>
  <c r="W184" s="1"/>
  <c r="U34"/>
  <c r="S34"/>
  <c r="S184" s="1"/>
  <c r="AA34"/>
  <c r="Y34"/>
  <c r="V34"/>
  <c r="T34"/>
  <c r="Z34"/>
  <c r="Q56"/>
  <c r="Q53"/>
  <c r="O87"/>
  <c r="Q175"/>
  <c r="Q177" s="1"/>
  <c r="Q172"/>
  <c r="Q164"/>
  <c r="Q173" s="1"/>
  <c r="Q148"/>
  <c r="Q147"/>
  <c r="Q146"/>
  <c r="Q145"/>
  <c r="Q144"/>
  <c r="Q135"/>
  <c r="Q132"/>
  <c r="Q125"/>
  <c r="X125" s="1"/>
  <c r="Q124"/>
  <c r="Q123"/>
  <c r="Q112"/>
  <c r="X112" s="1"/>
  <c r="X121" s="1"/>
  <c r="Q111"/>
  <c r="Q92"/>
  <c r="Q91"/>
  <c r="Q82"/>
  <c r="Q81"/>
  <c r="Q74"/>
  <c r="Q73"/>
  <c r="Q66"/>
  <c r="X66" s="1"/>
  <c r="Q65"/>
  <c r="Q58"/>
  <c r="Q57"/>
  <c r="X57" s="1"/>
  <c r="Q49"/>
  <c r="Q46"/>
  <c r="Q39"/>
  <c r="Q38"/>
  <c r="P87"/>
  <c r="P161"/>
  <c r="P177"/>
  <c r="Q157"/>
  <c r="Q156"/>
  <c r="Q161" s="1"/>
  <c r="Q103"/>
  <c r="Q24"/>
  <c r="Q23"/>
  <c r="X23" s="1"/>
  <c r="O34"/>
  <c r="P153"/>
  <c r="Q9"/>
  <c r="Q182"/>
  <c r="Q183" s="1"/>
  <c r="Q176"/>
  <c r="Q170"/>
  <c r="Q166"/>
  <c r="Q160"/>
  <c r="Q142"/>
  <c r="O9"/>
  <c r="P34"/>
  <c r="Q152"/>
  <c r="Q136"/>
  <c r="Q130"/>
  <c r="Q126"/>
  <c r="X126" s="1"/>
  <c r="Q120"/>
  <c r="Q109"/>
  <c r="Q101"/>
  <c r="Q97"/>
  <c r="Q93"/>
  <c r="Q89"/>
  <c r="Q83"/>
  <c r="Q79"/>
  <c r="Q75"/>
  <c r="X75" s="1"/>
  <c r="Q71"/>
  <c r="Q67"/>
  <c r="Q63"/>
  <c r="X63" s="1"/>
  <c r="Q59"/>
  <c r="Q55"/>
  <c r="Q50"/>
  <c r="Q44"/>
  <c r="Q40"/>
  <c r="Q36"/>
  <c r="X36" s="1"/>
  <c r="X47" s="1"/>
  <c r="Q33"/>
  <c r="Q29"/>
  <c r="Q25"/>
  <c r="Q21"/>
  <c r="Q17"/>
  <c r="X17" s="1"/>
  <c r="X34" s="1"/>
  <c r="Q13"/>
  <c r="X133" l="1"/>
  <c r="X87"/>
  <c r="AA184"/>
  <c r="AS185" i="4"/>
  <c r="AN185"/>
  <c r="AM173"/>
  <c r="AW173"/>
  <c r="AM160"/>
  <c r="AR150"/>
  <c r="AR185" s="1"/>
  <c r="AW150"/>
  <c r="AM150"/>
  <c r="AP185"/>
  <c r="AU185"/>
  <c r="AW129"/>
  <c r="AM129"/>
  <c r="AI185"/>
  <c r="AT185"/>
  <c r="AL185"/>
  <c r="AW117"/>
  <c r="AM117"/>
  <c r="AW84"/>
  <c r="AM84"/>
  <c r="AW48"/>
  <c r="AK185"/>
  <c r="AO185"/>
  <c r="AJ185"/>
  <c r="AW36"/>
  <c r="AM36"/>
  <c r="AM185" s="1"/>
  <c r="AW12"/>
  <c r="AW185" s="1"/>
  <c r="Q40" i="2"/>
  <c r="Q155" s="1"/>
  <c r="X34"/>
  <c r="X40" s="1"/>
  <c r="X155" s="1"/>
  <c r="Q101"/>
  <c r="U77"/>
  <c r="U101" s="1"/>
  <c r="Q29"/>
  <c r="X10"/>
  <c r="X29" s="1"/>
  <c r="U5"/>
  <c r="U8" s="1"/>
  <c r="Q8"/>
  <c r="T184" i="1"/>
  <c r="X184"/>
  <c r="U184"/>
  <c r="Z184"/>
  <c r="V184"/>
  <c r="Y184"/>
  <c r="O184"/>
  <c r="P184"/>
  <c r="Q133"/>
  <c r="Q153"/>
  <c r="Q34"/>
  <c r="Q47"/>
  <c r="Q121"/>
  <c r="Q87"/>
  <c r="Q184" l="1"/>
  <c r="K87"/>
  <c r="K184" s="1"/>
  <c r="R13" i="3"/>
  <c r="R36" s="1"/>
  <c r="R174" s="1"/>
</calcChain>
</file>

<file path=xl/sharedStrings.xml><?xml version="1.0" encoding="utf-8"?>
<sst xmlns="http://schemas.openxmlformats.org/spreadsheetml/2006/main" count="1105" uniqueCount="236">
  <si>
    <t>การท่องเที่ยว</t>
  </si>
  <si>
    <t>การโรงแรม</t>
  </si>
  <si>
    <t>ภาษาอังกฤษเพื่อการสื่อสาร</t>
  </si>
  <si>
    <t>ภาษาอังกฤษเพื่อการสื่อสารสากล</t>
  </si>
  <si>
    <t>การจัดการผลิตทางอุตสาหกรรม</t>
  </si>
  <si>
    <t>คอมพิวเตอร์ศึกษา</t>
  </si>
  <si>
    <t>เทคโนโลยีคอมพิวเตอร์</t>
  </si>
  <si>
    <t>เทคโนโลยีเครื่องกล</t>
  </si>
  <si>
    <t>เทคโนโลยีโทรคมนาคม</t>
  </si>
  <si>
    <t>เทคโนโลยีไฟฟ้า</t>
  </si>
  <si>
    <t>เทคโนโลยีโยธา</t>
  </si>
  <si>
    <t>เทคโนโลยีและสื่อสารการศึกษา</t>
  </si>
  <si>
    <t>เทคโนโลยีสารสนเทศการศึกษา</t>
  </si>
  <si>
    <t>เทคโนโลยีอุตสาหการ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</si>
  <si>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</si>
  <si>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</si>
  <si>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</si>
  <si>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วิศวกรรมไฟฟ้า-ไฟฟ้ากำลัง</t>
  </si>
  <si>
    <t>วิศวกรรมเมคคาทรอนิกส์</t>
  </si>
  <si>
    <t>วิศวกรรมโยธา</t>
  </si>
  <si>
    <t>วิศวกรรมอิเล็กทรอนิกส์และโทรคมนาคม-โทรคมนาคม</t>
  </si>
  <si>
    <t>วิศวกรรมอุตสาหการ</t>
  </si>
  <si>
    <t>อุตสาหกรรมการผลิต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</si>
  <si>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</si>
  <si>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</si>
  <si>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</si>
  <si>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</si>
  <si>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</si>
  <si>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</si>
  <si>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วิศวกรรมแปรรูปผลิตผลเกษตร</t>
  </si>
  <si>
    <t>สัตวศาสตร์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</si>
  <si>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</si>
  <si>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</si>
  <si>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</si>
  <si>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</si>
  <si>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</si>
  <si>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</si>
  <si>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</si>
  <si>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</si>
  <si>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</si>
  <si>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วิศวกรรมสำรวจ</t>
  </si>
  <si>
    <t>วิศวกรรมสิ่งทอ</t>
  </si>
  <si>
    <t>วิศวกรรมสิ่งแวดล้อม</t>
  </si>
  <si>
    <t>วิศวกรรมหลังการเก็บเกี่ยวและแปรสภาพ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</si>
  <si>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</si>
  <si>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</si>
  <si>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 วิศวกรรมกระบวนการผลิต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</si>
  <si>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</si>
  <si>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</si>
  <si>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Computer (International Program)</t>
  </si>
  <si>
    <t>Business English</t>
  </si>
  <si>
    <t>Business English (International Program)</t>
  </si>
  <si>
    <t>Computer Information System- Business Computer</t>
  </si>
  <si>
    <t>International Business Administration</t>
  </si>
  <si>
    <t>International Business Administration (Internation Program)</t>
  </si>
  <si>
    <t>Marketing</t>
  </si>
  <si>
    <t>Marketing (International Program)</t>
  </si>
  <si>
    <t>การเงิน</t>
  </si>
  <si>
    <t>การจัดการ-การจัดการทรัพยากรมนุษย์</t>
  </si>
  <si>
    <t>การจัดการ-การจัดการทั่วไป</t>
  </si>
  <si>
    <t>การจัดการ-การจัดการสำนักงาน</t>
  </si>
  <si>
    <t>การจัดการ-การจัดการอุตสาหกรรม</t>
  </si>
  <si>
    <t>การจัดการ-การจัดการอุตสาหกรรม 2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</si>
  <si>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</si>
  <si>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</si>
  <si>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</si>
  <si>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</si>
  <si>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ภาษาอังกฤษธุรกิจ</t>
  </si>
  <si>
    <t>ระบบสารสนเทศทางคอมพิวเตอร์ - พัฒนาซอฟต์แวร์</t>
  </si>
  <si>
    <t>ระบบสารสนเทศทางคอมพิวเตอร์- การจัดการระบบสารสนเทศ</t>
  </si>
  <si>
    <t>ระบบสารสนเทศทางคอมพิวเตอร์- คอมพิวเตอร์ธุรกิจ</t>
  </si>
  <si>
    <t>ระบบสารสนเทศทางคอมพิวเตอร์- พัฒนาซอฟต์แวร์</t>
  </si>
  <si>
    <t>เศรษฐศาสตร์</t>
  </si>
  <si>
    <t>เศรษฐศาสตร์-เศรษฐศาสตร์ธุรกิจ</t>
  </si>
  <si>
    <t>เศรษฐศาสตร์-เศรษฐศาสตร์ระหว่างประเทศ</t>
  </si>
  <si>
    <t>การศึกษาปฐมวัย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</si>
  <si>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</si>
  <si>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</si>
  <si>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ผ้าและเครื่องแต่งกาย-ออกแบบแฟชั่น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</si>
  <si>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</si>
  <si>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</si>
  <si>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</si>
  <si>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</si>
  <si>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</si>
  <si>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การออกแบบแฟชั่นและศิลปะสิ่งทอ</t>
  </si>
  <si>
    <t>คีตศิลป์ไทย</t>
  </si>
  <si>
    <t>คีตศิลป์สากล</t>
  </si>
  <si>
    <t>เครื่องปั้นดินเผา</t>
  </si>
  <si>
    <t>เครื่องหนัง</t>
  </si>
  <si>
    <t>จิตรกรรม</t>
  </si>
  <si>
    <t>ดนตรีสากล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</si>
  <si>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</si>
  <si>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</si>
  <si>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</si>
  <si>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</si>
  <si>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</si>
  <si>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</si>
  <si>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</si>
  <si>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</si>
  <si>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</si>
  <si>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</si>
  <si>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</si>
  <si>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</si>
  <si>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</si>
  <si>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</si>
  <si>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</si>
  <si>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</si>
  <si>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</si>
  <si>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</si>
  <si>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</si>
  <si>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</si>
  <si>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</si>
  <si>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</si>
  <si>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</si>
  <si>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เทคโนโลยีสถาปัตยกรรม</t>
  </si>
  <si>
    <t>สถาปัตยกรรมภายใน</t>
  </si>
  <si>
    <t>การแพทย์แผนไทยประยุกต์</t>
  </si>
  <si>
    <t>สุขภาพความงามและสปา</t>
  </si>
  <si>
    <t>สุขภาพความงามและสปาไทย</t>
  </si>
  <si>
    <t>วิชาชีพครู</t>
  </si>
  <si>
    <t>จำนวนนักศึกษาทั้งหมด ปีการศึกษา 2555 จำแนกตามคณะ/วิทยาลัย ระดับการศึกษา และเพศ</t>
  </si>
  <si>
    <t>รวม</t>
  </si>
  <si>
    <t>คณะศิลปศาสตร์</t>
  </si>
  <si>
    <t>คณะครุศาสตร์อุตสาหกรรม</t>
  </si>
  <si>
    <t>คณะเทคโนโลยีการเกษตร</t>
  </si>
  <si>
    <t>คณะวิศวกรรมศาสตร์</t>
  </si>
  <si>
    <t>คณะบริหารธุรกิจ</t>
  </si>
  <si>
    <t>คณะเทคโนโลยีคหกรรมศาสตร์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</si>
  <si>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</si>
  <si>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</si>
  <si>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</si>
  <si>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วิทยาลัยการแพทย์แผนไทย</t>
  </si>
  <si>
    <t>หลักสูตรแพทย์แผนไทยประยุกต์</t>
  </si>
  <si>
    <t>หลักสูตรบัญชีบัณฑิต</t>
  </si>
  <si>
    <t>ป.ตรี</t>
  </si>
  <si>
    <t>ป.บัณฑิต</t>
  </si>
  <si>
    <t>ชาย</t>
  </si>
  <si>
    <t>หญิง</t>
  </si>
  <si>
    <t>ป.โท</t>
  </si>
  <si>
    <t>ป.เอก</t>
  </si>
  <si>
    <t>คณะ/วิทยาลัย/สาขาวิชา</t>
  </si>
  <si>
    <t>การวิจัยและพัฒนาหลักสูตร</t>
  </si>
  <si>
    <t>เทคโนโลยีการบริหารการศึกษา</t>
  </si>
  <si>
    <t>เทคโนโลยีการวิจัยและพัฒนาหลักสูตร</t>
  </si>
  <si>
    <t>เทคโนโลยีการผลิตพืช</t>
  </si>
  <si>
    <t>เทคโนโลยีอุตสาหกรรมเกษตร</t>
  </si>
  <si>
    <t>การบริหารศัตรูพืชอย่างยั่งยืน</t>
  </si>
  <si>
    <t>วิศวกรรมการผลิต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</si>
  <si>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</si>
  <si>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</si>
  <si>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วิศวกรรมโยธา-วิศวกรรมขนส่ง</t>
  </si>
  <si>
    <t>วิศวกรรมโยธา-วิศวกรรมโครงสร้าง</t>
  </si>
  <si>
    <t>วิศวกรรมโยธา-วิศวกรรมเทคนิคธรณี</t>
  </si>
  <si>
    <t>วิศวกรรมโยธา-วิศวกรรมธรณีเทคนิค</t>
  </si>
  <si>
    <t>วิศวกรรมโยธา-วิศวกรรมบริหารงานก่อสร้าง</t>
  </si>
  <si>
    <t>วิศวกรรมวัสดุ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</si>
  <si>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</si>
  <si>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</si>
  <si>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สิ่งทอ</t>
  </si>
  <si>
    <t>การจัดการทั่วไป</t>
  </si>
  <si>
    <t>การจัดการวิศวกรรมธุรกิจ</t>
  </si>
  <si>
    <t>ธุรกิจระหว่างประเทศ</t>
  </si>
  <si>
    <t>ระบบสารสนเทศ</t>
  </si>
  <si>
    <t>เทคโนโลยึคหกรรมศาสตร์</t>
  </si>
  <si>
    <t>เทคโนโลยีสื่อสารมวลชน</t>
  </si>
  <si>
    <t>เคมีนวัตกรรม</t>
  </si>
  <si>
    <t>ชีววิทยาประยุกต์</t>
  </si>
  <si>
    <t>การจัดการ</t>
  </si>
  <si>
    <t>รวมทั้งหมด</t>
  </si>
  <si>
    <t>วิทยาศาสตร์สุขภาพ</t>
  </si>
  <si>
    <t>จำนวนผู้สำเร็จการศึกษา ปีการศึกษา 2554 จำแนกตามคณะ/สาขาวิชา ระดับการศึกษา และเพศ</t>
  </si>
  <si>
    <t>วิศวกรรมเคมีสิ่งทอ</t>
  </si>
  <si>
    <t>วิศวกรรมเคมีสิ่งทอ - งานการย้อมสีและตกแต่งสิ่งทอ</t>
  </si>
  <si>
    <t>วิศวกรรมดินและน้ำ</t>
  </si>
  <si>
    <t>การตลาด-การบริหารการตลาด</t>
  </si>
  <si>
    <t>คหกรรมศาสตร์ทั่วไป-ธุรกิจงานประดิษฐ์</t>
  </si>
  <si>
    <t>พัฒนาการครอบครัวและเด็ก-การศึกษาปฐมวัย</t>
  </si>
  <si>
    <t>อาหารและโภชนาการ-ธุรกิจอาหาร</t>
  </si>
  <si>
    <t>คณะเทคโนโลยีสถาปัตยกรรมศาสตร์</t>
  </si>
  <si>
    <t>เทคโนโลยีคหกรรมศาสตร์</t>
  </si>
  <si>
    <t>ศิลปศาสตรบัณฑิต</t>
  </si>
  <si>
    <t>ครุศาสตร์อุตสาหกรรมบัณฑิต</t>
  </si>
  <si>
    <t>ประกาศนียบัตรบัณฑิต</t>
  </si>
  <si>
    <t>ศึกษาศาสตรบัณฑิต</t>
  </si>
  <si>
    <t>ศึกษาศาสตรมหาบัณฑิต</t>
  </si>
  <si>
    <t>วิทยาศาสตรบัณฑิต</t>
  </si>
  <si>
    <t>วิศวกรรมศาสตรบัณฑิต</t>
  </si>
  <si>
    <t>วิศวกรรมศาสตรมหาบัณฑิต</t>
  </si>
  <si>
    <t>Bachelor of Business Administration</t>
  </si>
  <si>
    <t>บริหารธุรกิจบัณฑิต</t>
  </si>
  <si>
    <t>บริหารธุรกิจมหาบัณฑิต</t>
  </si>
  <si>
    <t>เศรษฐศาสตรบัณฑิต</t>
  </si>
  <si>
    <t>คหกรรมศาสตรบัณฑิต</t>
  </si>
  <si>
    <t>ศิลปบัณฑิต</t>
  </si>
  <si>
    <t>เทคโนโลยีบัณฑิต</t>
  </si>
  <si>
    <t>สถาปัตยกรรมศาสตรบัณฑิต</t>
  </si>
  <si>
    <t>คณะ/วิทยาลัย/หลักสูตร/สาขาวิชา</t>
  </si>
  <si>
    <t>พ้นสภาพเนื่องจากผลการศึกษา</t>
  </si>
  <si>
    <t>พ้นสภาพเนื่องจากไม่ลงทะเบียนเรียน</t>
  </si>
  <si>
    <t>ลาออก</t>
  </si>
  <si>
    <t>ย้ายสถานศึกษา</t>
  </si>
  <si>
    <t>วิศวกรรมอิเล็กทรอนิกส์และโทรคมนาคม - โทรคมนาคม</t>
  </si>
  <si>
    <t>อุตสาหกรรมศาสตรบัณฑิต</t>
  </si>
  <si>
    <t>วิศวกรรมหลังเก็บเกี่ยวและแปรสภาพ</t>
  </si>
  <si>
    <t>การจัดการ-การจัดการอุตสาหการ</t>
  </si>
  <si>
    <t>ธุรกิจศึกษา - คอมพิวเตอร์</t>
  </si>
  <si>
    <t>บัญชีบัณฑิต</t>
  </si>
  <si>
    <t>นาฎศิลป์สากล</t>
  </si>
  <si>
    <t>จำนวนนักศึกษาที่ออกระหว่างปีการศึกษา 2554 จำแนกตาม คณะ/สาขาวิชา/หลักสูตร/เพศ และสาเหตุที่ออกระหว่างปี</t>
  </si>
  <si>
    <t>-</t>
  </si>
  <si>
    <t>การแพทย์แผนไทยประยุกต์บัณฑิต</t>
  </si>
  <si>
    <t>ภาคปกติ</t>
  </si>
  <si>
    <t>ปริญญาตรี</t>
  </si>
  <si>
    <t>แผนรับ</t>
  </si>
  <si>
    <t>สมัคร</t>
  </si>
  <si>
    <t>รับไว้</t>
  </si>
  <si>
    <t>ภาคพิเศษ</t>
  </si>
  <si>
    <t>ปริญญาโท</t>
  </si>
  <si>
    <t>ปริญญาเอก</t>
  </si>
  <si>
    <t>รวมทั้งสิ้น</t>
  </si>
  <si>
    <t>วิทยาศาสตรมหาบัณฑิต</t>
  </si>
  <si>
    <t>ปรัชญาดุษฎีบัณฑิต</t>
  </si>
  <si>
    <t>คหกรรมศาสตรมหาบัณฑิต</t>
  </si>
  <si>
    <t>คณะบริหารธุรกืจ</t>
  </si>
  <si>
    <t>คณะสถาปัตยกรรมศาสตร์</t>
  </si>
  <si>
    <t>วิทยาลัยการแทพย์แผนไทย</t>
  </si>
  <si>
    <t>การจัดการผลิตทางอุตสาหกรรม (อัธยาศัย)</t>
  </si>
  <si>
    <t>วิศวกรรมเมคคาทรอนิกส์ (คณะเปิดรับเอง)</t>
  </si>
  <si>
    <t>หลักสูตรแพทย์แผนไทยประยุกต์บัณฑิต</t>
  </si>
  <si>
    <t>หมายเหตุ ผู้สมัครในระดับปริญญาตรี นั้นหมายถึงผู้สมัครในอันดับ 1 ของแต่ละสาขาวิชา และเป็นผู้สมัครจากการคัดเลือกด้วยวิธีสอบตรงเท่านั้น</t>
  </si>
  <si>
    <t>ข้อมูล ณ วันที่ 5 ตุลาคม 2555</t>
  </si>
  <si>
    <t>ข้อมูล ณ วันที่ 30 กรกฏาคม 2555</t>
  </si>
  <si>
    <t>มนุษย์ศาสตร์และสังคมศาสตร์</t>
  </si>
  <si>
    <t>วิทยาศาสตร์และเทคโนโลยี</t>
  </si>
  <si>
    <t>f</t>
  </si>
  <si>
    <t>จำนวนนักศึกษาเข้าใหม่ สายมนุษย์และสังคมศาสตร์ สายวิทยาศาสตร์และเทคโนโลยี และวิทยาศาสตร์สุขภาพ จำแนกตามคณะ/วิทยาลัย และหลักสูตร ปีการศึกษา 2555</t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</si>
</sst>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 style="hair">
        <color indexed="64"/>
      </top>
      <bottom/>
      <diagonal/>
    </border>
    <border>
      <left style="thin">
        <color indexed="22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196">
    <xf numFmtId="0" fontId="0" fillId="0" borderId="0" xfId="0"/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2" fillId="0" borderId="13" xfId="2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/>
    <xf numFmtId="0" fontId="7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" fillId="0" borderId="12" xfId="3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0" borderId="27" xfId="3" applyFont="1" applyFill="1" applyBorder="1" applyAlignment="1">
      <alignment vertical="center" wrapText="1"/>
    </xf>
    <xf numFmtId="0" fontId="4" fillId="0" borderId="27" xfId="3" applyFont="1" applyFill="1" applyBorder="1" applyAlignment="1">
      <alignment vertical="center" wrapText="1"/>
    </xf>
    <xf numFmtId="3" fontId="5" fillId="0" borderId="26" xfId="1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8" xfId="3" applyFont="1" applyFill="1" applyBorder="1" applyAlignment="1">
      <alignment horizontal="right" vertical="center" wrapText="1"/>
    </xf>
    <xf numFmtId="0" fontId="2" fillId="0" borderId="28" xfId="3" applyFont="1" applyFill="1" applyBorder="1" applyAlignment="1">
      <alignment vertical="center" wrapText="1"/>
    </xf>
    <xf numFmtId="0" fontId="2" fillId="0" borderId="17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2" fillId="0" borderId="22" xfId="3" applyFont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5" xfId="4" applyFont="1" applyFill="1" applyBorder="1" applyAlignment="1">
      <alignment horizontal="left" vertical="center"/>
    </xf>
    <xf numFmtId="0" fontId="2" fillId="0" borderId="25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left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vertical="center" wrapText="1"/>
    </xf>
    <xf numFmtId="0" fontId="2" fillId="0" borderId="27" xfId="4" applyFont="1" applyFill="1" applyBorder="1" applyAlignment="1">
      <alignment vertical="center" wrapText="1"/>
    </xf>
    <xf numFmtId="0" fontId="2" fillId="0" borderId="2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12" xfId="4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7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left" vertical="center" wrapText="1"/>
    </xf>
    <xf numFmtId="0" fontId="2" fillId="0" borderId="14" xfId="6" applyFont="1" applyFill="1" applyBorder="1" applyAlignment="1">
      <alignment horizontal="left" vertical="center"/>
    </xf>
    <xf numFmtId="0" fontId="6" fillId="0" borderId="7" xfId="6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2" fillId="0" borderId="39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/>
    </xf>
    <xf numFmtId="0" fontId="2" fillId="0" borderId="40" xfId="6" applyFont="1" applyFill="1" applyBorder="1" applyAlignment="1">
      <alignment horizontal="left" vertical="center" wrapText="1"/>
    </xf>
    <xf numFmtId="0" fontId="2" fillId="0" borderId="3" xfId="6" applyFont="1" applyFill="1" applyBorder="1" applyAlignment="1">
      <alignment horizontal="right" vertical="center" wrapText="1"/>
    </xf>
    <xf numFmtId="0" fontId="4" fillId="0" borderId="22" xfId="5" applyFont="1" applyFill="1" applyBorder="1" applyAlignment="1">
      <alignment horizontal="center" vertical="center"/>
    </xf>
    <xf numFmtId="0" fontId="6" fillId="0" borderId="22" xfId="5" applyFont="1" applyFill="1" applyBorder="1" applyAlignment="1">
      <alignment horizontal="center" vertical="center"/>
    </xf>
    <xf numFmtId="0" fontId="10" fillId="0" borderId="22" xfId="5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 wrapText="1"/>
    </xf>
    <xf numFmtId="3" fontId="7" fillId="0" borderId="41" xfId="0" applyNumberFormat="1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left" vertical="center"/>
    </xf>
    <xf numFmtId="0" fontId="2" fillId="0" borderId="42" xfId="4" applyFont="1" applyFill="1" applyBorder="1" applyAlignment="1">
      <alignment horizontal="left" vertical="center"/>
    </xf>
    <xf numFmtId="0" fontId="2" fillId="0" borderId="28" xfId="4" applyFont="1" applyFill="1" applyBorder="1" applyAlignment="1">
      <alignment vertical="center" wrapText="1"/>
    </xf>
    <xf numFmtId="0" fontId="2" fillId="0" borderId="20" xfId="4" applyFont="1" applyFill="1" applyBorder="1" applyAlignment="1">
      <alignment horizontal="left" vertical="center"/>
    </xf>
    <xf numFmtId="0" fontId="2" fillId="0" borderId="43" xfId="4" applyFont="1" applyFill="1" applyBorder="1" applyAlignment="1">
      <alignment horizontal="left" vertical="center"/>
    </xf>
    <xf numFmtId="0" fontId="2" fillId="0" borderId="29" xfId="4" applyFont="1" applyFill="1" applyBorder="1" applyAlignment="1">
      <alignment vertical="center" wrapText="1"/>
    </xf>
    <xf numFmtId="0" fontId="2" fillId="0" borderId="23" xfId="4" applyFont="1" applyFill="1" applyBorder="1" applyAlignment="1">
      <alignment horizontal="left" vertical="center"/>
    </xf>
    <xf numFmtId="0" fontId="2" fillId="0" borderId="44" xfId="4" applyFont="1" applyFill="1" applyBorder="1" applyAlignment="1">
      <alignment horizontal="left" vertical="center"/>
    </xf>
    <xf numFmtId="0" fontId="2" fillId="0" borderId="45" xfId="4" applyFont="1" applyFill="1" applyBorder="1" applyAlignment="1">
      <alignment horizontal="righ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/>
    </xf>
    <xf numFmtId="0" fontId="2" fillId="0" borderId="24" xfId="4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2" fillId="0" borderId="3" xfId="4" applyFont="1" applyFill="1" applyBorder="1" applyAlignment="1">
      <alignment horizontal="left" vertical="center"/>
    </xf>
    <xf numFmtId="3" fontId="2" fillId="0" borderId="16" xfId="5" applyNumberFormat="1" applyFont="1" applyFill="1" applyBorder="1" applyAlignment="1">
      <alignment horizontal="center" vertical="center"/>
    </xf>
    <xf numFmtId="3" fontId="6" fillId="0" borderId="16" xfId="5" applyNumberFormat="1" applyFont="1" applyFill="1" applyBorder="1" applyAlignment="1">
      <alignment horizontal="center" vertical="center"/>
    </xf>
    <xf numFmtId="3" fontId="2" fillId="0" borderId="16" xfId="6" applyNumberFormat="1" applyFont="1" applyFill="1" applyBorder="1" applyAlignment="1">
      <alignment horizontal="center" vertical="center" wrapText="1"/>
    </xf>
    <xf numFmtId="3" fontId="2" fillId="0" borderId="16" xfId="5" applyNumberFormat="1" applyFont="1" applyFill="1" applyBorder="1" applyAlignment="1">
      <alignment horizontal="center" vertical="center" wrapText="1"/>
    </xf>
    <xf numFmtId="3" fontId="2" fillId="0" borderId="16" xfId="6" applyNumberFormat="1" applyFont="1" applyFill="1" applyBorder="1" applyAlignment="1">
      <alignment horizontal="center" vertical="center"/>
    </xf>
    <xf numFmtId="3" fontId="7" fillId="0" borderId="16" xfId="0" quotePrefix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2" fillId="0" borderId="17" xfId="6" applyNumberFormat="1" applyFont="1" applyFill="1" applyBorder="1" applyAlignment="1">
      <alignment horizontal="center" vertical="center" wrapText="1"/>
    </xf>
    <xf numFmtId="3" fontId="2" fillId="0" borderId="17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/>
    </xf>
    <xf numFmtId="3" fontId="6" fillId="0" borderId="17" xfId="5" applyNumberFormat="1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3" fontId="6" fillId="0" borderId="1" xfId="5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/>
    </xf>
    <xf numFmtId="0" fontId="2" fillId="0" borderId="37" xfId="6" applyFont="1" applyFill="1" applyBorder="1" applyAlignment="1">
      <alignment horizontal="left" vertical="center" wrapText="1"/>
    </xf>
    <xf numFmtId="3" fontId="2" fillId="0" borderId="22" xfId="6" applyNumberFormat="1" applyFont="1" applyFill="1" applyBorder="1" applyAlignment="1">
      <alignment horizontal="center" vertical="center" wrapText="1"/>
    </xf>
    <xf numFmtId="3" fontId="2" fillId="0" borderId="22" xfId="6" applyNumberFormat="1" applyFont="1" applyFill="1" applyBorder="1" applyAlignment="1">
      <alignment horizontal="center" vertical="center"/>
    </xf>
    <xf numFmtId="3" fontId="2" fillId="0" borderId="22" xfId="5" applyNumberFormat="1" applyFont="1" applyFill="1" applyBorder="1" applyAlignment="1">
      <alignment horizontal="center" vertical="center"/>
    </xf>
    <xf numFmtId="3" fontId="6" fillId="0" borderId="22" xfId="5" applyNumberFormat="1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3" fontId="2" fillId="0" borderId="1" xfId="6" applyNumberFormat="1" applyFont="1" applyFill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center" vertical="center" wrapText="1"/>
    </xf>
    <xf numFmtId="3" fontId="2" fillId="0" borderId="22" xfId="5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3" fontId="7" fillId="0" borderId="17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_Sheet1" xfId="1"/>
    <cellStyle name="Normal_Sheet1_1" xfId="2"/>
    <cellStyle name="Normal_ตกออก" xfId="4"/>
    <cellStyle name="Normal_ผู้สำเร็จ" xfId="3"/>
    <cellStyle name="Normal_แรกเข้า" xfId="5"/>
    <cellStyle name="Normal_แรกเข้า_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BB189"/>
  <sheetViews>
    <sheetView workbookViewId="0">
      <pane xSplit="3" ySplit="6" topLeftCell="D155" activePane="bottomRight" state="frozen"/>
      <selection pane="topRight" activeCell="D1" sqref="D1"/>
      <selection pane="bottomLeft" activeCell="A7" sqref="A7"/>
      <selection pane="bottomRight" activeCell="BB185" sqref="BB185"/>
    </sheetView>
  </sheetViews>
  <sheetFormatPr defaultRowHeight="17.25" customHeight="1"/>
  <cols>
    <col min="1" max="2" width="1.625" style="80" customWidth="1"/>
    <col min="3" max="3" width="39" style="80" customWidth="1"/>
    <col min="4" max="28" width="5" style="145" customWidth="1"/>
    <col min="29" max="29" width="6.125" style="145" customWidth="1"/>
    <col min="30" max="33" width="5" style="145" customWidth="1"/>
    <col min="34" max="34" width="4.375" style="145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>
        <f t="shared" ref="AB9:AG9" si="0">D9+J9+P9+V9</f>
        <v>150</v>
      </c>
      <c r="AC9" s="133">
        <f t="shared" si="0"/>
        <v>451</v>
      </c>
      <c r="AD9" s="133">
        <f t="shared" si="0"/>
        <v>130</v>
      </c>
      <c r="AE9" s="133">
        <f t="shared" si="0"/>
        <v>0</v>
      </c>
      <c r="AF9" s="133">
        <f t="shared" si="0"/>
        <v>0</v>
      </c>
      <c r="AG9" s="130">
        <f t="shared" si="0"/>
        <v>0</v>
      </c>
      <c r="AH9" s="130">
        <v>1</v>
      </c>
      <c r="AI9" s="130">
        <f t="shared" ref="AI9:AI72" si="1">IF($AH9=1,($F9+$I9),"")</f>
        <v>130</v>
      </c>
      <c r="AJ9" s="130">
        <f t="shared" ref="AJ9:AJ72" si="2">IF($AH9=1,($L9+$O9),"")</f>
        <v>0</v>
      </c>
      <c r="AK9" s="130">
        <f t="shared" ref="AK9:AK72" si="3">IF($AH9=1,($R9+$U9),"")</f>
        <v>0</v>
      </c>
      <c r="AL9" s="130">
        <f t="shared" ref="AL9:AL72" si="4">IF($AH9=1,($X9+$AA9),"")</f>
        <v>0</v>
      </c>
      <c r="AM9" s="130">
        <f t="shared" ref="AM9:AM72" si="5">SUM(AI9:AL9)</f>
        <v>130</v>
      </c>
      <c r="AN9" s="130" t="str">
        <f t="shared" ref="AN9:AN72" si="6">IF($AH9=2,($F9+$I9),"")</f>
        <v/>
      </c>
      <c r="AO9" s="130" t="str">
        <f t="shared" ref="AO9:AO72" si="7">IF($AH9=2,($L9+$O9),"")</f>
        <v/>
      </c>
      <c r="AP9" s="130" t="str">
        <f t="shared" ref="AP9:AP72" si="8">IF($AH9=2,($R9+$U9),"")</f>
        <v/>
      </c>
      <c r="AQ9" s="130" t="str">
        <f t="shared" ref="AQ9:AQ72" si="9">IF($AH9=2,($X9+$AA9),"")</f>
        <v/>
      </c>
      <c r="AR9" s="130">
        <f t="shared" ref="AR9:AR72" si="10">SUM(AN9:AQ9)</f>
        <v>0</v>
      </c>
      <c r="AS9" s="130" t="str">
        <f t="shared" ref="AS9:AS72" si="11">IF($AH9=3,($F9+$I9),"")</f>
        <v/>
      </c>
      <c r="AT9" s="130" t="str">
        <f t="shared" ref="AT9:AT72" si="12">IF($AH9=3,($L9+$O9),"")</f>
        <v/>
      </c>
      <c r="AU9" s="130" t="str">
        <f t="shared" ref="AU9:AU72" si="13">IF($AH9=3,($R9+$U9),"")</f>
        <v/>
      </c>
      <c r="AV9" s="130" t="str">
        <f t="shared" ref="AV9:AV72" si="14">IF($AH9=3,($X9+$AA9),"")</f>
        <v/>
      </c>
      <c r="AW9" s="130">
        <f t="shared" ref="AW9:AW72" si="15">SUM(AS9:AV9)</f>
        <v>0</v>
      </c>
      <c r="AX9" s="131">
        <f t="shared" ref="AX9" si="16">F9+I9</f>
        <v>130</v>
      </c>
      <c r="AY9" s="130">
        <f t="shared" ref="AY9" si="17">L9+O9</f>
        <v>0</v>
      </c>
      <c r="AZ9" s="130">
        <f>R9+U9</f>
        <v>0</v>
      </c>
      <c r="BA9" s="130">
        <f>X9+AA9</f>
        <v>0</v>
      </c>
      <c r="BB9" s="130">
        <f t="shared" ref="BB9" si="18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>
        <f t="shared" ref="AB10:AB73" si="19">D10+J10+P10+V10</f>
        <v>150</v>
      </c>
      <c r="AC10" s="133">
        <f t="shared" ref="AC10:AC73" si="20">E10+K10+Q10+W10</f>
        <v>386</v>
      </c>
      <c r="AD10" s="133">
        <f t="shared" ref="AD10:AD73" si="21">F10+L10+R10+X10</f>
        <v>133</v>
      </c>
      <c r="AE10" s="133">
        <f t="shared" ref="AE10:AE73" si="22">G10+M10+S10+Y10</f>
        <v>0</v>
      </c>
      <c r="AF10" s="133">
        <f t="shared" ref="AF10:AF73" si="23">H10+N10+T10+Z10</f>
        <v>0</v>
      </c>
      <c r="AG10" s="130">
        <f t="shared" ref="AG10:AG73" si="24">I10+O10+U10+AA10</f>
        <v>0</v>
      </c>
      <c r="AH10" s="130">
        <v>1</v>
      </c>
      <c r="AI10" s="130">
        <f t="shared" si="1"/>
        <v>133</v>
      </c>
      <c r="AJ10" s="130">
        <f t="shared" si="2"/>
        <v>0</v>
      </c>
      <c r="AK10" s="130">
        <f t="shared" si="3"/>
        <v>0</v>
      </c>
      <c r="AL10" s="130">
        <f t="shared" si="4"/>
        <v>0</v>
      </c>
      <c r="AM10" s="130">
        <f t="shared" si="5"/>
        <v>133</v>
      </c>
      <c r="AN10" s="130" t="str">
        <f t="shared" si="6"/>
        <v/>
      </c>
      <c r="AO10" s="130" t="str">
        <f t="shared" si="7"/>
        <v/>
      </c>
      <c r="AP10" s="130" t="str">
        <f t="shared" si="8"/>
        <v/>
      </c>
      <c r="AQ10" s="130" t="str">
        <f t="shared" si="9"/>
        <v/>
      </c>
      <c r="AR10" s="130">
        <f t="shared" si="10"/>
        <v>0</v>
      </c>
      <c r="AS10" s="130" t="str">
        <f t="shared" si="11"/>
        <v/>
      </c>
      <c r="AT10" s="130" t="str">
        <f t="shared" si="12"/>
        <v/>
      </c>
      <c r="AU10" s="130" t="str">
        <f t="shared" si="13"/>
        <v/>
      </c>
      <c r="AV10" s="130" t="str">
        <f t="shared" si="14"/>
        <v/>
      </c>
      <c r="AW10" s="130">
        <f t="shared" si="15"/>
        <v>0</v>
      </c>
      <c r="AX10" s="131">
        <f t="shared" ref="AX10:AX73" si="25">F10+I10</f>
        <v>133</v>
      </c>
      <c r="AY10" s="130">
        <f t="shared" ref="AY10:AY73" si="26">L10+O10</f>
        <v>0</v>
      </c>
      <c r="AZ10" s="130">
        <f t="shared" ref="AZ10:AZ73" si="27">R10+U10</f>
        <v>0</v>
      </c>
      <c r="BA10" s="130">
        <f t="shared" ref="BA10:BA73" si="28">X10+AA10</f>
        <v>0</v>
      </c>
      <c r="BB10" s="130">
        <f t="shared" ref="BB10:BB73" si="29">SUM(AX10:BA10)</f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>
        <f t="shared" si="19"/>
        <v>150</v>
      </c>
      <c r="AC11" s="159">
        <f t="shared" si="20"/>
        <v>591</v>
      </c>
      <c r="AD11" s="159">
        <f t="shared" si="21"/>
        <v>136</v>
      </c>
      <c r="AE11" s="159">
        <f t="shared" si="22"/>
        <v>0</v>
      </c>
      <c r="AF11" s="159">
        <f t="shared" si="23"/>
        <v>0</v>
      </c>
      <c r="AG11" s="139">
        <f t="shared" si="24"/>
        <v>0</v>
      </c>
      <c r="AH11" s="139">
        <v>1</v>
      </c>
      <c r="AI11" s="139">
        <f t="shared" si="1"/>
        <v>136</v>
      </c>
      <c r="AJ11" s="139">
        <f t="shared" si="2"/>
        <v>0</v>
      </c>
      <c r="AK11" s="139">
        <f t="shared" si="3"/>
        <v>0</v>
      </c>
      <c r="AL11" s="139">
        <f t="shared" si="4"/>
        <v>0</v>
      </c>
      <c r="AM11" s="139">
        <f t="shared" si="5"/>
        <v>136</v>
      </c>
      <c r="AN11" s="139" t="str">
        <f t="shared" si="6"/>
        <v/>
      </c>
      <c r="AO11" s="139" t="str">
        <f t="shared" si="7"/>
        <v/>
      </c>
      <c r="AP11" s="139" t="str">
        <f t="shared" si="8"/>
        <v/>
      </c>
      <c r="AQ11" s="139" t="str">
        <f t="shared" si="9"/>
        <v/>
      </c>
      <c r="AR11" s="139">
        <f t="shared" si="10"/>
        <v>0</v>
      </c>
      <c r="AS11" s="139" t="str">
        <f t="shared" si="11"/>
        <v/>
      </c>
      <c r="AT11" s="139" t="str">
        <f t="shared" si="12"/>
        <v/>
      </c>
      <c r="AU11" s="139" t="str">
        <f t="shared" si="13"/>
        <v/>
      </c>
      <c r="AV11" s="139" t="str">
        <f t="shared" si="14"/>
        <v/>
      </c>
      <c r="AW11" s="139">
        <f t="shared" si="15"/>
        <v>0</v>
      </c>
      <c r="AX11" s="140">
        <f t="shared" si="25"/>
        <v>136</v>
      </c>
      <c r="AY11" s="139">
        <f t="shared" si="26"/>
        <v>0</v>
      </c>
      <c r="AZ11" s="139">
        <f t="shared" si="27"/>
        <v>0</v>
      </c>
      <c r="BA11" s="139">
        <f t="shared" si="28"/>
        <v>0</v>
      </c>
      <c r="BB11" s="139">
        <f t="shared" si="2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AW12" si="30">SUM(E9:E11)</f>
        <v>1428</v>
      </c>
      <c r="F12" s="157">
        <f t="shared" si="30"/>
        <v>399</v>
      </c>
      <c r="G12" s="161">
        <f t="shared" si="30"/>
        <v>0</v>
      </c>
      <c r="H12" s="161">
        <f t="shared" si="30"/>
        <v>0</v>
      </c>
      <c r="I12" s="158">
        <f t="shared" si="30"/>
        <v>0</v>
      </c>
      <c r="J12" s="161">
        <f t="shared" si="30"/>
        <v>0</v>
      </c>
      <c r="K12" s="161">
        <f t="shared" si="30"/>
        <v>0</v>
      </c>
      <c r="L12" s="161">
        <f t="shared" si="30"/>
        <v>0</v>
      </c>
      <c r="M12" s="161">
        <f t="shared" si="30"/>
        <v>0</v>
      </c>
      <c r="N12" s="161">
        <f t="shared" si="30"/>
        <v>0</v>
      </c>
      <c r="O12" s="141">
        <f t="shared" si="30"/>
        <v>0</v>
      </c>
      <c r="P12" s="161">
        <f t="shared" si="30"/>
        <v>0</v>
      </c>
      <c r="Q12" s="161">
        <f t="shared" si="30"/>
        <v>0</v>
      </c>
      <c r="R12" s="161">
        <f t="shared" si="30"/>
        <v>0</v>
      </c>
      <c r="S12" s="161">
        <f t="shared" si="30"/>
        <v>0</v>
      </c>
      <c r="T12" s="161">
        <f t="shared" si="30"/>
        <v>0</v>
      </c>
      <c r="U12" s="141">
        <f t="shared" si="30"/>
        <v>0</v>
      </c>
      <c r="V12" s="161">
        <f t="shared" si="30"/>
        <v>0</v>
      </c>
      <c r="W12" s="161">
        <f t="shared" si="30"/>
        <v>0</v>
      </c>
      <c r="X12" s="161">
        <f t="shared" si="30"/>
        <v>0</v>
      </c>
      <c r="Y12" s="161">
        <f t="shared" si="30"/>
        <v>0</v>
      </c>
      <c r="Z12" s="161">
        <f t="shared" si="30"/>
        <v>0</v>
      </c>
      <c r="AA12" s="141">
        <f t="shared" si="30"/>
        <v>0</v>
      </c>
      <c r="AB12" s="161">
        <f t="shared" si="19"/>
        <v>450</v>
      </c>
      <c r="AC12" s="161">
        <f t="shared" si="20"/>
        <v>1428</v>
      </c>
      <c r="AD12" s="161">
        <f t="shared" si="21"/>
        <v>399</v>
      </c>
      <c r="AE12" s="161">
        <f t="shared" si="22"/>
        <v>0</v>
      </c>
      <c r="AF12" s="161">
        <f t="shared" si="23"/>
        <v>0</v>
      </c>
      <c r="AG12" s="141">
        <f t="shared" si="24"/>
        <v>0</v>
      </c>
      <c r="AH12" s="141">
        <f t="shared" si="30"/>
        <v>3</v>
      </c>
      <c r="AI12" s="141">
        <f t="shared" si="30"/>
        <v>399</v>
      </c>
      <c r="AJ12" s="141">
        <f t="shared" si="30"/>
        <v>0</v>
      </c>
      <c r="AK12" s="141">
        <f t="shared" si="30"/>
        <v>0</v>
      </c>
      <c r="AL12" s="141">
        <f t="shared" si="30"/>
        <v>0</v>
      </c>
      <c r="AM12" s="141">
        <f t="shared" si="30"/>
        <v>399</v>
      </c>
      <c r="AN12" s="141">
        <f t="shared" si="30"/>
        <v>0</v>
      </c>
      <c r="AO12" s="141">
        <f t="shared" si="30"/>
        <v>0</v>
      </c>
      <c r="AP12" s="141">
        <f t="shared" si="30"/>
        <v>0</v>
      </c>
      <c r="AQ12" s="141">
        <f t="shared" si="30"/>
        <v>0</v>
      </c>
      <c r="AR12" s="141">
        <f t="shared" si="30"/>
        <v>0</v>
      </c>
      <c r="AS12" s="141">
        <f t="shared" si="30"/>
        <v>0</v>
      </c>
      <c r="AT12" s="141">
        <f t="shared" si="30"/>
        <v>0</v>
      </c>
      <c r="AU12" s="141">
        <f t="shared" si="30"/>
        <v>0</v>
      </c>
      <c r="AV12" s="141">
        <f t="shared" si="30"/>
        <v>0</v>
      </c>
      <c r="AW12" s="141">
        <f t="shared" si="30"/>
        <v>0</v>
      </c>
      <c r="AX12" s="142">
        <f t="shared" si="25"/>
        <v>399</v>
      </c>
      <c r="AY12" s="141">
        <f t="shared" si="26"/>
        <v>0</v>
      </c>
      <c r="AZ12" s="141">
        <f t="shared" si="27"/>
        <v>0</v>
      </c>
      <c r="BA12" s="141">
        <f t="shared" si="28"/>
        <v>0</v>
      </c>
      <c r="BB12" s="141">
        <f t="shared" si="29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>
        <f t="shared" si="25"/>
        <v>0</v>
      </c>
      <c r="AY13" s="153">
        <f t="shared" si="26"/>
        <v>0</v>
      </c>
      <c r="AZ13" s="153">
        <f t="shared" si="27"/>
        <v>0</v>
      </c>
      <c r="BA13" s="153">
        <f t="shared" si="28"/>
        <v>0</v>
      </c>
      <c r="BB13" s="153">
        <f t="shared" si="29"/>
        <v>0</v>
      </c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>
        <f t="shared" si="25"/>
        <v>0</v>
      </c>
      <c r="AY14" s="130">
        <f t="shared" si="26"/>
        <v>0</v>
      </c>
      <c r="AZ14" s="130">
        <f t="shared" si="27"/>
        <v>0</v>
      </c>
      <c r="BA14" s="130">
        <f t="shared" si="28"/>
        <v>0</v>
      </c>
      <c r="BB14" s="130">
        <f t="shared" si="29"/>
        <v>0</v>
      </c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>
        <f t="shared" si="19"/>
        <v>10</v>
      </c>
      <c r="AC15" s="133">
        <f t="shared" si="20"/>
        <v>0</v>
      </c>
      <c r="AD15" s="133">
        <f t="shared" si="21"/>
        <v>0</v>
      </c>
      <c r="AE15" s="133">
        <f t="shared" si="22"/>
        <v>15</v>
      </c>
      <c r="AF15" s="133">
        <f t="shared" si="23"/>
        <v>15</v>
      </c>
      <c r="AG15" s="130">
        <f t="shared" si="24"/>
        <v>13</v>
      </c>
      <c r="AH15" s="130">
        <v>2</v>
      </c>
      <c r="AI15" s="130" t="str">
        <f t="shared" si="1"/>
        <v/>
      </c>
      <c r="AJ15" s="130" t="str">
        <f t="shared" si="2"/>
        <v/>
      </c>
      <c r="AK15" s="130" t="str">
        <f t="shared" si="3"/>
        <v/>
      </c>
      <c r="AL15" s="130" t="str">
        <f t="shared" si="4"/>
        <v/>
      </c>
      <c r="AM15" s="130">
        <f t="shared" si="5"/>
        <v>0</v>
      </c>
      <c r="AN15" s="130">
        <f t="shared" si="6"/>
        <v>0</v>
      </c>
      <c r="AO15" s="130">
        <f t="shared" si="7"/>
        <v>0</v>
      </c>
      <c r="AP15" s="130">
        <f t="shared" si="8"/>
        <v>13</v>
      </c>
      <c r="AQ15" s="130">
        <f t="shared" si="9"/>
        <v>0</v>
      </c>
      <c r="AR15" s="130">
        <f t="shared" si="10"/>
        <v>13</v>
      </c>
      <c r="AS15" s="130" t="str">
        <f t="shared" si="11"/>
        <v/>
      </c>
      <c r="AT15" s="130" t="str">
        <f t="shared" si="12"/>
        <v/>
      </c>
      <c r="AU15" s="130" t="str">
        <f t="shared" si="13"/>
        <v/>
      </c>
      <c r="AV15" s="130" t="str">
        <f t="shared" si="14"/>
        <v/>
      </c>
      <c r="AW15" s="130">
        <f t="shared" si="15"/>
        <v>0</v>
      </c>
      <c r="AX15" s="131">
        <f t="shared" si="25"/>
        <v>0</v>
      </c>
      <c r="AY15" s="130">
        <f t="shared" si="26"/>
        <v>0</v>
      </c>
      <c r="AZ15" s="130">
        <f t="shared" si="27"/>
        <v>13</v>
      </c>
      <c r="BA15" s="130">
        <f t="shared" si="28"/>
        <v>0</v>
      </c>
      <c r="BB15" s="130">
        <f t="shared" si="29"/>
        <v>13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>
        <f t="shared" si="19"/>
        <v>10</v>
      </c>
      <c r="AC16" s="133">
        <f t="shared" si="20"/>
        <v>4</v>
      </c>
      <c r="AD16" s="133">
        <f t="shared" si="21"/>
        <v>3</v>
      </c>
      <c r="AE16" s="133">
        <f t="shared" si="22"/>
        <v>15</v>
      </c>
      <c r="AF16" s="133">
        <f t="shared" si="23"/>
        <v>41</v>
      </c>
      <c r="AG16" s="130">
        <f t="shared" si="24"/>
        <v>26</v>
      </c>
      <c r="AH16" s="130">
        <v>2</v>
      </c>
      <c r="AI16" s="130" t="str">
        <f t="shared" si="1"/>
        <v/>
      </c>
      <c r="AJ16" s="130" t="str">
        <f t="shared" si="2"/>
        <v/>
      </c>
      <c r="AK16" s="130" t="str">
        <f t="shared" si="3"/>
        <v/>
      </c>
      <c r="AL16" s="130" t="str">
        <f t="shared" si="4"/>
        <v/>
      </c>
      <c r="AM16" s="130">
        <f t="shared" si="5"/>
        <v>0</v>
      </c>
      <c r="AN16" s="130">
        <f t="shared" si="6"/>
        <v>0</v>
      </c>
      <c r="AO16" s="130">
        <f t="shared" si="7"/>
        <v>0</v>
      </c>
      <c r="AP16" s="130">
        <f t="shared" si="8"/>
        <v>29</v>
      </c>
      <c r="AQ16" s="130">
        <f t="shared" si="9"/>
        <v>0</v>
      </c>
      <c r="AR16" s="130">
        <f t="shared" si="10"/>
        <v>29</v>
      </c>
      <c r="AS16" s="130" t="str">
        <f t="shared" si="11"/>
        <v/>
      </c>
      <c r="AT16" s="130" t="str">
        <f t="shared" si="12"/>
        <v/>
      </c>
      <c r="AU16" s="130" t="str">
        <f t="shared" si="13"/>
        <v/>
      </c>
      <c r="AV16" s="130" t="str">
        <f t="shared" si="14"/>
        <v/>
      </c>
      <c r="AW16" s="130">
        <f t="shared" si="15"/>
        <v>0</v>
      </c>
      <c r="AX16" s="131">
        <f t="shared" si="25"/>
        <v>0</v>
      </c>
      <c r="AY16" s="130">
        <f t="shared" si="26"/>
        <v>0</v>
      </c>
      <c r="AZ16" s="130">
        <f t="shared" si="27"/>
        <v>29</v>
      </c>
      <c r="BA16" s="130">
        <f t="shared" si="28"/>
        <v>0</v>
      </c>
      <c r="BB16" s="130">
        <f t="shared" si="29"/>
        <v>29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>
        <f t="shared" si="19"/>
        <v>10</v>
      </c>
      <c r="AC17" s="133">
        <f t="shared" si="20"/>
        <v>4</v>
      </c>
      <c r="AD17" s="133">
        <f t="shared" si="21"/>
        <v>2</v>
      </c>
      <c r="AE17" s="133">
        <f t="shared" si="22"/>
        <v>15</v>
      </c>
      <c r="AF17" s="133">
        <f t="shared" si="23"/>
        <v>19</v>
      </c>
      <c r="AG17" s="133">
        <f t="shared" si="24"/>
        <v>13</v>
      </c>
      <c r="AH17" s="133">
        <v>2</v>
      </c>
      <c r="AI17" s="130" t="str">
        <f t="shared" si="1"/>
        <v/>
      </c>
      <c r="AJ17" s="130" t="str">
        <f t="shared" si="2"/>
        <v/>
      </c>
      <c r="AK17" s="130" t="str">
        <f t="shared" si="3"/>
        <v/>
      </c>
      <c r="AL17" s="130" t="str">
        <f t="shared" si="4"/>
        <v/>
      </c>
      <c r="AM17" s="130">
        <f t="shared" si="5"/>
        <v>0</v>
      </c>
      <c r="AN17" s="130">
        <f t="shared" si="6"/>
        <v>0</v>
      </c>
      <c r="AO17" s="130">
        <f t="shared" si="7"/>
        <v>0</v>
      </c>
      <c r="AP17" s="130">
        <f t="shared" si="8"/>
        <v>15</v>
      </c>
      <c r="AQ17" s="130">
        <f t="shared" si="9"/>
        <v>0</v>
      </c>
      <c r="AR17" s="130">
        <f t="shared" si="10"/>
        <v>15</v>
      </c>
      <c r="AS17" s="130" t="str">
        <f t="shared" si="11"/>
        <v/>
      </c>
      <c r="AT17" s="130" t="str">
        <f t="shared" si="12"/>
        <v/>
      </c>
      <c r="AU17" s="130" t="str">
        <f t="shared" si="13"/>
        <v/>
      </c>
      <c r="AV17" s="130" t="str">
        <f t="shared" si="14"/>
        <v/>
      </c>
      <c r="AW17" s="130">
        <f t="shared" si="15"/>
        <v>0</v>
      </c>
      <c r="AX17" s="131">
        <f t="shared" si="25"/>
        <v>0</v>
      </c>
      <c r="AY17" s="130">
        <f t="shared" si="26"/>
        <v>0</v>
      </c>
      <c r="AZ17" s="130">
        <f t="shared" si="27"/>
        <v>15</v>
      </c>
      <c r="BA17" s="130">
        <f t="shared" si="28"/>
        <v>0</v>
      </c>
      <c r="BB17" s="130">
        <f t="shared" si="29"/>
        <v>15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/>
      <c r="AJ18" s="130"/>
      <c r="AK18" s="130" t="str">
        <f t="shared" si="3"/>
        <v/>
      </c>
      <c r="AL18" s="130" t="str">
        <f t="shared" si="4"/>
        <v/>
      </c>
      <c r="AM18" s="130">
        <f t="shared" si="5"/>
        <v>0</v>
      </c>
      <c r="AN18" s="130" t="str">
        <f t="shared" si="6"/>
        <v/>
      </c>
      <c r="AO18" s="130" t="str">
        <f t="shared" si="7"/>
        <v/>
      </c>
      <c r="AP18" s="130" t="str">
        <f t="shared" si="8"/>
        <v/>
      </c>
      <c r="AQ18" s="130" t="str">
        <f t="shared" si="9"/>
        <v/>
      </c>
      <c r="AR18" s="130">
        <f t="shared" si="10"/>
        <v>0</v>
      </c>
      <c r="AS18" s="130" t="str">
        <f t="shared" si="11"/>
        <v/>
      </c>
      <c r="AT18" s="130" t="str">
        <f t="shared" si="12"/>
        <v/>
      </c>
      <c r="AU18" s="130" t="str">
        <f t="shared" si="13"/>
        <v/>
      </c>
      <c r="AV18" s="130" t="str">
        <f t="shared" si="14"/>
        <v/>
      </c>
      <c r="AW18" s="130">
        <f t="shared" si="15"/>
        <v>0</v>
      </c>
      <c r="AX18" s="131">
        <f t="shared" si="25"/>
        <v>0</v>
      </c>
      <c r="AY18" s="130">
        <f t="shared" si="26"/>
        <v>0</v>
      </c>
      <c r="AZ18" s="130">
        <f t="shared" si="27"/>
        <v>0</v>
      </c>
      <c r="BA18" s="130">
        <f t="shared" si="28"/>
        <v>0</v>
      </c>
      <c r="BB18" s="130">
        <f t="shared" si="2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>
        <f t="shared" si="19"/>
        <v>0</v>
      </c>
      <c r="AC19" s="133">
        <f t="shared" si="20"/>
        <v>0</v>
      </c>
      <c r="AD19" s="133">
        <f t="shared" si="21"/>
        <v>0</v>
      </c>
      <c r="AE19" s="133">
        <f t="shared" si="22"/>
        <v>200</v>
      </c>
      <c r="AF19" s="133">
        <f t="shared" si="23"/>
        <v>61</v>
      </c>
      <c r="AG19" s="130">
        <f t="shared" si="24"/>
        <v>49</v>
      </c>
      <c r="AH19" s="130">
        <v>1</v>
      </c>
      <c r="AI19" s="130">
        <f t="shared" si="1"/>
        <v>0</v>
      </c>
      <c r="AJ19" s="130">
        <f t="shared" si="2"/>
        <v>49</v>
      </c>
      <c r="AK19" s="130">
        <f t="shared" si="3"/>
        <v>0</v>
      </c>
      <c r="AL19" s="130">
        <f t="shared" si="4"/>
        <v>0</v>
      </c>
      <c r="AM19" s="130">
        <f t="shared" si="5"/>
        <v>49</v>
      </c>
      <c r="AN19" s="130" t="str">
        <f t="shared" si="6"/>
        <v/>
      </c>
      <c r="AO19" s="130" t="str">
        <f t="shared" si="7"/>
        <v/>
      </c>
      <c r="AP19" s="130" t="str">
        <f t="shared" si="8"/>
        <v/>
      </c>
      <c r="AQ19" s="130" t="str">
        <f t="shared" si="9"/>
        <v/>
      </c>
      <c r="AR19" s="130">
        <f t="shared" si="10"/>
        <v>0</v>
      </c>
      <c r="AS19" s="130" t="str">
        <f t="shared" si="11"/>
        <v/>
      </c>
      <c r="AT19" s="130" t="str">
        <f t="shared" si="12"/>
        <v/>
      </c>
      <c r="AU19" s="130" t="str">
        <f t="shared" si="13"/>
        <v/>
      </c>
      <c r="AV19" s="130" t="str">
        <f t="shared" si="14"/>
        <v/>
      </c>
      <c r="AW19" s="130">
        <f t="shared" si="15"/>
        <v>0</v>
      </c>
      <c r="AX19" s="131">
        <f t="shared" si="25"/>
        <v>0</v>
      </c>
      <c r="AY19" s="130">
        <f t="shared" si="26"/>
        <v>49</v>
      </c>
      <c r="AZ19" s="130">
        <f t="shared" si="27"/>
        <v>0</v>
      </c>
      <c r="BA19" s="130">
        <f t="shared" si="28"/>
        <v>0</v>
      </c>
      <c r="BB19" s="130">
        <f t="shared" si="29"/>
        <v>49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>
        <f t="shared" si="25"/>
        <v>0</v>
      </c>
      <c r="AY20" s="130">
        <f t="shared" si="26"/>
        <v>0</v>
      </c>
      <c r="AZ20" s="130">
        <f t="shared" si="27"/>
        <v>0</v>
      </c>
      <c r="BA20" s="130">
        <f t="shared" si="28"/>
        <v>0</v>
      </c>
      <c r="BB20" s="130">
        <f t="shared" si="29"/>
        <v>0</v>
      </c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>
        <f t="shared" si="19"/>
        <v>30</v>
      </c>
      <c r="AC21" s="133">
        <f t="shared" si="20"/>
        <v>60</v>
      </c>
      <c r="AD21" s="133">
        <f t="shared" si="21"/>
        <v>31</v>
      </c>
      <c r="AE21" s="133">
        <f t="shared" si="22"/>
        <v>0</v>
      </c>
      <c r="AF21" s="133">
        <f t="shared" si="23"/>
        <v>0</v>
      </c>
      <c r="AG21" s="130">
        <f t="shared" si="24"/>
        <v>0</v>
      </c>
      <c r="AH21" s="130">
        <v>2</v>
      </c>
      <c r="AI21" s="130" t="str">
        <f t="shared" si="1"/>
        <v/>
      </c>
      <c r="AJ21" s="130" t="str">
        <f t="shared" si="2"/>
        <v/>
      </c>
      <c r="AK21" s="130" t="str">
        <f t="shared" si="3"/>
        <v/>
      </c>
      <c r="AL21" s="130" t="str">
        <f t="shared" si="4"/>
        <v/>
      </c>
      <c r="AM21" s="130">
        <f t="shared" si="5"/>
        <v>0</v>
      </c>
      <c r="AN21" s="130">
        <f t="shared" si="6"/>
        <v>31</v>
      </c>
      <c r="AO21" s="130">
        <f t="shared" si="7"/>
        <v>0</v>
      </c>
      <c r="AP21" s="130">
        <f t="shared" si="8"/>
        <v>0</v>
      </c>
      <c r="AQ21" s="130">
        <f t="shared" si="9"/>
        <v>0</v>
      </c>
      <c r="AR21" s="130">
        <f t="shared" si="10"/>
        <v>31</v>
      </c>
      <c r="AS21" s="130" t="str">
        <f t="shared" si="11"/>
        <v/>
      </c>
      <c r="AT21" s="130" t="str">
        <f t="shared" si="12"/>
        <v/>
      </c>
      <c r="AU21" s="130" t="str">
        <f t="shared" si="13"/>
        <v/>
      </c>
      <c r="AV21" s="130" t="str">
        <f t="shared" si="14"/>
        <v/>
      </c>
      <c r="AW21" s="130">
        <f t="shared" si="15"/>
        <v>0</v>
      </c>
      <c r="AX21" s="131">
        <f t="shared" si="25"/>
        <v>31</v>
      </c>
      <c r="AY21" s="130">
        <f t="shared" si="26"/>
        <v>0</v>
      </c>
      <c r="AZ21" s="130">
        <f t="shared" si="27"/>
        <v>0</v>
      </c>
      <c r="BA21" s="130">
        <f t="shared" si="28"/>
        <v>0</v>
      </c>
      <c r="BB21" s="130">
        <f t="shared" si="2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>
        <f t="shared" si="19"/>
        <v>30</v>
      </c>
      <c r="AC22" s="133">
        <f t="shared" si="20"/>
        <v>57</v>
      </c>
      <c r="AD22" s="133">
        <f t="shared" si="21"/>
        <v>30</v>
      </c>
      <c r="AE22" s="133">
        <f t="shared" si="22"/>
        <v>0</v>
      </c>
      <c r="AF22" s="133">
        <f t="shared" si="23"/>
        <v>0</v>
      </c>
      <c r="AG22" s="130">
        <f t="shared" si="24"/>
        <v>0</v>
      </c>
      <c r="AH22" s="130">
        <v>2</v>
      </c>
      <c r="AI22" s="130" t="str">
        <f t="shared" si="1"/>
        <v/>
      </c>
      <c r="AJ22" s="130" t="str">
        <f t="shared" si="2"/>
        <v/>
      </c>
      <c r="AK22" s="130" t="str">
        <f t="shared" si="3"/>
        <v/>
      </c>
      <c r="AL22" s="130" t="str">
        <f t="shared" si="4"/>
        <v/>
      </c>
      <c r="AM22" s="130">
        <f t="shared" si="5"/>
        <v>0</v>
      </c>
      <c r="AN22" s="130">
        <f t="shared" si="6"/>
        <v>30</v>
      </c>
      <c r="AO22" s="130">
        <f t="shared" si="7"/>
        <v>0</v>
      </c>
      <c r="AP22" s="130">
        <f t="shared" si="8"/>
        <v>0</v>
      </c>
      <c r="AQ22" s="130">
        <f t="shared" si="9"/>
        <v>0</v>
      </c>
      <c r="AR22" s="130">
        <f t="shared" si="10"/>
        <v>30</v>
      </c>
      <c r="AS22" s="130" t="str">
        <f t="shared" si="11"/>
        <v/>
      </c>
      <c r="AT22" s="130" t="str">
        <f t="shared" si="12"/>
        <v/>
      </c>
      <c r="AU22" s="130" t="str">
        <f t="shared" si="13"/>
        <v/>
      </c>
      <c r="AV22" s="130" t="str">
        <f t="shared" si="14"/>
        <v/>
      </c>
      <c r="AW22" s="130">
        <f t="shared" si="15"/>
        <v>0</v>
      </c>
      <c r="AX22" s="131">
        <f t="shared" si="25"/>
        <v>30</v>
      </c>
      <c r="AY22" s="130">
        <f t="shared" si="26"/>
        <v>0</v>
      </c>
      <c r="AZ22" s="130">
        <f t="shared" si="27"/>
        <v>0</v>
      </c>
      <c r="BA22" s="130">
        <f t="shared" si="28"/>
        <v>0</v>
      </c>
      <c r="BB22" s="130">
        <f t="shared" si="2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>
        <f t="shared" si="19"/>
        <v>30</v>
      </c>
      <c r="AC23" s="133">
        <f t="shared" si="20"/>
        <v>45</v>
      </c>
      <c r="AD23" s="133">
        <f t="shared" si="21"/>
        <v>30</v>
      </c>
      <c r="AE23" s="133">
        <f t="shared" si="22"/>
        <v>0</v>
      </c>
      <c r="AF23" s="133">
        <f t="shared" si="23"/>
        <v>0</v>
      </c>
      <c r="AG23" s="130">
        <f t="shared" si="24"/>
        <v>0</v>
      </c>
      <c r="AH23" s="130">
        <v>2</v>
      </c>
      <c r="AI23" s="130" t="str">
        <f t="shared" si="1"/>
        <v/>
      </c>
      <c r="AJ23" s="130" t="str">
        <f t="shared" si="2"/>
        <v/>
      </c>
      <c r="AK23" s="130" t="str">
        <f t="shared" si="3"/>
        <v/>
      </c>
      <c r="AL23" s="130" t="str">
        <f t="shared" si="4"/>
        <v/>
      </c>
      <c r="AM23" s="130">
        <f t="shared" si="5"/>
        <v>0</v>
      </c>
      <c r="AN23" s="130">
        <f t="shared" si="6"/>
        <v>30</v>
      </c>
      <c r="AO23" s="130">
        <f t="shared" si="7"/>
        <v>0</v>
      </c>
      <c r="AP23" s="130">
        <f t="shared" si="8"/>
        <v>0</v>
      </c>
      <c r="AQ23" s="130">
        <f t="shared" si="9"/>
        <v>0</v>
      </c>
      <c r="AR23" s="130">
        <f t="shared" si="10"/>
        <v>30</v>
      </c>
      <c r="AS23" s="130" t="str">
        <f t="shared" si="11"/>
        <v/>
      </c>
      <c r="AT23" s="130" t="str">
        <f t="shared" si="12"/>
        <v/>
      </c>
      <c r="AU23" s="130" t="str">
        <f t="shared" si="13"/>
        <v/>
      </c>
      <c r="AV23" s="130" t="str">
        <f t="shared" si="14"/>
        <v/>
      </c>
      <c r="AW23" s="130">
        <f t="shared" si="15"/>
        <v>0</v>
      </c>
      <c r="AX23" s="131">
        <f t="shared" si="25"/>
        <v>30</v>
      </c>
      <c r="AY23" s="130">
        <f t="shared" si="26"/>
        <v>0</v>
      </c>
      <c r="AZ23" s="130">
        <f t="shared" si="27"/>
        <v>0</v>
      </c>
      <c r="BA23" s="130">
        <f t="shared" si="28"/>
        <v>0</v>
      </c>
      <c r="BB23" s="130">
        <f t="shared" si="2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>
        <f t="shared" si="19"/>
        <v>30</v>
      </c>
      <c r="AC24" s="133">
        <f t="shared" si="20"/>
        <v>29</v>
      </c>
      <c r="AD24" s="133">
        <f t="shared" si="21"/>
        <v>27</v>
      </c>
      <c r="AE24" s="133">
        <f t="shared" si="22"/>
        <v>0</v>
      </c>
      <c r="AF24" s="133">
        <f t="shared" si="23"/>
        <v>0</v>
      </c>
      <c r="AG24" s="130">
        <f t="shared" si="24"/>
        <v>0</v>
      </c>
      <c r="AH24" s="130">
        <v>2</v>
      </c>
      <c r="AI24" s="130" t="str">
        <f t="shared" si="1"/>
        <v/>
      </c>
      <c r="AJ24" s="130" t="str">
        <f t="shared" si="2"/>
        <v/>
      </c>
      <c r="AK24" s="130" t="str">
        <f t="shared" si="3"/>
        <v/>
      </c>
      <c r="AL24" s="130" t="str">
        <f t="shared" si="4"/>
        <v/>
      </c>
      <c r="AM24" s="130">
        <f t="shared" si="5"/>
        <v>0</v>
      </c>
      <c r="AN24" s="130">
        <f t="shared" si="6"/>
        <v>27</v>
      </c>
      <c r="AO24" s="130">
        <f t="shared" si="7"/>
        <v>0</v>
      </c>
      <c r="AP24" s="130">
        <f t="shared" si="8"/>
        <v>0</v>
      </c>
      <c r="AQ24" s="130">
        <f t="shared" si="9"/>
        <v>0</v>
      </c>
      <c r="AR24" s="130">
        <f t="shared" si="10"/>
        <v>27</v>
      </c>
      <c r="AS24" s="130" t="str">
        <f t="shared" si="11"/>
        <v/>
      </c>
      <c r="AT24" s="130" t="str">
        <f t="shared" si="12"/>
        <v/>
      </c>
      <c r="AU24" s="130" t="str">
        <f t="shared" si="13"/>
        <v/>
      </c>
      <c r="AV24" s="130" t="str">
        <f t="shared" si="14"/>
        <v/>
      </c>
      <c r="AW24" s="130">
        <f t="shared" si="15"/>
        <v>0</v>
      </c>
      <c r="AX24" s="131">
        <f t="shared" si="25"/>
        <v>27</v>
      </c>
      <c r="AY24" s="130">
        <f t="shared" si="26"/>
        <v>0</v>
      </c>
      <c r="AZ24" s="130">
        <f t="shared" si="27"/>
        <v>0</v>
      </c>
      <c r="BA24" s="130">
        <f t="shared" si="28"/>
        <v>0</v>
      </c>
      <c r="BB24" s="130">
        <f t="shared" si="2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>
        <f t="shared" si="19"/>
        <v>30</v>
      </c>
      <c r="AC25" s="133">
        <f t="shared" si="20"/>
        <v>33</v>
      </c>
      <c r="AD25" s="133">
        <f t="shared" si="21"/>
        <v>36</v>
      </c>
      <c r="AE25" s="133">
        <f t="shared" si="22"/>
        <v>0</v>
      </c>
      <c r="AF25" s="133">
        <f t="shared" si="23"/>
        <v>0</v>
      </c>
      <c r="AG25" s="130">
        <f t="shared" si="24"/>
        <v>0</v>
      </c>
      <c r="AH25" s="130">
        <v>2</v>
      </c>
      <c r="AI25" s="130" t="str">
        <f t="shared" si="1"/>
        <v/>
      </c>
      <c r="AJ25" s="130" t="str">
        <f t="shared" si="2"/>
        <v/>
      </c>
      <c r="AK25" s="130" t="str">
        <f t="shared" si="3"/>
        <v/>
      </c>
      <c r="AL25" s="130" t="str">
        <f t="shared" si="4"/>
        <v/>
      </c>
      <c r="AM25" s="130">
        <f t="shared" si="5"/>
        <v>0</v>
      </c>
      <c r="AN25" s="130">
        <f t="shared" si="6"/>
        <v>36</v>
      </c>
      <c r="AO25" s="130">
        <f t="shared" si="7"/>
        <v>0</v>
      </c>
      <c r="AP25" s="130">
        <f t="shared" si="8"/>
        <v>0</v>
      </c>
      <c r="AQ25" s="130">
        <f t="shared" si="9"/>
        <v>0</v>
      </c>
      <c r="AR25" s="130">
        <f t="shared" si="10"/>
        <v>36</v>
      </c>
      <c r="AS25" s="130" t="str">
        <f t="shared" si="11"/>
        <v/>
      </c>
      <c r="AT25" s="130" t="str">
        <f t="shared" si="12"/>
        <v/>
      </c>
      <c r="AU25" s="130" t="str">
        <f t="shared" si="13"/>
        <v/>
      </c>
      <c r="AV25" s="130" t="str">
        <f t="shared" si="14"/>
        <v/>
      </c>
      <c r="AW25" s="130">
        <f t="shared" si="15"/>
        <v>0</v>
      </c>
      <c r="AX25" s="131">
        <f t="shared" si="25"/>
        <v>36</v>
      </c>
      <c r="AY25" s="130">
        <f t="shared" si="26"/>
        <v>0</v>
      </c>
      <c r="AZ25" s="130">
        <f t="shared" si="27"/>
        <v>0</v>
      </c>
      <c r="BA25" s="130">
        <f t="shared" si="28"/>
        <v>0</v>
      </c>
      <c r="BB25" s="130">
        <f t="shared" si="2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>
        <f t="shared" si="19"/>
        <v>30</v>
      </c>
      <c r="AC26" s="133">
        <f t="shared" si="20"/>
        <v>34</v>
      </c>
      <c r="AD26" s="133">
        <f t="shared" si="21"/>
        <v>28</v>
      </c>
      <c r="AE26" s="133">
        <f t="shared" si="22"/>
        <v>0</v>
      </c>
      <c r="AF26" s="133">
        <f t="shared" si="23"/>
        <v>0</v>
      </c>
      <c r="AG26" s="130">
        <f t="shared" si="24"/>
        <v>0</v>
      </c>
      <c r="AH26" s="130">
        <v>2</v>
      </c>
      <c r="AI26" s="130" t="str">
        <f t="shared" si="1"/>
        <v/>
      </c>
      <c r="AJ26" s="130" t="str">
        <f t="shared" si="2"/>
        <v/>
      </c>
      <c r="AK26" s="130" t="str">
        <f t="shared" si="3"/>
        <v/>
      </c>
      <c r="AL26" s="130" t="str">
        <f t="shared" si="4"/>
        <v/>
      </c>
      <c r="AM26" s="130">
        <f t="shared" si="5"/>
        <v>0</v>
      </c>
      <c r="AN26" s="130">
        <f t="shared" si="6"/>
        <v>28</v>
      </c>
      <c r="AO26" s="130">
        <f t="shared" si="7"/>
        <v>0</v>
      </c>
      <c r="AP26" s="130">
        <f t="shared" si="8"/>
        <v>0</v>
      </c>
      <c r="AQ26" s="130">
        <f t="shared" si="9"/>
        <v>0</v>
      </c>
      <c r="AR26" s="130">
        <f t="shared" si="10"/>
        <v>28</v>
      </c>
      <c r="AS26" s="130" t="str">
        <f t="shared" si="11"/>
        <v/>
      </c>
      <c r="AT26" s="130" t="str">
        <f t="shared" si="12"/>
        <v/>
      </c>
      <c r="AU26" s="130" t="str">
        <f t="shared" si="13"/>
        <v/>
      </c>
      <c r="AV26" s="130" t="str">
        <f t="shared" si="14"/>
        <v/>
      </c>
      <c r="AW26" s="130">
        <f t="shared" si="15"/>
        <v>0</v>
      </c>
      <c r="AX26" s="131">
        <f t="shared" si="25"/>
        <v>28</v>
      </c>
      <c r="AY26" s="130">
        <f t="shared" si="26"/>
        <v>0</v>
      </c>
      <c r="AZ26" s="130">
        <f t="shared" si="27"/>
        <v>0</v>
      </c>
      <c r="BA26" s="130">
        <f t="shared" si="28"/>
        <v>0</v>
      </c>
      <c r="BB26" s="130">
        <f t="shared" si="2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>
        <f t="shared" si="25"/>
        <v>0</v>
      </c>
      <c r="AY27" s="130">
        <f t="shared" si="26"/>
        <v>0</v>
      </c>
      <c r="AZ27" s="130">
        <f t="shared" si="27"/>
        <v>0</v>
      </c>
      <c r="BA27" s="130">
        <f t="shared" si="28"/>
        <v>0</v>
      </c>
      <c r="BB27" s="130">
        <f t="shared" si="29"/>
        <v>0</v>
      </c>
    </row>
    <row r="28" spans="1:54" ht="17.25" customHeight="1">
      <c r="A28" s="84"/>
      <c r="B28" s="82"/>
      <c r="C28" s="83" t="s">
        <v>226</v>
      </c>
      <c r="D28" s="135">
        <v>0</v>
      </c>
      <c r="E28" s="135">
        <v>0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>
        <f t="shared" si="19"/>
        <v>0</v>
      </c>
      <c r="AC28" s="133">
        <f t="shared" si="20"/>
        <v>0</v>
      </c>
      <c r="AD28" s="133">
        <f t="shared" si="21"/>
        <v>21</v>
      </c>
      <c r="AE28" s="133">
        <f t="shared" si="22"/>
        <v>0</v>
      </c>
      <c r="AF28" s="133">
        <f t="shared" si="23"/>
        <v>0</v>
      </c>
      <c r="AG28" s="133">
        <f t="shared" si="24"/>
        <v>0</v>
      </c>
      <c r="AH28" s="133">
        <v>2</v>
      </c>
      <c r="AI28" s="130" t="str">
        <f t="shared" si="1"/>
        <v/>
      </c>
      <c r="AJ28" s="130" t="str">
        <f t="shared" si="2"/>
        <v/>
      </c>
      <c r="AK28" s="130" t="str">
        <f t="shared" si="3"/>
        <v/>
      </c>
      <c r="AL28" s="130" t="str">
        <f t="shared" si="4"/>
        <v/>
      </c>
      <c r="AM28" s="130">
        <f t="shared" si="5"/>
        <v>0</v>
      </c>
      <c r="AN28" s="130">
        <f t="shared" si="6"/>
        <v>21</v>
      </c>
      <c r="AO28" s="130">
        <f t="shared" si="7"/>
        <v>0</v>
      </c>
      <c r="AP28" s="130">
        <f t="shared" si="8"/>
        <v>0</v>
      </c>
      <c r="AQ28" s="130">
        <f t="shared" si="9"/>
        <v>0</v>
      </c>
      <c r="AR28" s="130">
        <f t="shared" si="10"/>
        <v>21</v>
      </c>
      <c r="AS28" s="130" t="str">
        <f t="shared" si="11"/>
        <v/>
      </c>
      <c r="AT28" s="130" t="str">
        <f t="shared" si="12"/>
        <v/>
      </c>
      <c r="AU28" s="130" t="str">
        <f t="shared" si="13"/>
        <v/>
      </c>
      <c r="AV28" s="130" t="str">
        <f t="shared" si="14"/>
        <v/>
      </c>
      <c r="AW28" s="130">
        <f t="shared" si="15"/>
        <v>0</v>
      </c>
      <c r="AX28" s="131">
        <f t="shared" si="25"/>
        <v>21</v>
      </c>
      <c r="AY28" s="130">
        <f t="shared" si="26"/>
        <v>0</v>
      </c>
      <c r="AZ28" s="130">
        <f t="shared" si="27"/>
        <v>0</v>
      </c>
      <c r="BA28" s="130">
        <f t="shared" si="28"/>
        <v>0</v>
      </c>
      <c r="BB28" s="130">
        <f t="shared" si="2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>
        <f t="shared" si="19"/>
        <v>25</v>
      </c>
      <c r="AC29" s="133">
        <f t="shared" si="20"/>
        <v>12</v>
      </c>
      <c r="AD29" s="133">
        <f t="shared" si="21"/>
        <v>28</v>
      </c>
      <c r="AE29" s="133">
        <f t="shared" si="22"/>
        <v>0</v>
      </c>
      <c r="AF29" s="133">
        <f t="shared" si="23"/>
        <v>0</v>
      </c>
      <c r="AG29" s="133">
        <f t="shared" si="24"/>
        <v>0</v>
      </c>
      <c r="AH29" s="133">
        <v>2</v>
      </c>
      <c r="AI29" s="130" t="str">
        <f t="shared" si="1"/>
        <v/>
      </c>
      <c r="AJ29" s="130" t="str">
        <f t="shared" si="2"/>
        <v/>
      </c>
      <c r="AK29" s="130" t="str">
        <f t="shared" si="3"/>
        <v/>
      </c>
      <c r="AL29" s="130" t="str">
        <f t="shared" si="4"/>
        <v/>
      </c>
      <c r="AM29" s="130">
        <f t="shared" si="5"/>
        <v>0</v>
      </c>
      <c r="AN29" s="130">
        <f t="shared" si="6"/>
        <v>28</v>
      </c>
      <c r="AO29" s="130">
        <f t="shared" si="7"/>
        <v>0</v>
      </c>
      <c r="AP29" s="130">
        <f t="shared" si="8"/>
        <v>0</v>
      </c>
      <c r="AQ29" s="130">
        <f t="shared" si="9"/>
        <v>0</v>
      </c>
      <c r="AR29" s="130">
        <f t="shared" si="10"/>
        <v>28</v>
      </c>
      <c r="AS29" s="130" t="str">
        <f t="shared" si="11"/>
        <v/>
      </c>
      <c r="AT29" s="130" t="str">
        <f t="shared" si="12"/>
        <v/>
      </c>
      <c r="AU29" s="130" t="str">
        <f t="shared" si="13"/>
        <v/>
      </c>
      <c r="AV29" s="130" t="str">
        <f t="shared" si="14"/>
        <v/>
      </c>
      <c r="AW29" s="130">
        <f t="shared" si="15"/>
        <v>0</v>
      </c>
      <c r="AX29" s="131">
        <f t="shared" si="25"/>
        <v>28</v>
      </c>
      <c r="AY29" s="130">
        <f t="shared" si="26"/>
        <v>0</v>
      </c>
      <c r="AZ29" s="130">
        <f t="shared" si="27"/>
        <v>0</v>
      </c>
      <c r="BA29" s="130">
        <f t="shared" si="28"/>
        <v>0</v>
      </c>
      <c r="BB29" s="130">
        <f t="shared" si="2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>
        <f t="shared" si="25"/>
        <v>0</v>
      </c>
      <c r="AY30" s="130">
        <f t="shared" si="26"/>
        <v>0</v>
      </c>
      <c r="AZ30" s="130">
        <f t="shared" si="27"/>
        <v>0</v>
      </c>
      <c r="BA30" s="130">
        <f t="shared" si="28"/>
        <v>0</v>
      </c>
      <c r="BB30" s="130">
        <f t="shared" si="29"/>
        <v>0</v>
      </c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>
        <f t="shared" si="19"/>
        <v>30</v>
      </c>
      <c r="AC31" s="133">
        <f t="shared" si="20"/>
        <v>205</v>
      </c>
      <c r="AD31" s="133">
        <f t="shared" si="21"/>
        <v>28</v>
      </c>
      <c r="AE31" s="133">
        <f t="shared" si="22"/>
        <v>0</v>
      </c>
      <c r="AF31" s="133">
        <f t="shared" si="23"/>
        <v>0</v>
      </c>
      <c r="AG31" s="130">
        <f t="shared" si="24"/>
        <v>0</v>
      </c>
      <c r="AH31" s="130">
        <v>2</v>
      </c>
      <c r="AI31" s="130" t="str">
        <f t="shared" si="1"/>
        <v/>
      </c>
      <c r="AJ31" s="130" t="str">
        <f t="shared" si="2"/>
        <v/>
      </c>
      <c r="AK31" s="130" t="str">
        <f t="shared" si="3"/>
        <v/>
      </c>
      <c r="AL31" s="130" t="str">
        <f t="shared" si="4"/>
        <v/>
      </c>
      <c r="AM31" s="130">
        <f t="shared" si="5"/>
        <v>0</v>
      </c>
      <c r="AN31" s="130">
        <f t="shared" si="6"/>
        <v>28</v>
      </c>
      <c r="AO31" s="130">
        <f t="shared" si="7"/>
        <v>0</v>
      </c>
      <c r="AP31" s="130">
        <f t="shared" si="8"/>
        <v>0</v>
      </c>
      <c r="AQ31" s="130">
        <f t="shared" si="9"/>
        <v>0</v>
      </c>
      <c r="AR31" s="130">
        <f t="shared" si="10"/>
        <v>28</v>
      </c>
      <c r="AS31" s="130" t="str">
        <f t="shared" si="11"/>
        <v/>
      </c>
      <c r="AT31" s="130" t="str">
        <f t="shared" si="12"/>
        <v/>
      </c>
      <c r="AU31" s="130" t="str">
        <f t="shared" si="13"/>
        <v/>
      </c>
      <c r="AV31" s="130" t="str">
        <f t="shared" si="14"/>
        <v/>
      </c>
      <c r="AW31" s="130">
        <f t="shared" si="15"/>
        <v>0</v>
      </c>
      <c r="AX31" s="131">
        <f t="shared" si="25"/>
        <v>28</v>
      </c>
      <c r="AY31" s="130">
        <f t="shared" si="26"/>
        <v>0</v>
      </c>
      <c r="AZ31" s="130">
        <f t="shared" si="27"/>
        <v>0</v>
      </c>
      <c r="BA31" s="130">
        <f t="shared" si="28"/>
        <v>0</v>
      </c>
      <c r="BB31" s="130">
        <f t="shared" si="2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>
        <f t="shared" si="19"/>
        <v>70</v>
      </c>
      <c r="AC32" s="133">
        <f t="shared" si="20"/>
        <v>202</v>
      </c>
      <c r="AD32" s="133">
        <f t="shared" si="21"/>
        <v>62</v>
      </c>
      <c r="AE32" s="133">
        <f t="shared" si="22"/>
        <v>70</v>
      </c>
      <c r="AF32" s="133">
        <f t="shared" si="23"/>
        <v>46</v>
      </c>
      <c r="AG32" s="130">
        <f t="shared" si="24"/>
        <v>42</v>
      </c>
      <c r="AH32" s="130">
        <v>2</v>
      </c>
      <c r="AI32" s="130" t="str">
        <f t="shared" si="1"/>
        <v/>
      </c>
      <c r="AJ32" s="130" t="str">
        <f t="shared" si="2"/>
        <v/>
      </c>
      <c r="AK32" s="130" t="str">
        <f t="shared" si="3"/>
        <v/>
      </c>
      <c r="AL32" s="130" t="str">
        <f t="shared" si="4"/>
        <v/>
      </c>
      <c r="AM32" s="130">
        <f t="shared" si="5"/>
        <v>0</v>
      </c>
      <c r="AN32" s="130">
        <f t="shared" si="6"/>
        <v>104</v>
      </c>
      <c r="AO32" s="130">
        <f t="shared" si="7"/>
        <v>0</v>
      </c>
      <c r="AP32" s="130">
        <f t="shared" si="8"/>
        <v>0</v>
      </c>
      <c r="AQ32" s="130">
        <f t="shared" si="9"/>
        <v>0</v>
      </c>
      <c r="AR32" s="130">
        <f t="shared" si="10"/>
        <v>104</v>
      </c>
      <c r="AS32" s="130" t="str">
        <f t="shared" si="11"/>
        <v/>
      </c>
      <c r="AT32" s="130" t="str">
        <f t="shared" si="12"/>
        <v/>
      </c>
      <c r="AU32" s="130" t="str">
        <f t="shared" si="13"/>
        <v/>
      </c>
      <c r="AV32" s="130" t="str">
        <f t="shared" si="14"/>
        <v/>
      </c>
      <c r="AW32" s="130">
        <f t="shared" si="15"/>
        <v>0</v>
      </c>
      <c r="AX32" s="131">
        <f t="shared" si="25"/>
        <v>104</v>
      </c>
      <c r="AY32" s="130">
        <f t="shared" si="26"/>
        <v>0</v>
      </c>
      <c r="AZ32" s="130">
        <f t="shared" si="27"/>
        <v>0</v>
      </c>
      <c r="BA32" s="130">
        <f t="shared" si="28"/>
        <v>0</v>
      </c>
      <c r="BB32" s="130">
        <f t="shared" si="2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>
        <f t="shared" si="19"/>
        <v>35</v>
      </c>
      <c r="AC33" s="133">
        <f t="shared" si="20"/>
        <v>119</v>
      </c>
      <c r="AD33" s="133">
        <f t="shared" si="21"/>
        <v>32</v>
      </c>
      <c r="AE33" s="133">
        <f t="shared" si="22"/>
        <v>35</v>
      </c>
      <c r="AF33" s="133">
        <f t="shared" si="23"/>
        <v>21</v>
      </c>
      <c r="AG33" s="130">
        <f t="shared" si="24"/>
        <v>34</v>
      </c>
      <c r="AH33" s="130">
        <v>2</v>
      </c>
      <c r="AI33" s="130" t="str">
        <f t="shared" si="1"/>
        <v/>
      </c>
      <c r="AJ33" s="130" t="str">
        <f t="shared" si="2"/>
        <v/>
      </c>
      <c r="AK33" s="130" t="str">
        <f t="shared" si="3"/>
        <v/>
      </c>
      <c r="AL33" s="130" t="str">
        <f t="shared" si="4"/>
        <v/>
      </c>
      <c r="AM33" s="130">
        <f t="shared" si="5"/>
        <v>0</v>
      </c>
      <c r="AN33" s="130">
        <f t="shared" si="6"/>
        <v>66</v>
      </c>
      <c r="AO33" s="130">
        <f t="shared" si="7"/>
        <v>0</v>
      </c>
      <c r="AP33" s="130">
        <f t="shared" si="8"/>
        <v>0</v>
      </c>
      <c r="AQ33" s="130">
        <f t="shared" si="9"/>
        <v>0</v>
      </c>
      <c r="AR33" s="130">
        <f t="shared" si="10"/>
        <v>66</v>
      </c>
      <c r="AS33" s="130" t="str">
        <f t="shared" si="11"/>
        <v/>
      </c>
      <c r="AT33" s="130" t="str">
        <f t="shared" si="12"/>
        <v/>
      </c>
      <c r="AU33" s="130" t="str">
        <f t="shared" si="13"/>
        <v/>
      </c>
      <c r="AV33" s="130" t="str">
        <f t="shared" si="14"/>
        <v/>
      </c>
      <c r="AW33" s="130">
        <f t="shared" si="15"/>
        <v>0</v>
      </c>
      <c r="AX33" s="131">
        <f t="shared" si="25"/>
        <v>66</v>
      </c>
      <c r="AY33" s="130">
        <f t="shared" si="26"/>
        <v>0</v>
      </c>
      <c r="AZ33" s="130">
        <f t="shared" si="27"/>
        <v>0</v>
      </c>
      <c r="BA33" s="130">
        <f t="shared" si="28"/>
        <v>0</v>
      </c>
      <c r="BB33" s="130">
        <f t="shared" si="2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>
        <f t="shared" si="25"/>
        <v>0</v>
      </c>
      <c r="AY34" s="130">
        <f t="shared" si="26"/>
        <v>0</v>
      </c>
      <c r="AZ34" s="130">
        <f t="shared" si="27"/>
        <v>0</v>
      </c>
      <c r="BA34" s="130">
        <f t="shared" si="28"/>
        <v>0</v>
      </c>
      <c r="BB34" s="130">
        <f t="shared" si="29"/>
        <v>0</v>
      </c>
    </row>
    <row r="35" spans="1:54" ht="17.25" customHeight="1">
      <c r="A35" s="97"/>
      <c r="B35" s="98"/>
      <c r="C35" s="99" t="s">
        <v>227</v>
      </c>
      <c r="D35" s="27">
        <v>35</v>
      </c>
      <c r="E35" s="162">
        <v>0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>
        <f t="shared" si="19"/>
        <v>35</v>
      </c>
      <c r="AC35" s="159">
        <f t="shared" si="20"/>
        <v>0</v>
      </c>
      <c r="AD35" s="159">
        <f t="shared" si="21"/>
        <v>32</v>
      </c>
      <c r="AE35" s="159">
        <f t="shared" si="22"/>
        <v>0</v>
      </c>
      <c r="AF35" s="159">
        <f t="shared" si="23"/>
        <v>0</v>
      </c>
      <c r="AG35" s="139">
        <f t="shared" si="24"/>
        <v>0</v>
      </c>
      <c r="AH35" s="139">
        <v>2</v>
      </c>
      <c r="AI35" s="139" t="str">
        <f t="shared" si="1"/>
        <v/>
      </c>
      <c r="AJ35" s="139" t="str">
        <f t="shared" si="2"/>
        <v/>
      </c>
      <c r="AK35" s="139" t="str">
        <f t="shared" si="3"/>
        <v/>
      </c>
      <c r="AL35" s="139" t="str">
        <f t="shared" si="4"/>
        <v/>
      </c>
      <c r="AM35" s="139">
        <f t="shared" si="5"/>
        <v>0</v>
      </c>
      <c r="AN35" s="139">
        <f t="shared" si="6"/>
        <v>32</v>
      </c>
      <c r="AO35" s="139">
        <f t="shared" si="7"/>
        <v>0</v>
      </c>
      <c r="AP35" s="139">
        <f t="shared" si="8"/>
        <v>0</v>
      </c>
      <c r="AQ35" s="139">
        <f t="shared" si="9"/>
        <v>0</v>
      </c>
      <c r="AR35" s="139">
        <f t="shared" si="10"/>
        <v>32</v>
      </c>
      <c r="AS35" s="139" t="str">
        <f t="shared" si="11"/>
        <v/>
      </c>
      <c r="AT35" s="139" t="str">
        <f t="shared" si="12"/>
        <v/>
      </c>
      <c r="AU35" s="139" t="str">
        <f t="shared" si="13"/>
        <v/>
      </c>
      <c r="AV35" s="139" t="str">
        <f t="shared" si="14"/>
        <v/>
      </c>
      <c r="AW35" s="139">
        <f t="shared" si="15"/>
        <v>0</v>
      </c>
      <c r="AX35" s="140">
        <f t="shared" si="25"/>
        <v>32</v>
      </c>
      <c r="AY35" s="139">
        <f t="shared" si="26"/>
        <v>0</v>
      </c>
      <c r="AZ35" s="139">
        <f t="shared" si="27"/>
        <v>0</v>
      </c>
      <c r="BA35" s="139">
        <f t="shared" si="28"/>
        <v>0</v>
      </c>
      <c r="BB35" s="139">
        <f t="shared" si="2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AW36" si="31">SUM(E14:E35)</f>
        <v>796</v>
      </c>
      <c r="F36" s="157">
        <f t="shared" si="31"/>
        <v>385</v>
      </c>
      <c r="G36" s="161">
        <f t="shared" si="31"/>
        <v>105</v>
      </c>
      <c r="H36" s="161">
        <f t="shared" si="31"/>
        <v>67</v>
      </c>
      <c r="I36" s="158">
        <f t="shared" si="31"/>
        <v>76</v>
      </c>
      <c r="J36" s="161">
        <f t="shared" si="31"/>
        <v>0</v>
      </c>
      <c r="K36" s="161">
        <f t="shared" si="31"/>
        <v>0</v>
      </c>
      <c r="L36" s="161">
        <f t="shared" si="31"/>
        <v>0</v>
      </c>
      <c r="M36" s="161">
        <f t="shared" si="31"/>
        <v>200</v>
      </c>
      <c r="N36" s="161">
        <f t="shared" si="31"/>
        <v>61</v>
      </c>
      <c r="O36" s="161">
        <f t="shared" si="31"/>
        <v>49</v>
      </c>
      <c r="P36" s="161">
        <f t="shared" si="31"/>
        <v>30</v>
      </c>
      <c r="Q36" s="161">
        <f t="shared" si="31"/>
        <v>8</v>
      </c>
      <c r="R36" s="161">
        <f t="shared" si="31"/>
        <v>5</v>
      </c>
      <c r="S36" s="161">
        <f t="shared" si="31"/>
        <v>45</v>
      </c>
      <c r="T36" s="161">
        <f t="shared" si="31"/>
        <v>75</v>
      </c>
      <c r="U36" s="161">
        <f t="shared" si="31"/>
        <v>52</v>
      </c>
      <c r="V36" s="161">
        <f t="shared" si="31"/>
        <v>0</v>
      </c>
      <c r="W36" s="161">
        <f t="shared" si="31"/>
        <v>0</v>
      </c>
      <c r="X36" s="161">
        <f t="shared" si="31"/>
        <v>0</v>
      </c>
      <c r="Y36" s="161">
        <f t="shared" si="31"/>
        <v>0</v>
      </c>
      <c r="Z36" s="161">
        <f t="shared" si="31"/>
        <v>0</v>
      </c>
      <c r="AA36" s="161">
        <f t="shared" si="31"/>
        <v>0</v>
      </c>
      <c r="AB36" s="161">
        <f t="shared" si="19"/>
        <v>405</v>
      </c>
      <c r="AC36" s="161">
        <f t="shared" si="20"/>
        <v>804</v>
      </c>
      <c r="AD36" s="161">
        <f t="shared" si="21"/>
        <v>390</v>
      </c>
      <c r="AE36" s="161">
        <f t="shared" si="22"/>
        <v>350</v>
      </c>
      <c r="AF36" s="161">
        <f t="shared" si="23"/>
        <v>203</v>
      </c>
      <c r="AG36" s="161">
        <f t="shared" si="24"/>
        <v>177</v>
      </c>
      <c r="AH36" s="161">
        <f t="shared" si="31"/>
        <v>31</v>
      </c>
      <c r="AI36" s="141">
        <f t="shared" si="31"/>
        <v>0</v>
      </c>
      <c r="AJ36" s="141">
        <f t="shared" si="31"/>
        <v>49</v>
      </c>
      <c r="AK36" s="141">
        <f t="shared" si="31"/>
        <v>0</v>
      </c>
      <c r="AL36" s="141">
        <f t="shared" si="31"/>
        <v>0</v>
      </c>
      <c r="AM36" s="141">
        <f t="shared" si="31"/>
        <v>49</v>
      </c>
      <c r="AN36" s="141">
        <f t="shared" si="31"/>
        <v>461</v>
      </c>
      <c r="AO36" s="141">
        <f t="shared" si="31"/>
        <v>0</v>
      </c>
      <c r="AP36" s="141">
        <f t="shared" si="31"/>
        <v>57</v>
      </c>
      <c r="AQ36" s="141">
        <f t="shared" si="31"/>
        <v>0</v>
      </c>
      <c r="AR36" s="141">
        <f t="shared" si="31"/>
        <v>518</v>
      </c>
      <c r="AS36" s="141">
        <f t="shared" si="31"/>
        <v>0</v>
      </c>
      <c r="AT36" s="141">
        <f t="shared" si="31"/>
        <v>0</v>
      </c>
      <c r="AU36" s="141">
        <f t="shared" si="31"/>
        <v>0</v>
      </c>
      <c r="AV36" s="141">
        <f t="shared" si="31"/>
        <v>0</v>
      </c>
      <c r="AW36" s="141">
        <f t="shared" si="31"/>
        <v>0</v>
      </c>
      <c r="AX36" s="142">
        <f t="shared" si="25"/>
        <v>461</v>
      </c>
      <c r="AY36" s="141">
        <f t="shared" si="26"/>
        <v>49</v>
      </c>
      <c r="AZ36" s="141">
        <f t="shared" si="27"/>
        <v>57</v>
      </c>
      <c r="BA36" s="141">
        <f t="shared" si="28"/>
        <v>0</v>
      </c>
      <c r="BB36" s="141">
        <f t="shared" si="29"/>
        <v>567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>
        <f t="shared" si="25"/>
        <v>0</v>
      </c>
      <c r="AY37" s="153">
        <f t="shared" si="26"/>
        <v>0</v>
      </c>
      <c r="AZ37" s="153">
        <f t="shared" si="27"/>
        <v>0</v>
      </c>
      <c r="BA37" s="153">
        <f t="shared" si="28"/>
        <v>0</v>
      </c>
      <c r="BB37" s="153">
        <f t="shared" si="29"/>
        <v>0</v>
      </c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>
        <f t="shared" si="25"/>
        <v>0</v>
      </c>
      <c r="AY38" s="130">
        <f t="shared" si="26"/>
        <v>0</v>
      </c>
      <c r="AZ38" s="130">
        <f t="shared" si="27"/>
        <v>0</v>
      </c>
      <c r="BA38" s="130">
        <f t="shared" si="28"/>
        <v>0</v>
      </c>
      <c r="BB38" s="130">
        <f t="shared" si="29"/>
        <v>0</v>
      </c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>
        <f t="shared" si="19"/>
        <v>5</v>
      </c>
      <c r="AC39" s="133">
        <f t="shared" si="20"/>
        <v>2</v>
      </c>
      <c r="AD39" s="133">
        <f t="shared" si="21"/>
        <v>2</v>
      </c>
      <c r="AE39" s="133">
        <f t="shared" si="22"/>
        <v>0</v>
      </c>
      <c r="AF39" s="133">
        <f t="shared" si="23"/>
        <v>0</v>
      </c>
      <c r="AG39" s="130">
        <f t="shared" si="24"/>
        <v>0</v>
      </c>
      <c r="AH39" s="130">
        <v>2</v>
      </c>
      <c r="AI39" s="130" t="str">
        <f t="shared" si="1"/>
        <v/>
      </c>
      <c r="AJ39" s="130" t="str">
        <f t="shared" si="2"/>
        <v/>
      </c>
      <c r="AK39" s="130" t="str">
        <f t="shared" si="3"/>
        <v/>
      </c>
      <c r="AL39" s="130" t="str">
        <f t="shared" si="4"/>
        <v/>
      </c>
      <c r="AM39" s="130">
        <f t="shared" si="5"/>
        <v>0</v>
      </c>
      <c r="AN39" s="130">
        <f t="shared" si="6"/>
        <v>0</v>
      </c>
      <c r="AO39" s="130">
        <f t="shared" si="7"/>
        <v>0</v>
      </c>
      <c r="AP39" s="130">
        <f t="shared" si="8"/>
        <v>2</v>
      </c>
      <c r="AQ39" s="130">
        <f t="shared" si="9"/>
        <v>0</v>
      </c>
      <c r="AR39" s="130">
        <f t="shared" si="10"/>
        <v>2</v>
      </c>
      <c r="AS39" s="130" t="str">
        <f t="shared" si="11"/>
        <v/>
      </c>
      <c r="AT39" s="130" t="str">
        <f t="shared" si="12"/>
        <v/>
      </c>
      <c r="AU39" s="130" t="str">
        <f t="shared" si="13"/>
        <v/>
      </c>
      <c r="AV39" s="130" t="str">
        <f t="shared" si="14"/>
        <v/>
      </c>
      <c r="AW39" s="130">
        <f t="shared" si="15"/>
        <v>0</v>
      </c>
      <c r="AX39" s="131">
        <f t="shared" si="25"/>
        <v>0</v>
      </c>
      <c r="AY39" s="130">
        <f t="shared" si="26"/>
        <v>0</v>
      </c>
      <c r="AZ39" s="130">
        <f t="shared" si="27"/>
        <v>2</v>
      </c>
      <c r="BA39" s="130">
        <f t="shared" si="28"/>
        <v>0</v>
      </c>
      <c r="BB39" s="130">
        <f t="shared" si="29"/>
        <v>2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>
        <f t="shared" si="25"/>
        <v>0</v>
      </c>
      <c r="AY40" s="130">
        <f t="shared" si="26"/>
        <v>0</v>
      </c>
      <c r="AZ40" s="130">
        <f t="shared" si="27"/>
        <v>0</v>
      </c>
      <c r="BA40" s="130">
        <f t="shared" si="28"/>
        <v>0</v>
      </c>
      <c r="BB40" s="130">
        <f t="shared" si="29"/>
        <v>0</v>
      </c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>
        <f t="shared" si="19"/>
        <v>60</v>
      </c>
      <c r="AC41" s="133">
        <f t="shared" si="20"/>
        <v>78</v>
      </c>
      <c r="AD41" s="133">
        <f t="shared" si="21"/>
        <v>57</v>
      </c>
      <c r="AE41" s="133">
        <f t="shared" si="22"/>
        <v>0</v>
      </c>
      <c r="AF41" s="133">
        <f t="shared" si="23"/>
        <v>0</v>
      </c>
      <c r="AG41" s="130">
        <f t="shared" si="24"/>
        <v>0</v>
      </c>
      <c r="AH41" s="130">
        <v>2</v>
      </c>
      <c r="AI41" s="130" t="str">
        <f t="shared" si="1"/>
        <v/>
      </c>
      <c r="AJ41" s="130" t="str">
        <f t="shared" si="2"/>
        <v/>
      </c>
      <c r="AK41" s="130" t="str">
        <f t="shared" si="3"/>
        <v/>
      </c>
      <c r="AL41" s="130" t="str">
        <f t="shared" si="4"/>
        <v/>
      </c>
      <c r="AM41" s="130">
        <f t="shared" si="5"/>
        <v>0</v>
      </c>
      <c r="AN41" s="130">
        <f t="shared" si="6"/>
        <v>57</v>
      </c>
      <c r="AO41" s="130">
        <f t="shared" si="7"/>
        <v>0</v>
      </c>
      <c r="AP41" s="130">
        <f t="shared" si="8"/>
        <v>0</v>
      </c>
      <c r="AQ41" s="130">
        <f t="shared" si="9"/>
        <v>0</v>
      </c>
      <c r="AR41" s="130">
        <f t="shared" si="10"/>
        <v>57</v>
      </c>
      <c r="AS41" s="130" t="str">
        <f t="shared" si="11"/>
        <v/>
      </c>
      <c r="AT41" s="130" t="str">
        <f t="shared" si="12"/>
        <v/>
      </c>
      <c r="AU41" s="130" t="str">
        <f t="shared" si="13"/>
        <v/>
      </c>
      <c r="AV41" s="130" t="str">
        <f t="shared" si="14"/>
        <v/>
      </c>
      <c r="AW41" s="130">
        <f t="shared" si="15"/>
        <v>0</v>
      </c>
      <c r="AX41" s="131">
        <f t="shared" si="25"/>
        <v>57</v>
      </c>
      <c r="AY41" s="130">
        <f t="shared" si="26"/>
        <v>0</v>
      </c>
      <c r="AZ41" s="130">
        <f t="shared" si="27"/>
        <v>0</v>
      </c>
      <c r="BA41" s="130">
        <f t="shared" si="28"/>
        <v>0</v>
      </c>
      <c r="BB41" s="130">
        <f t="shared" si="2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>
        <f t="shared" si="19"/>
        <v>60</v>
      </c>
      <c r="AC42" s="133">
        <f t="shared" si="20"/>
        <v>48</v>
      </c>
      <c r="AD42" s="133">
        <f t="shared" si="21"/>
        <v>94</v>
      </c>
      <c r="AE42" s="133">
        <f t="shared" si="22"/>
        <v>0</v>
      </c>
      <c r="AF42" s="133">
        <f t="shared" si="23"/>
        <v>0</v>
      </c>
      <c r="AG42" s="130">
        <f t="shared" si="24"/>
        <v>0</v>
      </c>
      <c r="AH42" s="130">
        <v>2</v>
      </c>
      <c r="AI42" s="130" t="str">
        <f t="shared" si="1"/>
        <v/>
      </c>
      <c r="AJ42" s="130" t="str">
        <f t="shared" si="2"/>
        <v/>
      </c>
      <c r="AK42" s="130" t="str">
        <f t="shared" si="3"/>
        <v/>
      </c>
      <c r="AL42" s="130" t="str">
        <f t="shared" si="4"/>
        <v/>
      </c>
      <c r="AM42" s="130">
        <f t="shared" si="5"/>
        <v>0</v>
      </c>
      <c r="AN42" s="130">
        <f t="shared" si="6"/>
        <v>94</v>
      </c>
      <c r="AO42" s="130">
        <f t="shared" si="7"/>
        <v>0</v>
      </c>
      <c r="AP42" s="130">
        <f t="shared" si="8"/>
        <v>0</v>
      </c>
      <c r="AQ42" s="130">
        <f t="shared" si="9"/>
        <v>0</v>
      </c>
      <c r="AR42" s="130">
        <f t="shared" si="10"/>
        <v>94</v>
      </c>
      <c r="AS42" s="130" t="str">
        <f t="shared" si="11"/>
        <v/>
      </c>
      <c r="AT42" s="130" t="str">
        <f t="shared" si="12"/>
        <v/>
      </c>
      <c r="AU42" s="130" t="str">
        <f t="shared" si="13"/>
        <v/>
      </c>
      <c r="AV42" s="130" t="str">
        <f t="shared" si="14"/>
        <v/>
      </c>
      <c r="AW42" s="130">
        <f t="shared" si="15"/>
        <v>0</v>
      </c>
      <c r="AX42" s="131">
        <f t="shared" si="25"/>
        <v>94</v>
      </c>
      <c r="AY42" s="130">
        <f t="shared" si="26"/>
        <v>0</v>
      </c>
      <c r="AZ42" s="130">
        <f t="shared" si="27"/>
        <v>0</v>
      </c>
      <c r="BA42" s="130">
        <f t="shared" si="28"/>
        <v>0</v>
      </c>
      <c r="BB42" s="130">
        <f t="shared" si="2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>
        <f t="shared" si="19"/>
        <v>60</v>
      </c>
      <c r="AC43" s="133">
        <f t="shared" si="20"/>
        <v>95</v>
      </c>
      <c r="AD43" s="133">
        <f t="shared" si="21"/>
        <v>45</v>
      </c>
      <c r="AE43" s="133">
        <f t="shared" si="22"/>
        <v>0</v>
      </c>
      <c r="AF43" s="133">
        <f t="shared" si="23"/>
        <v>0</v>
      </c>
      <c r="AG43" s="130">
        <f t="shared" si="24"/>
        <v>0</v>
      </c>
      <c r="AH43" s="130">
        <v>2</v>
      </c>
      <c r="AI43" s="130" t="str">
        <f t="shared" si="1"/>
        <v/>
      </c>
      <c r="AJ43" s="130" t="str">
        <f t="shared" si="2"/>
        <v/>
      </c>
      <c r="AK43" s="130" t="str">
        <f t="shared" si="3"/>
        <v/>
      </c>
      <c r="AL43" s="130" t="str">
        <f t="shared" si="4"/>
        <v/>
      </c>
      <c r="AM43" s="130">
        <f t="shared" si="5"/>
        <v>0</v>
      </c>
      <c r="AN43" s="130">
        <f t="shared" si="6"/>
        <v>45</v>
      </c>
      <c r="AO43" s="130">
        <f t="shared" si="7"/>
        <v>0</v>
      </c>
      <c r="AP43" s="130">
        <f t="shared" si="8"/>
        <v>0</v>
      </c>
      <c r="AQ43" s="130">
        <f t="shared" si="9"/>
        <v>0</v>
      </c>
      <c r="AR43" s="130">
        <f t="shared" si="10"/>
        <v>45</v>
      </c>
      <c r="AS43" s="130" t="str">
        <f t="shared" si="11"/>
        <v/>
      </c>
      <c r="AT43" s="130" t="str">
        <f t="shared" si="12"/>
        <v/>
      </c>
      <c r="AU43" s="130" t="str">
        <f t="shared" si="13"/>
        <v/>
      </c>
      <c r="AV43" s="130" t="str">
        <f t="shared" si="14"/>
        <v/>
      </c>
      <c r="AW43" s="130">
        <f t="shared" si="15"/>
        <v>0</v>
      </c>
      <c r="AX43" s="131">
        <f t="shared" si="25"/>
        <v>45</v>
      </c>
      <c r="AY43" s="130">
        <f t="shared" si="26"/>
        <v>0</v>
      </c>
      <c r="AZ43" s="130">
        <f t="shared" si="27"/>
        <v>0</v>
      </c>
      <c r="BA43" s="130">
        <f t="shared" si="28"/>
        <v>0</v>
      </c>
      <c r="BB43" s="130">
        <f t="shared" si="2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>
        <f t="shared" si="19"/>
        <v>120</v>
      </c>
      <c r="AC44" s="133">
        <f t="shared" si="20"/>
        <v>325</v>
      </c>
      <c r="AD44" s="133">
        <f t="shared" si="21"/>
        <v>150</v>
      </c>
      <c r="AE44" s="133">
        <f t="shared" si="22"/>
        <v>0</v>
      </c>
      <c r="AF44" s="133">
        <f t="shared" si="23"/>
        <v>0</v>
      </c>
      <c r="AG44" s="130">
        <f t="shared" si="24"/>
        <v>0</v>
      </c>
      <c r="AH44" s="130">
        <v>2</v>
      </c>
      <c r="AI44" s="130" t="str">
        <f t="shared" si="1"/>
        <v/>
      </c>
      <c r="AJ44" s="130" t="str">
        <f t="shared" si="2"/>
        <v/>
      </c>
      <c r="AK44" s="130" t="str">
        <f t="shared" si="3"/>
        <v/>
      </c>
      <c r="AL44" s="130" t="str">
        <f t="shared" si="4"/>
        <v/>
      </c>
      <c r="AM44" s="130">
        <f t="shared" si="5"/>
        <v>0</v>
      </c>
      <c r="AN44" s="130">
        <f t="shared" si="6"/>
        <v>150</v>
      </c>
      <c r="AO44" s="130">
        <f t="shared" si="7"/>
        <v>0</v>
      </c>
      <c r="AP44" s="130">
        <f t="shared" si="8"/>
        <v>0</v>
      </c>
      <c r="AQ44" s="130">
        <f t="shared" si="9"/>
        <v>0</v>
      </c>
      <c r="AR44" s="130">
        <f t="shared" si="10"/>
        <v>150</v>
      </c>
      <c r="AS44" s="130" t="str">
        <f t="shared" si="11"/>
        <v/>
      </c>
      <c r="AT44" s="130" t="str">
        <f t="shared" si="12"/>
        <v/>
      </c>
      <c r="AU44" s="130" t="str">
        <f t="shared" si="13"/>
        <v/>
      </c>
      <c r="AV44" s="130" t="str">
        <f t="shared" si="14"/>
        <v/>
      </c>
      <c r="AW44" s="130">
        <f t="shared" si="15"/>
        <v>0</v>
      </c>
      <c r="AX44" s="131">
        <f t="shared" si="25"/>
        <v>150</v>
      </c>
      <c r="AY44" s="130">
        <f t="shared" si="26"/>
        <v>0</v>
      </c>
      <c r="AZ44" s="130">
        <f t="shared" si="27"/>
        <v>0</v>
      </c>
      <c r="BA44" s="130">
        <f t="shared" si="28"/>
        <v>0</v>
      </c>
      <c r="BB44" s="130">
        <f t="shared" si="2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>
        <f t="shared" si="19"/>
        <v>60</v>
      </c>
      <c r="AC45" s="133">
        <f t="shared" si="20"/>
        <v>32</v>
      </c>
      <c r="AD45" s="133">
        <f t="shared" si="21"/>
        <v>47</v>
      </c>
      <c r="AE45" s="133">
        <f t="shared" si="22"/>
        <v>0</v>
      </c>
      <c r="AF45" s="133">
        <f t="shared" si="23"/>
        <v>0</v>
      </c>
      <c r="AG45" s="130">
        <f t="shared" si="24"/>
        <v>0</v>
      </c>
      <c r="AH45" s="130">
        <v>2</v>
      </c>
      <c r="AI45" s="130" t="str">
        <f t="shared" si="1"/>
        <v/>
      </c>
      <c r="AJ45" s="130" t="str">
        <f t="shared" si="2"/>
        <v/>
      </c>
      <c r="AK45" s="130" t="str">
        <f t="shared" si="3"/>
        <v/>
      </c>
      <c r="AL45" s="130" t="str">
        <f t="shared" si="4"/>
        <v/>
      </c>
      <c r="AM45" s="130">
        <f t="shared" si="5"/>
        <v>0</v>
      </c>
      <c r="AN45" s="130">
        <f t="shared" si="6"/>
        <v>47</v>
      </c>
      <c r="AO45" s="130">
        <f t="shared" si="7"/>
        <v>0</v>
      </c>
      <c r="AP45" s="130">
        <f t="shared" si="8"/>
        <v>0</v>
      </c>
      <c r="AQ45" s="130">
        <f t="shared" si="9"/>
        <v>0</v>
      </c>
      <c r="AR45" s="130">
        <f t="shared" si="10"/>
        <v>47</v>
      </c>
      <c r="AS45" s="130" t="str">
        <f t="shared" si="11"/>
        <v/>
      </c>
      <c r="AT45" s="130" t="str">
        <f t="shared" si="12"/>
        <v/>
      </c>
      <c r="AU45" s="130" t="str">
        <f t="shared" si="13"/>
        <v/>
      </c>
      <c r="AV45" s="130" t="str">
        <f t="shared" si="14"/>
        <v/>
      </c>
      <c r="AW45" s="130">
        <f t="shared" si="15"/>
        <v>0</v>
      </c>
      <c r="AX45" s="131">
        <f t="shared" si="25"/>
        <v>47</v>
      </c>
      <c r="AY45" s="130">
        <f t="shared" si="26"/>
        <v>0</v>
      </c>
      <c r="AZ45" s="130">
        <f t="shared" si="27"/>
        <v>0</v>
      </c>
      <c r="BA45" s="130">
        <f t="shared" si="28"/>
        <v>0</v>
      </c>
      <c r="BB45" s="130">
        <f t="shared" si="2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>
        <f t="shared" si="19"/>
        <v>30</v>
      </c>
      <c r="AC46" s="133">
        <f t="shared" si="20"/>
        <v>10</v>
      </c>
      <c r="AD46" s="133">
        <f t="shared" si="21"/>
        <v>37</v>
      </c>
      <c r="AE46" s="133">
        <f t="shared" si="22"/>
        <v>0</v>
      </c>
      <c r="AF46" s="133">
        <f t="shared" si="23"/>
        <v>0</v>
      </c>
      <c r="AG46" s="130">
        <f t="shared" si="24"/>
        <v>0</v>
      </c>
      <c r="AH46" s="130">
        <v>2</v>
      </c>
      <c r="AI46" s="130" t="str">
        <f t="shared" si="1"/>
        <v/>
      </c>
      <c r="AJ46" s="130" t="str">
        <f t="shared" si="2"/>
        <v/>
      </c>
      <c r="AK46" s="130" t="str">
        <f t="shared" si="3"/>
        <v/>
      </c>
      <c r="AL46" s="130" t="str">
        <f t="shared" si="4"/>
        <v/>
      </c>
      <c r="AM46" s="130">
        <f t="shared" si="5"/>
        <v>0</v>
      </c>
      <c r="AN46" s="130">
        <f t="shared" si="6"/>
        <v>37</v>
      </c>
      <c r="AO46" s="130">
        <f t="shared" si="7"/>
        <v>0</v>
      </c>
      <c r="AP46" s="130">
        <f t="shared" si="8"/>
        <v>0</v>
      </c>
      <c r="AQ46" s="130">
        <f t="shared" si="9"/>
        <v>0</v>
      </c>
      <c r="AR46" s="130">
        <f t="shared" si="10"/>
        <v>37</v>
      </c>
      <c r="AS46" s="130" t="str">
        <f t="shared" si="11"/>
        <v/>
      </c>
      <c r="AT46" s="130" t="str">
        <f t="shared" si="12"/>
        <v/>
      </c>
      <c r="AU46" s="130" t="str">
        <f t="shared" si="13"/>
        <v/>
      </c>
      <c r="AV46" s="130" t="str">
        <f t="shared" si="14"/>
        <v/>
      </c>
      <c r="AW46" s="130">
        <f t="shared" si="15"/>
        <v>0</v>
      </c>
      <c r="AX46" s="131">
        <f t="shared" si="25"/>
        <v>37</v>
      </c>
      <c r="AY46" s="130">
        <f t="shared" si="26"/>
        <v>0</v>
      </c>
      <c r="AZ46" s="130">
        <f t="shared" si="27"/>
        <v>0</v>
      </c>
      <c r="BA46" s="130">
        <f t="shared" si="28"/>
        <v>0</v>
      </c>
      <c r="BB46" s="130">
        <f t="shared" si="2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>
        <f t="shared" si="19"/>
        <v>60</v>
      </c>
      <c r="AC47" s="159">
        <f t="shared" si="20"/>
        <v>117</v>
      </c>
      <c r="AD47" s="159">
        <f t="shared" si="21"/>
        <v>73</v>
      </c>
      <c r="AE47" s="159">
        <f t="shared" si="22"/>
        <v>0</v>
      </c>
      <c r="AF47" s="159">
        <f t="shared" si="23"/>
        <v>0</v>
      </c>
      <c r="AG47" s="139">
        <f t="shared" si="24"/>
        <v>0</v>
      </c>
      <c r="AH47" s="139">
        <v>2</v>
      </c>
      <c r="AI47" s="139" t="str">
        <f t="shared" si="1"/>
        <v/>
      </c>
      <c r="AJ47" s="139" t="str">
        <f t="shared" si="2"/>
        <v/>
      </c>
      <c r="AK47" s="139" t="str">
        <f t="shared" si="3"/>
        <v/>
      </c>
      <c r="AL47" s="139" t="str">
        <f t="shared" si="4"/>
        <v/>
      </c>
      <c r="AM47" s="139">
        <f t="shared" si="5"/>
        <v>0</v>
      </c>
      <c r="AN47" s="139">
        <f t="shared" si="6"/>
        <v>73</v>
      </c>
      <c r="AO47" s="139">
        <f t="shared" si="7"/>
        <v>0</v>
      </c>
      <c r="AP47" s="139">
        <f t="shared" si="8"/>
        <v>0</v>
      </c>
      <c r="AQ47" s="139">
        <f t="shared" si="9"/>
        <v>0</v>
      </c>
      <c r="AR47" s="139">
        <f t="shared" si="10"/>
        <v>73</v>
      </c>
      <c r="AS47" s="139" t="str">
        <f t="shared" si="11"/>
        <v/>
      </c>
      <c r="AT47" s="139" t="str">
        <f t="shared" si="12"/>
        <v/>
      </c>
      <c r="AU47" s="139" t="str">
        <f t="shared" si="13"/>
        <v/>
      </c>
      <c r="AV47" s="139" t="str">
        <f t="shared" si="14"/>
        <v/>
      </c>
      <c r="AW47" s="139">
        <f t="shared" si="15"/>
        <v>0</v>
      </c>
      <c r="AX47" s="140">
        <f t="shared" si="25"/>
        <v>73</v>
      </c>
      <c r="AY47" s="139">
        <f t="shared" si="26"/>
        <v>0</v>
      </c>
      <c r="AZ47" s="139">
        <f t="shared" si="27"/>
        <v>0</v>
      </c>
      <c r="BA47" s="139">
        <f t="shared" si="28"/>
        <v>0</v>
      </c>
      <c r="BB47" s="139">
        <f t="shared" si="2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AW48" si="32">SUM(E39:E47)</f>
        <v>705</v>
      </c>
      <c r="F48" s="157">
        <f t="shared" si="32"/>
        <v>503</v>
      </c>
      <c r="G48" s="161">
        <f t="shared" si="32"/>
        <v>0</v>
      </c>
      <c r="H48" s="161">
        <f t="shared" si="32"/>
        <v>0</v>
      </c>
      <c r="I48" s="158">
        <f t="shared" si="32"/>
        <v>0</v>
      </c>
      <c r="J48" s="161">
        <f t="shared" si="32"/>
        <v>0</v>
      </c>
      <c r="K48" s="161">
        <f t="shared" si="32"/>
        <v>0</v>
      </c>
      <c r="L48" s="161">
        <f t="shared" si="32"/>
        <v>0</v>
      </c>
      <c r="M48" s="161">
        <f t="shared" si="32"/>
        <v>0</v>
      </c>
      <c r="N48" s="161">
        <f t="shared" si="32"/>
        <v>0</v>
      </c>
      <c r="O48" s="141">
        <f t="shared" si="32"/>
        <v>0</v>
      </c>
      <c r="P48" s="161">
        <f t="shared" si="32"/>
        <v>5</v>
      </c>
      <c r="Q48" s="161">
        <f t="shared" si="32"/>
        <v>2</v>
      </c>
      <c r="R48" s="161">
        <f t="shared" si="32"/>
        <v>2</v>
      </c>
      <c r="S48" s="161">
        <f t="shared" si="32"/>
        <v>0</v>
      </c>
      <c r="T48" s="161">
        <f t="shared" si="32"/>
        <v>0</v>
      </c>
      <c r="U48" s="141">
        <f t="shared" si="32"/>
        <v>0</v>
      </c>
      <c r="V48" s="161">
        <f t="shared" si="32"/>
        <v>0</v>
      </c>
      <c r="W48" s="161">
        <f t="shared" si="32"/>
        <v>0</v>
      </c>
      <c r="X48" s="161">
        <f t="shared" si="32"/>
        <v>0</v>
      </c>
      <c r="Y48" s="161">
        <f t="shared" si="32"/>
        <v>0</v>
      </c>
      <c r="Z48" s="161">
        <f t="shared" si="32"/>
        <v>0</v>
      </c>
      <c r="AA48" s="141">
        <f t="shared" si="32"/>
        <v>0</v>
      </c>
      <c r="AB48" s="161">
        <f t="shared" si="19"/>
        <v>455</v>
      </c>
      <c r="AC48" s="161">
        <f t="shared" si="20"/>
        <v>707</v>
      </c>
      <c r="AD48" s="161">
        <f t="shared" si="21"/>
        <v>505</v>
      </c>
      <c r="AE48" s="161">
        <f t="shared" si="22"/>
        <v>0</v>
      </c>
      <c r="AF48" s="161">
        <f t="shared" si="23"/>
        <v>0</v>
      </c>
      <c r="AG48" s="141">
        <f t="shared" si="24"/>
        <v>0</v>
      </c>
      <c r="AH48" s="141">
        <f t="shared" si="32"/>
        <v>16</v>
      </c>
      <c r="AI48" s="141">
        <f t="shared" si="32"/>
        <v>0</v>
      </c>
      <c r="AJ48" s="141">
        <f t="shared" si="32"/>
        <v>0</v>
      </c>
      <c r="AK48" s="141">
        <f t="shared" si="32"/>
        <v>0</v>
      </c>
      <c r="AL48" s="141">
        <f t="shared" si="32"/>
        <v>0</v>
      </c>
      <c r="AM48" s="141">
        <f t="shared" si="32"/>
        <v>0</v>
      </c>
      <c r="AN48" s="141">
        <f t="shared" si="32"/>
        <v>503</v>
      </c>
      <c r="AO48" s="141">
        <f t="shared" si="32"/>
        <v>0</v>
      </c>
      <c r="AP48" s="141">
        <f t="shared" si="32"/>
        <v>2</v>
      </c>
      <c r="AQ48" s="141">
        <f t="shared" si="32"/>
        <v>0</v>
      </c>
      <c r="AR48" s="141">
        <f t="shared" si="32"/>
        <v>505</v>
      </c>
      <c r="AS48" s="141">
        <f t="shared" si="32"/>
        <v>0</v>
      </c>
      <c r="AT48" s="141">
        <f t="shared" si="32"/>
        <v>0</v>
      </c>
      <c r="AU48" s="141">
        <f t="shared" si="32"/>
        <v>0</v>
      </c>
      <c r="AV48" s="141">
        <f t="shared" si="32"/>
        <v>0</v>
      </c>
      <c r="AW48" s="141">
        <f t="shared" si="32"/>
        <v>0</v>
      </c>
      <c r="AX48" s="142">
        <f t="shared" si="25"/>
        <v>503</v>
      </c>
      <c r="AY48" s="141">
        <f t="shared" si="26"/>
        <v>0</v>
      </c>
      <c r="AZ48" s="141">
        <f t="shared" si="27"/>
        <v>2</v>
      </c>
      <c r="BA48" s="141">
        <f t="shared" si="28"/>
        <v>0</v>
      </c>
      <c r="BB48" s="141">
        <f t="shared" si="29"/>
        <v>505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>
        <f t="shared" si="25"/>
        <v>0</v>
      </c>
      <c r="AY49" s="153">
        <f t="shared" si="26"/>
        <v>0</v>
      </c>
      <c r="AZ49" s="153">
        <f t="shared" si="27"/>
        <v>0</v>
      </c>
      <c r="BA49" s="153">
        <f t="shared" si="28"/>
        <v>0</v>
      </c>
      <c r="BB49" s="153">
        <f t="shared" si="29"/>
        <v>0</v>
      </c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>
        <f t="shared" si="25"/>
        <v>0</v>
      </c>
      <c r="AY50" s="130">
        <f t="shared" si="26"/>
        <v>0</v>
      </c>
      <c r="AZ50" s="130">
        <f t="shared" si="27"/>
        <v>0</v>
      </c>
      <c r="BA50" s="130">
        <f t="shared" si="28"/>
        <v>0</v>
      </c>
      <c r="BB50" s="130">
        <f t="shared" si="29"/>
        <v>0</v>
      </c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>
        <f t="shared" si="19"/>
        <v>0</v>
      </c>
      <c r="AC51" s="133">
        <f t="shared" si="20"/>
        <v>0</v>
      </c>
      <c r="AD51" s="133">
        <f t="shared" si="21"/>
        <v>0</v>
      </c>
      <c r="AE51" s="133">
        <f t="shared" si="22"/>
        <v>20</v>
      </c>
      <c r="AF51" s="133">
        <f t="shared" si="23"/>
        <v>17</v>
      </c>
      <c r="AG51" s="130">
        <f t="shared" si="24"/>
        <v>10</v>
      </c>
      <c r="AH51" s="130">
        <v>2</v>
      </c>
      <c r="AI51" s="130" t="str">
        <f t="shared" si="1"/>
        <v/>
      </c>
      <c r="AJ51" s="130" t="str">
        <f t="shared" si="2"/>
        <v/>
      </c>
      <c r="AK51" s="130" t="str">
        <f t="shared" si="3"/>
        <v/>
      </c>
      <c r="AL51" s="130" t="str">
        <f t="shared" si="4"/>
        <v/>
      </c>
      <c r="AM51" s="130">
        <f t="shared" si="5"/>
        <v>0</v>
      </c>
      <c r="AN51" s="130">
        <f t="shared" si="6"/>
        <v>0</v>
      </c>
      <c r="AO51" s="130">
        <f t="shared" si="7"/>
        <v>0</v>
      </c>
      <c r="AP51" s="130">
        <f t="shared" si="8"/>
        <v>10</v>
      </c>
      <c r="AQ51" s="130">
        <f t="shared" si="9"/>
        <v>0</v>
      </c>
      <c r="AR51" s="130">
        <f t="shared" si="10"/>
        <v>10</v>
      </c>
      <c r="AS51" s="130" t="str">
        <f t="shared" si="11"/>
        <v/>
      </c>
      <c r="AT51" s="130" t="str">
        <f t="shared" si="12"/>
        <v/>
      </c>
      <c r="AU51" s="130" t="str">
        <f t="shared" si="13"/>
        <v/>
      </c>
      <c r="AV51" s="130" t="str">
        <f t="shared" si="14"/>
        <v/>
      </c>
      <c r="AW51" s="130">
        <f t="shared" si="15"/>
        <v>0</v>
      </c>
      <c r="AX51" s="131">
        <f t="shared" si="25"/>
        <v>0</v>
      </c>
      <c r="AY51" s="130">
        <f t="shared" si="26"/>
        <v>0</v>
      </c>
      <c r="AZ51" s="130">
        <f t="shared" si="27"/>
        <v>10</v>
      </c>
      <c r="BA51" s="130">
        <f t="shared" si="28"/>
        <v>0</v>
      </c>
      <c r="BB51" s="130">
        <f t="shared" si="29"/>
        <v>10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>
        <f t="shared" si="19"/>
        <v>10</v>
      </c>
      <c r="AC52" s="133">
        <f t="shared" si="20"/>
        <v>7</v>
      </c>
      <c r="AD52" s="133">
        <f t="shared" si="21"/>
        <v>6</v>
      </c>
      <c r="AE52" s="133">
        <f t="shared" si="22"/>
        <v>0</v>
      </c>
      <c r="AF52" s="133">
        <f t="shared" si="23"/>
        <v>0</v>
      </c>
      <c r="AG52" s="130">
        <f t="shared" si="24"/>
        <v>0</v>
      </c>
      <c r="AH52" s="130">
        <v>2</v>
      </c>
      <c r="AI52" s="130" t="str">
        <f t="shared" si="1"/>
        <v/>
      </c>
      <c r="AJ52" s="130" t="str">
        <f t="shared" si="2"/>
        <v/>
      </c>
      <c r="AK52" s="130" t="str">
        <f t="shared" si="3"/>
        <v/>
      </c>
      <c r="AL52" s="130" t="str">
        <f t="shared" si="4"/>
        <v/>
      </c>
      <c r="AM52" s="130">
        <f t="shared" si="5"/>
        <v>0</v>
      </c>
      <c r="AN52" s="130">
        <f t="shared" si="6"/>
        <v>0</v>
      </c>
      <c r="AO52" s="130">
        <f t="shared" si="7"/>
        <v>0</v>
      </c>
      <c r="AP52" s="130">
        <f t="shared" si="8"/>
        <v>6</v>
      </c>
      <c r="AQ52" s="130">
        <f t="shared" si="9"/>
        <v>0</v>
      </c>
      <c r="AR52" s="130">
        <f t="shared" si="10"/>
        <v>6</v>
      </c>
      <c r="AS52" s="130" t="str">
        <f t="shared" si="11"/>
        <v/>
      </c>
      <c r="AT52" s="130" t="str">
        <f t="shared" si="12"/>
        <v/>
      </c>
      <c r="AU52" s="130" t="str">
        <f t="shared" si="13"/>
        <v/>
      </c>
      <c r="AV52" s="130" t="str">
        <f t="shared" si="14"/>
        <v/>
      </c>
      <c r="AW52" s="130">
        <f t="shared" si="15"/>
        <v>0</v>
      </c>
      <c r="AX52" s="131">
        <f t="shared" si="25"/>
        <v>0</v>
      </c>
      <c r="AY52" s="130">
        <f t="shared" si="26"/>
        <v>0</v>
      </c>
      <c r="AZ52" s="130">
        <f t="shared" si="27"/>
        <v>6</v>
      </c>
      <c r="BA52" s="130">
        <f t="shared" si="28"/>
        <v>0</v>
      </c>
      <c r="BB52" s="130">
        <f t="shared" si="29"/>
        <v>6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>
        <f t="shared" si="19"/>
        <v>25</v>
      </c>
      <c r="AC53" s="133">
        <f t="shared" si="20"/>
        <v>4</v>
      </c>
      <c r="AD53" s="133">
        <f t="shared" si="21"/>
        <v>3</v>
      </c>
      <c r="AE53" s="133">
        <f t="shared" si="22"/>
        <v>25</v>
      </c>
      <c r="AF53" s="133">
        <f t="shared" si="23"/>
        <v>9</v>
      </c>
      <c r="AG53" s="130">
        <f t="shared" si="24"/>
        <v>5</v>
      </c>
      <c r="AH53" s="130">
        <v>2</v>
      </c>
      <c r="AI53" s="130" t="str">
        <f t="shared" si="1"/>
        <v/>
      </c>
      <c r="AJ53" s="130" t="str">
        <f t="shared" si="2"/>
        <v/>
      </c>
      <c r="AK53" s="130" t="str">
        <f t="shared" si="3"/>
        <v/>
      </c>
      <c r="AL53" s="130" t="str">
        <f t="shared" si="4"/>
        <v/>
      </c>
      <c r="AM53" s="130">
        <f t="shared" si="5"/>
        <v>0</v>
      </c>
      <c r="AN53" s="130">
        <f t="shared" si="6"/>
        <v>0</v>
      </c>
      <c r="AO53" s="130">
        <f t="shared" si="7"/>
        <v>0</v>
      </c>
      <c r="AP53" s="130">
        <f t="shared" si="8"/>
        <v>8</v>
      </c>
      <c r="AQ53" s="130">
        <f t="shared" si="9"/>
        <v>0</v>
      </c>
      <c r="AR53" s="130">
        <f t="shared" si="10"/>
        <v>8</v>
      </c>
      <c r="AS53" s="130" t="str">
        <f t="shared" si="11"/>
        <v/>
      </c>
      <c r="AT53" s="130" t="str">
        <f t="shared" si="12"/>
        <v/>
      </c>
      <c r="AU53" s="130" t="str">
        <f t="shared" si="13"/>
        <v/>
      </c>
      <c r="AV53" s="130" t="str">
        <f t="shared" si="14"/>
        <v/>
      </c>
      <c r="AW53" s="130">
        <f t="shared" si="15"/>
        <v>0</v>
      </c>
      <c r="AX53" s="131">
        <f t="shared" si="25"/>
        <v>0</v>
      </c>
      <c r="AY53" s="130">
        <f t="shared" si="26"/>
        <v>0</v>
      </c>
      <c r="AZ53" s="130">
        <f t="shared" si="27"/>
        <v>8</v>
      </c>
      <c r="BA53" s="130">
        <f t="shared" si="28"/>
        <v>0</v>
      </c>
      <c r="BB53" s="130">
        <f t="shared" si="29"/>
        <v>8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>
        <f t="shared" si="19"/>
        <v>10</v>
      </c>
      <c r="AC54" s="133">
        <f t="shared" si="20"/>
        <v>7</v>
      </c>
      <c r="AD54" s="133">
        <f t="shared" si="21"/>
        <v>2</v>
      </c>
      <c r="AE54" s="133">
        <f t="shared" si="22"/>
        <v>15</v>
      </c>
      <c r="AF54" s="133">
        <f t="shared" si="23"/>
        <v>14</v>
      </c>
      <c r="AG54" s="133">
        <f t="shared" si="24"/>
        <v>12</v>
      </c>
      <c r="AH54" s="133">
        <v>2</v>
      </c>
      <c r="AI54" s="130" t="str">
        <f t="shared" si="1"/>
        <v/>
      </c>
      <c r="AJ54" s="130" t="str">
        <f t="shared" si="2"/>
        <v/>
      </c>
      <c r="AK54" s="130" t="str">
        <f t="shared" si="3"/>
        <v/>
      </c>
      <c r="AL54" s="130" t="str">
        <f t="shared" si="4"/>
        <v/>
      </c>
      <c r="AM54" s="130">
        <f t="shared" si="5"/>
        <v>0</v>
      </c>
      <c r="AN54" s="130">
        <f t="shared" si="6"/>
        <v>0</v>
      </c>
      <c r="AO54" s="130">
        <f t="shared" si="7"/>
        <v>0</v>
      </c>
      <c r="AP54" s="130">
        <f t="shared" si="8"/>
        <v>14</v>
      </c>
      <c r="AQ54" s="130">
        <f t="shared" si="9"/>
        <v>0</v>
      </c>
      <c r="AR54" s="130">
        <f t="shared" si="10"/>
        <v>14</v>
      </c>
      <c r="AS54" s="130" t="str">
        <f t="shared" si="11"/>
        <v/>
      </c>
      <c r="AT54" s="130" t="str">
        <f t="shared" si="12"/>
        <v/>
      </c>
      <c r="AU54" s="130" t="str">
        <f t="shared" si="13"/>
        <v/>
      </c>
      <c r="AV54" s="130" t="str">
        <f t="shared" si="14"/>
        <v/>
      </c>
      <c r="AW54" s="130">
        <f t="shared" si="15"/>
        <v>0</v>
      </c>
      <c r="AX54" s="131">
        <f t="shared" si="25"/>
        <v>0</v>
      </c>
      <c r="AY54" s="130">
        <f t="shared" si="26"/>
        <v>0</v>
      </c>
      <c r="AZ54" s="130">
        <f t="shared" si="27"/>
        <v>14</v>
      </c>
      <c r="BA54" s="130">
        <f t="shared" si="28"/>
        <v>0</v>
      </c>
      <c r="BB54" s="130">
        <f t="shared" si="29"/>
        <v>14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>
        <f t="shared" si="19"/>
        <v>0</v>
      </c>
      <c r="AC55" s="133">
        <f t="shared" si="20"/>
        <v>0</v>
      </c>
      <c r="AD55" s="133">
        <f t="shared" si="21"/>
        <v>0</v>
      </c>
      <c r="AE55" s="133">
        <f t="shared" si="22"/>
        <v>20</v>
      </c>
      <c r="AF55" s="133">
        <f t="shared" si="23"/>
        <v>4</v>
      </c>
      <c r="AG55" s="130">
        <f t="shared" si="24"/>
        <v>4</v>
      </c>
      <c r="AH55" s="130">
        <v>2</v>
      </c>
      <c r="AI55" s="130" t="str">
        <f t="shared" si="1"/>
        <v/>
      </c>
      <c r="AJ55" s="130" t="str">
        <f t="shared" si="2"/>
        <v/>
      </c>
      <c r="AK55" s="130" t="str">
        <f t="shared" si="3"/>
        <v/>
      </c>
      <c r="AL55" s="130" t="str">
        <f t="shared" si="4"/>
        <v/>
      </c>
      <c r="AM55" s="130">
        <f t="shared" si="5"/>
        <v>0</v>
      </c>
      <c r="AN55" s="130">
        <f t="shared" si="6"/>
        <v>0</v>
      </c>
      <c r="AO55" s="130">
        <f t="shared" si="7"/>
        <v>0</v>
      </c>
      <c r="AP55" s="130">
        <f t="shared" si="8"/>
        <v>4</v>
      </c>
      <c r="AQ55" s="130">
        <f t="shared" si="9"/>
        <v>0</v>
      </c>
      <c r="AR55" s="130">
        <f t="shared" si="10"/>
        <v>4</v>
      </c>
      <c r="AS55" s="130" t="str">
        <f t="shared" si="11"/>
        <v/>
      </c>
      <c r="AT55" s="130" t="str">
        <f t="shared" si="12"/>
        <v/>
      </c>
      <c r="AU55" s="130" t="str">
        <f t="shared" si="13"/>
        <v/>
      </c>
      <c r="AV55" s="130" t="str">
        <f t="shared" si="14"/>
        <v/>
      </c>
      <c r="AW55" s="130">
        <f t="shared" si="15"/>
        <v>0</v>
      </c>
      <c r="AX55" s="131">
        <f t="shared" si="25"/>
        <v>0</v>
      </c>
      <c r="AY55" s="130">
        <f t="shared" si="26"/>
        <v>0</v>
      </c>
      <c r="AZ55" s="130">
        <f t="shared" si="27"/>
        <v>4</v>
      </c>
      <c r="BA55" s="130">
        <f t="shared" si="28"/>
        <v>0</v>
      </c>
      <c r="BB55" s="130">
        <f t="shared" si="29"/>
        <v>4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>
        <f t="shared" si="19"/>
        <v>0</v>
      </c>
      <c r="AC56" s="133">
        <f t="shared" si="20"/>
        <v>0</v>
      </c>
      <c r="AD56" s="133">
        <f t="shared" si="21"/>
        <v>0</v>
      </c>
      <c r="AE56" s="133">
        <f t="shared" si="22"/>
        <v>20</v>
      </c>
      <c r="AF56" s="133">
        <f t="shared" si="23"/>
        <v>3</v>
      </c>
      <c r="AG56" s="133">
        <f t="shared" si="24"/>
        <v>3</v>
      </c>
      <c r="AH56" s="133">
        <v>2</v>
      </c>
      <c r="AI56" s="130" t="str">
        <f t="shared" si="1"/>
        <v/>
      </c>
      <c r="AJ56" s="130" t="str">
        <f t="shared" si="2"/>
        <v/>
      </c>
      <c r="AK56" s="130" t="str">
        <f t="shared" si="3"/>
        <v/>
      </c>
      <c r="AL56" s="130" t="str">
        <f t="shared" si="4"/>
        <v/>
      </c>
      <c r="AM56" s="130">
        <f t="shared" si="5"/>
        <v>0</v>
      </c>
      <c r="AN56" s="130">
        <f t="shared" si="6"/>
        <v>0</v>
      </c>
      <c r="AO56" s="130">
        <f t="shared" si="7"/>
        <v>0</v>
      </c>
      <c r="AP56" s="130">
        <f t="shared" si="8"/>
        <v>3</v>
      </c>
      <c r="AQ56" s="130">
        <f t="shared" si="9"/>
        <v>0</v>
      </c>
      <c r="AR56" s="130">
        <f t="shared" si="10"/>
        <v>3</v>
      </c>
      <c r="AS56" s="130" t="str">
        <f t="shared" si="11"/>
        <v/>
      </c>
      <c r="AT56" s="130" t="str">
        <f t="shared" si="12"/>
        <v/>
      </c>
      <c r="AU56" s="130" t="str">
        <f t="shared" si="13"/>
        <v/>
      </c>
      <c r="AV56" s="130" t="str">
        <f t="shared" si="14"/>
        <v/>
      </c>
      <c r="AW56" s="130">
        <f t="shared" si="15"/>
        <v>0</v>
      </c>
      <c r="AX56" s="131">
        <f t="shared" si="25"/>
        <v>0</v>
      </c>
      <c r="AY56" s="130">
        <f t="shared" si="26"/>
        <v>0</v>
      </c>
      <c r="AZ56" s="130">
        <f t="shared" si="27"/>
        <v>3</v>
      </c>
      <c r="BA56" s="130">
        <f t="shared" si="28"/>
        <v>0</v>
      </c>
      <c r="BB56" s="130">
        <f t="shared" si="29"/>
        <v>3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>
        <f t="shared" si="19"/>
        <v>0</v>
      </c>
      <c r="AC57" s="133">
        <f t="shared" si="20"/>
        <v>0</v>
      </c>
      <c r="AD57" s="133">
        <f t="shared" si="21"/>
        <v>0</v>
      </c>
      <c r="AE57" s="133">
        <f t="shared" si="22"/>
        <v>20</v>
      </c>
      <c r="AF57" s="133">
        <f t="shared" si="23"/>
        <v>8</v>
      </c>
      <c r="AG57" s="130">
        <f t="shared" si="24"/>
        <v>8</v>
      </c>
      <c r="AH57" s="130">
        <v>2</v>
      </c>
      <c r="AI57" s="130" t="str">
        <f t="shared" si="1"/>
        <v/>
      </c>
      <c r="AJ57" s="130" t="str">
        <f t="shared" si="2"/>
        <v/>
      </c>
      <c r="AK57" s="130" t="str">
        <f t="shared" si="3"/>
        <v/>
      </c>
      <c r="AL57" s="130" t="str">
        <f t="shared" si="4"/>
        <v/>
      </c>
      <c r="AM57" s="130">
        <f t="shared" si="5"/>
        <v>0</v>
      </c>
      <c r="AN57" s="130">
        <f t="shared" si="6"/>
        <v>0</v>
      </c>
      <c r="AO57" s="130">
        <f t="shared" si="7"/>
        <v>0</v>
      </c>
      <c r="AP57" s="130">
        <f t="shared" si="8"/>
        <v>8</v>
      </c>
      <c r="AQ57" s="130">
        <f t="shared" si="9"/>
        <v>0</v>
      </c>
      <c r="AR57" s="130">
        <f t="shared" si="10"/>
        <v>8</v>
      </c>
      <c r="AS57" s="130" t="str">
        <f t="shared" si="11"/>
        <v/>
      </c>
      <c r="AT57" s="130" t="str">
        <f t="shared" si="12"/>
        <v/>
      </c>
      <c r="AU57" s="130" t="str">
        <f t="shared" si="13"/>
        <v/>
      </c>
      <c r="AV57" s="130" t="str">
        <f t="shared" si="14"/>
        <v/>
      </c>
      <c r="AW57" s="130">
        <f t="shared" si="15"/>
        <v>0</v>
      </c>
      <c r="AX57" s="131">
        <f t="shared" si="25"/>
        <v>0</v>
      </c>
      <c r="AY57" s="130">
        <f t="shared" si="26"/>
        <v>0</v>
      </c>
      <c r="AZ57" s="130">
        <f t="shared" si="27"/>
        <v>8</v>
      </c>
      <c r="BA57" s="130">
        <f t="shared" si="28"/>
        <v>0</v>
      </c>
      <c r="BB57" s="130">
        <f t="shared" si="29"/>
        <v>8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>
        <f t="shared" si="19"/>
        <v>15</v>
      </c>
      <c r="AC58" s="133">
        <f t="shared" si="20"/>
        <v>5</v>
      </c>
      <c r="AD58" s="133">
        <f t="shared" si="21"/>
        <v>4</v>
      </c>
      <c r="AE58" s="133">
        <f t="shared" si="22"/>
        <v>0</v>
      </c>
      <c r="AF58" s="133">
        <f t="shared" si="23"/>
        <v>0</v>
      </c>
      <c r="AG58" s="130">
        <f t="shared" si="24"/>
        <v>0</v>
      </c>
      <c r="AH58" s="130">
        <v>2</v>
      </c>
      <c r="AI58" s="130" t="str">
        <f t="shared" si="1"/>
        <v/>
      </c>
      <c r="AJ58" s="130" t="str">
        <f t="shared" si="2"/>
        <v/>
      </c>
      <c r="AK58" s="130" t="str">
        <f t="shared" si="3"/>
        <v/>
      </c>
      <c r="AL58" s="130" t="str">
        <f t="shared" si="4"/>
        <v/>
      </c>
      <c r="AM58" s="130">
        <f t="shared" si="5"/>
        <v>0</v>
      </c>
      <c r="AN58" s="130">
        <f t="shared" si="6"/>
        <v>0</v>
      </c>
      <c r="AO58" s="130">
        <f t="shared" si="7"/>
        <v>0</v>
      </c>
      <c r="AP58" s="130">
        <f t="shared" si="8"/>
        <v>4</v>
      </c>
      <c r="AQ58" s="130">
        <f t="shared" si="9"/>
        <v>0</v>
      </c>
      <c r="AR58" s="130">
        <f t="shared" si="10"/>
        <v>4</v>
      </c>
      <c r="AS58" s="130" t="str">
        <f t="shared" si="11"/>
        <v/>
      </c>
      <c r="AT58" s="130" t="str">
        <f t="shared" si="12"/>
        <v/>
      </c>
      <c r="AU58" s="130" t="str">
        <f t="shared" si="13"/>
        <v/>
      </c>
      <c r="AV58" s="130" t="str">
        <f t="shared" si="14"/>
        <v/>
      </c>
      <c r="AW58" s="130">
        <f t="shared" si="15"/>
        <v>0</v>
      </c>
      <c r="AX58" s="131">
        <f t="shared" si="25"/>
        <v>0</v>
      </c>
      <c r="AY58" s="130">
        <f t="shared" si="26"/>
        <v>0</v>
      </c>
      <c r="AZ58" s="130">
        <f t="shared" si="27"/>
        <v>4</v>
      </c>
      <c r="BA58" s="130">
        <f t="shared" si="28"/>
        <v>0</v>
      </c>
      <c r="BB58" s="130">
        <f t="shared" si="29"/>
        <v>4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>
        <f t="shared" si="19"/>
        <v>10</v>
      </c>
      <c r="AC59" s="133">
        <f t="shared" si="20"/>
        <v>2</v>
      </c>
      <c r="AD59" s="133">
        <f t="shared" si="21"/>
        <v>1</v>
      </c>
      <c r="AE59" s="133">
        <f t="shared" si="22"/>
        <v>10</v>
      </c>
      <c r="AF59" s="133">
        <f t="shared" si="23"/>
        <v>3</v>
      </c>
      <c r="AG59" s="130">
        <f t="shared" si="24"/>
        <v>3</v>
      </c>
      <c r="AH59" s="130">
        <v>2</v>
      </c>
      <c r="AI59" s="130" t="str">
        <f t="shared" si="1"/>
        <v/>
      </c>
      <c r="AJ59" s="130" t="str">
        <f t="shared" si="2"/>
        <v/>
      </c>
      <c r="AK59" s="130" t="str">
        <f t="shared" si="3"/>
        <v/>
      </c>
      <c r="AL59" s="130" t="str">
        <f t="shared" si="4"/>
        <v/>
      </c>
      <c r="AM59" s="130">
        <f t="shared" si="5"/>
        <v>0</v>
      </c>
      <c r="AN59" s="130">
        <f t="shared" si="6"/>
        <v>0</v>
      </c>
      <c r="AO59" s="130">
        <f t="shared" si="7"/>
        <v>0</v>
      </c>
      <c r="AP59" s="130">
        <f t="shared" si="8"/>
        <v>4</v>
      </c>
      <c r="AQ59" s="130">
        <f t="shared" si="9"/>
        <v>0</v>
      </c>
      <c r="AR59" s="130">
        <f t="shared" si="10"/>
        <v>4</v>
      </c>
      <c r="AS59" s="130" t="str">
        <f t="shared" si="11"/>
        <v/>
      </c>
      <c r="AT59" s="130" t="str">
        <f t="shared" si="12"/>
        <v/>
      </c>
      <c r="AU59" s="130" t="str">
        <f t="shared" si="13"/>
        <v/>
      </c>
      <c r="AV59" s="130" t="str">
        <f t="shared" si="14"/>
        <v/>
      </c>
      <c r="AW59" s="130">
        <f t="shared" si="15"/>
        <v>0</v>
      </c>
      <c r="AX59" s="131">
        <f t="shared" si="25"/>
        <v>0</v>
      </c>
      <c r="AY59" s="130">
        <f t="shared" si="26"/>
        <v>0</v>
      </c>
      <c r="AZ59" s="130">
        <f t="shared" si="27"/>
        <v>4</v>
      </c>
      <c r="BA59" s="130">
        <f t="shared" si="28"/>
        <v>0</v>
      </c>
      <c r="BB59" s="130">
        <f t="shared" si="29"/>
        <v>4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>
        <f t="shared" si="19"/>
        <v>7</v>
      </c>
      <c r="AC60" s="133">
        <f t="shared" si="20"/>
        <v>1</v>
      </c>
      <c r="AD60" s="133">
        <f t="shared" si="21"/>
        <v>1</v>
      </c>
      <c r="AE60" s="133">
        <f t="shared" si="22"/>
        <v>13</v>
      </c>
      <c r="AF60" s="133">
        <f t="shared" si="23"/>
        <v>4</v>
      </c>
      <c r="AG60" s="130">
        <f t="shared" si="24"/>
        <v>3</v>
      </c>
      <c r="AH60" s="130">
        <v>2</v>
      </c>
      <c r="AI60" s="130" t="str">
        <f t="shared" si="1"/>
        <v/>
      </c>
      <c r="AJ60" s="130" t="str">
        <f t="shared" si="2"/>
        <v/>
      </c>
      <c r="AK60" s="130" t="str">
        <f t="shared" si="3"/>
        <v/>
      </c>
      <c r="AL60" s="130" t="str">
        <f t="shared" si="4"/>
        <v/>
      </c>
      <c r="AM60" s="130">
        <f t="shared" si="5"/>
        <v>0</v>
      </c>
      <c r="AN60" s="130">
        <f t="shared" si="6"/>
        <v>0</v>
      </c>
      <c r="AO60" s="130">
        <f t="shared" si="7"/>
        <v>0</v>
      </c>
      <c r="AP60" s="130">
        <f t="shared" si="8"/>
        <v>4</v>
      </c>
      <c r="AQ60" s="130">
        <f t="shared" si="9"/>
        <v>0</v>
      </c>
      <c r="AR60" s="130">
        <f t="shared" si="10"/>
        <v>4</v>
      </c>
      <c r="AS60" s="130" t="str">
        <f t="shared" si="11"/>
        <v/>
      </c>
      <c r="AT60" s="130" t="str">
        <f t="shared" si="12"/>
        <v/>
      </c>
      <c r="AU60" s="130" t="str">
        <f t="shared" si="13"/>
        <v/>
      </c>
      <c r="AV60" s="130" t="str">
        <f t="shared" si="14"/>
        <v/>
      </c>
      <c r="AW60" s="130">
        <f t="shared" si="15"/>
        <v>0</v>
      </c>
      <c r="AX60" s="131">
        <f t="shared" si="25"/>
        <v>0</v>
      </c>
      <c r="AY60" s="130">
        <f t="shared" si="26"/>
        <v>0</v>
      </c>
      <c r="AZ60" s="130">
        <f t="shared" si="27"/>
        <v>4</v>
      </c>
      <c r="BA60" s="130">
        <f t="shared" si="28"/>
        <v>0</v>
      </c>
      <c r="BB60" s="130">
        <f t="shared" si="29"/>
        <v>4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>
        <f t="shared" si="19"/>
        <v>7</v>
      </c>
      <c r="AC61" s="133">
        <f t="shared" si="20"/>
        <v>1</v>
      </c>
      <c r="AD61" s="133">
        <f t="shared" si="21"/>
        <v>1</v>
      </c>
      <c r="AE61" s="133">
        <f t="shared" si="22"/>
        <v>13</v>
      </c>
      <c r="AF61" s="133">
        <f t="shared" si="23"/>
        <v>8</v>
      </c>
      <c r="AG61" s="130">
        <f t="shared" si="24"/>
        <v>3</v>
      </c>
      <c r="AH61" s="130">
        <v>2</v>
      </c>
      <c r="AI61" s="130" t="str">
        <f t="shared" si="1"/>
        <v/>
      </c>
      <c r="AJ61" s="130" t="str">
        <f t="shared" si="2"/>
        <v/>
      </c>
      <c r="AK61" s="130" t="str">
        <f t="shared" si="3"/>
        <v/>
      </c>
      <c r="AL61" s="130" t="str">
        <f t="shared" si="4"/>
        <v/>
      </c>
      <c r="AM61" s="130">
        <f t="shared" si="5"/>
        <v>0</v>
      </c>
      <c r="AN61" s="130">
        <f t="shared" si="6"/>
        <v>0</v>
      </c>
      <c r="AO61" s="130">
        <f t="shared" si="7"/>
        <v>0</v>
      </c>
      <c r="AP61" s="130">
        <f t="shared" si="8"/>
        <v>4</v>
      </c>
      <c r="AQ61" s="130">
        <f t="shared" si="9"/>
        <v>0</v>
      </c>
      <c r="AR61" s="130">
        <f t="shared" si="10"/>
        <v>4</v>
      </c>
      <c r="AS61" s="130" t="str">
        <f t="shared" si="11"/>
        <v/>
      </c>
      <c r="AT61" s="130" t="str">
        <f t="shared" si="12"/>
        <v/>
      </c>
      <c r="AU61" s="130" t="str">
        <f t="shared" si="13"/>
        <v/>
      </c>
      <c r="AV61" s="130" t="str">
        <f t="shared" si="14"/>
        <v/>
      </c>
      <c r="AW61" s="130">
        <f t="shared" si="15"/>
        <v>0</v>
      </c>
      <c r="AX61" s="131">
        <f t="shared" si="25"/>
        <v>0</v>
      </c>
      <c r="AY61" s="130">
        <f t="shared" si="26"/>
        <v>0</v>
      </c>
      <c r="AZ61" s="130">
        <f t="shared" si="27"/>
        <v>4</v>
      </c>
      <c r="BA61" s="130">
        <f t="shared" si="28"/>
        <v>0</v>
      </c>
      <c r="BB61" s="130">
        <f t="shared" si="29"/>
        <v>4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>
        <f t="shared" si="19"/>
        <v>0</v>
      </c>
      <c r="AC62" s="133">
        <f t="shared" si="20"/>
        <v>0</v>
      </c>
      <c r="AD62" s="133">
        <f t="shared" si="21"/>
        <v>0</v>
      </c>
      <c r="AE62" s="133">
        <f t="shared" si="22"/>
        <v>15</v>
      </c>
      <c r="AF62" s="133">
        <f t="shared" si="23"/>
        <v>20</v>
      </c>
      <c r="AG62" s="130">
        <f t="shared" si="24"/>
        <v>11</v>
      </c>
      <c r="AH62" s="130">
        <v>2</v>
      </c>
      <c r="AI62" s="130" t="str">
        <f t="shared" si="1"/>
        <v/>
      </c>
      <c r="AJ62" s="130" t="str">
        <f t="shared" si="2"/>
        <v/>
      </c>
      <c r="AK62" s="130" t="str">
        <f t="shared" si="3"/>
        <v/>
      </c>
      <c r="AL62" s="130" t="str">
        <f t="shared" si="4"/>
        <v/>
      </c>
      <c r="AM62" s="130">
        <f t="shared" si="5"/>
        <v>0</v>
      </c>
      <c r="AN62" s="130">
        <f t="shared" si="6"/>
        <v>0</v>
      </c>
      <c r="AO62" s="130">
        <f t="shared" si="7"/>
        <v>0</v>
      </c>
      <c r="AP62" s="130">
        <f t="shared" si="8"/>
        <v>11</v>
      </c>
      <c r="AQ62" s="130">
        <f t="shared" si="9"/>
        <v>0</v>
      </c>
      <c r="AR62" s="130">
        <f t="shared" si="10"/>
        <v>11</v>
      </c>
      <c r="AS62" s="130" t="str">
        <f t="shared" si="11"/>
        <v/>
      </c>
      <c r="AT62" s="130" t="str">
        <f t="shared" si="12"/>
        <v/>
      </c>
      <c r="AU62" s="130" t="str">
        <f t="shared" si="13"/>
        <v/>
      </c>
      <c r="AV62" s="130" t="str">
        <f t="shared" si="14"/>
        <v/>
      </c>
      <c r="AW62" s="130">
        <f t="shared" si="15"/>
        <v>0</v>
      </c>
      <c r="AX62" s="131">
        <f t="shared" si="25"/>
        <v>0</v>
      </c>
      <c r="AY62" s="130">
        <f t="shared" si="26"/>
        <v>0</v>
      </c>
      <c r="AZ62" s="130">
        <f t="shared" si="27"/>
        <v>11</v>
      </c>
      <c r="BA62" s="130">
        <f t="shared" si="28"/>
        <v>0</v>
      </c>
      <c r="BB62" s="130">
        <f t="shared" si="29"/>
        <v>11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>
        <f t="shared" si="25"/>
        <v>0</v>
      </c>
      <c r="AY63" s="130">
        <f t="shared" si="26"/>
        <v>0</v>
      </c>
      <c r="AZ63" s="130">
        <f t="shared" si="27"/>
        <v>0</v>
      </c>
      <c r="BA63" s="130">
        <f t="shared" si="28"/>
        <v>0</v>
      </c>
      <c r="BB63" s="130">
        <f t="shared" si="29"/>
        <v>0</v>
      </c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>
        <f t="shared" si="19"/>
        <v>40</v>
      </c>
      <c r="AC64" s="133">
        <f t="shared" si="20"/>
        <v>49</v>
      </c>
      <c r="AD64" s="133">
        <f t="shared" si="21"/>
        <v>39</v>
      </c>
      <c r="AE64" s="133">
        <f t="shared" si="22"/>
        <v>0</v>
      </c>
      <c r="AF64" s="133">
        <f t="shared" si="23"/>
        <v>0</v>
      </c>
      <c r="AG64" s="130">
        <f t="shared" si="24"/>
        <v>0</v>
      </c>
      <c r="AH64" s="130">
        <v>2</v>
      </c>
      <c r="AI64" s="130" t="str">
        <f t="shared" si="1"/>
        <v/>
      </c>
      <c r="AJ64" s="130" t="str">
        <f t="shared" si="2"/>
        <v/>
      </c>
      <c r="AK64" s="130" t="str">
        <f t="shared" si="3"/>
        <v/>
      </c>
      <c r="AL64" s="130" t="str">
        <f t="shared" si="4"/>
        <v/>
      </c>
      <c r="AM64" s="130">
        <f t="shared" si="5"/>
        <v>0</v>
      </c>
      <c r="AN64" s="130">
        <f t="shared" si="6"/>
        <v>39</v>
      </c>
      <c r="AO64" s="130">
        <f t="shared" si="7"/>
        <v>0</v>
      </c>
      <c r="AP64" s="130">
        <f t="shared" si="8"/>
        <v>0</v>
      </c>
      <c r="AQ64" s="130">
        <f t="shared" si="9"/>
        <v>0</v>
      </c>
      <c r="AR64" s="130">
        <f t="shared" si="10"/>
        <v>39</v>
      </c>
      <c r="AS64" s="130" t="str">
        <f t="shared" si="11"/>
        <v/>
      </c>
      <c r="AT64" s="130" t="str">
        <f t="shared" si="12"/>
        <v/>
      </c>
      <c r="AU64" s="130" t="str">
        <f t="shared" si="13"/>
        <v/>
      </c>
      <c r="AV64" s="130" t="str">
        <f t="shared" si="14"/>
        <v/>
      </c>
      <c r="AW64" s="130">
        <f t="shared" si="15"/>
        <v>0</v>
      </c>
      <c r="AX64" s="131">
        <f t="shared" si="25"/>
        <v>39</v>
      </c>
      <c r="AY64" s="130">
        <f t="shared" si="26"/>
        <v>0</v>
      </c>
      <c r="AZ64" s="130">
        <f t="shared" si="27"/>
        <v>0</v>
      </c>
      <c r="BA64" s="130">
        <f t="shared" si="28"/>
        <v>0</v>
      </c>
      <c r="BB64" s="130">
        <f t="shared" si="2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>
        <f t="shared" si="19"/>
        <v>40</v>
      </c>
      <c r="AC65" s="133">
        <f t="shared" si="20"/>
        <v>27</v>
      </c>
      <c r="AD65" s="133">
        <f t="shared" si="21"/>
        <v>36</v>
      </c>
      <c r="AE65" s="133">
        <f t="shared" si="22"/>
        <v>0</v>
      </c>
      <c r="AF65" s="133">
        <f t="shared" si="23"/>
        <v>0</v>
      </c>
      <c r="AG65" s="130">
        <f t="shared" si="24"/>
        <v>0</v>
      </c>
      <c r="AH65" s="130">
        <v>2</v>
      </c>
      <c r="AI65" s="130" t="str">
        <f t="shared" si="1"/>
        <v/>
      </c>
      <c r="AJ65" s="130" t="str">
        <f t="shared" si="2"/>
        <v/>
      </c>
      <c r="AK65" s="130" t="str">
        <f t="shared" si="3"/>
        <v/>
      </c>
      <c r="AL65" s="130" t="str">
        <f t="shared" si="4"/>
        <v/>
      </c>
      <c r="AM65" s="130">
        <f t="shared" si="5"/>
        <v>0</v>
      </c>
      <c r="AN65" s="130">
        <f t="shared" si="6"/>
        <v>36</v>
      </c>
      <c r="AO65" s="130">
        <f t="shared" si="7"/>
        <v>0</v>
      </c>
      <c r="AP65" s="130">
        <f t="shared" si="8"/>
        <v>0</v>
      </c>
      <c r="AQ65" s="130">
        <f t="shared" si="9"/>
        <v>0</v>
      </c>
      <c r="AR65" s="130">
        <f t="shared" si="10"/>
        <v>36</v>
      </c>
      <c r="AS65" s="130" t="str">
        <f t="shared" si="11"/>
        <v/>
      </c>
      <c r="AT65" s="130" t="str">
        <f t="shared" si="12"/>
        <v/>
      </c>
      <c r="AU65" s="130" t="str">
        <f t="shared" si="13"/>
        <v/>
      </c>
      <c r="AV65" s="130" t="str">
        <f t="shared" si="14"/>
        <v/>
      </c>
      <c r="AW65" s="130">
        <f t="shared" si="15"/>
        <v>0</v>
      </c>
      <c r="AX65" s="131">
        <f t="shared" si="25"/>
        <v>36</v>
      </c>
      <c r="AY65" s="130">
        <f t="shared" si="26"/>
        <v>0</v>
      </c>
      <c r="AZ65" s="130">
        <f t="shared" si="27"/>
        <v>0</v>
      </c>
      <c r="BA65" s="130">
        <f t="shared" si="28"/>
        <v>0</v>
      </c>
      <c r="BB65" s="130">
        <f t="shared" si="2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>
        <f t="shared" si="19"/>
        <v>80</v>
      </c>
      <c r="AC66" s="133">
        <f t="shared" si="20"/>
        <v>512</v>
      </c>
      <c r="AD66" s="133">
        <f t="shared" si="21"/>
        <v>63</v>
      </c>
      <c r="AE66" s="133">
        <f t="shared" si="22"/>
        <v>45</v>
      </c>
      <c r="AF66" s="133">
        <f t="shared" si="23"/>
        <v>10</v>
      </c>
      <c r="AG66" s="130">
        <f t="shared" si="24"/>
        <v>15</v>
      </c>
      <c r="AH66" s="130">
        <v>2</v>
      </c>
      <c r="AI66" s="130" t="str">
        <f t="shared" si="1"/>
        <v/>
      </c>
      <c r="AJ66" s="130" t="str">
        <f t="shared" si="2"/>
        <v/>
      </c>
      <c r="AK66" s="130" t="str">
        <f t="shared" si="3"/>
        <v/>
      </c>
      <c r="AL66" s="130" t="str">
        <f t="shared" si="4"/>
        <v/>
      </c>
      <c r="AM66" s="130">
        <f t="shared" si="5"/>
        <v>0</v>
      </c>
      <c r="AN66" s="130">
        <f t="shared" si="6"/>
        <v>78</v>
      </c>
      <c r="AO66" s="130">
        <f t="shared" si="7"/>
        <v>0</v>
      </c>
      <c r="AP66" s="130">
        <f t="shared" si="8"/>
        <v>0</v>
      </c>
      <c r="AQ66" s="130">
        <f t="shared" si="9"/>
        <v>0</v>
      </c>
      <c r="AR66" s="130">
        <f t="shared" si="10"/>
        <v>78</v>
      </c>
      <c r="AS66" s="130" t="str">
        <f t="shared" si="11"/>
        <v/>
      </c>
      <c r="AT66" s="130" t="str">
        <f t="shared" si="12"/>
        <v/>
      </c>
      <c r="AU66" s="130" t="str">
        <f t="shared" si="13"/>
        <v/>
      </c>
      <c r="AV66" s="130" t="str">
        <f t="shared" si="14"/>
        <v/>
      </c>
      <c r="AW66" s="130">
        <f t="shared" si="15"/>
        <v>0</v>
      </c>
      <c r="AX66" s="131">
        <f t="shared" si="25"/>
        <v>78</v>
      </c>
      <c r="AY66" s="130">
        <f t="shared" si="26"/>
        <v>0</v>
      </c>
      <c r="AZ66" s="130">
        <f t="shared" si="27"/>
        <v>0</v>
      </c>
      <c r="BA66" s="130">
        <f t="shared" si="28"/>
        <v>0</v>
      </c>
      <c r="BB66" s="130">
        <f t="shared" si="2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>
        <f t="shared" si="19"/>
        <v>80</v>
      </c>
      <c r="AC67" s="133">
        <f t="shared" si="20"/>
        <v>118</v>
      </c>
      <c r="AD67" s="133">
        <f t="shared" si="21"/>
        <v>55</v>
      </c>
      <c r="AE67" s="133">
        <f t="shared" si="22"/>
        <v>0</v>
      </c>
      <c r="AF67" s="133">
        <f t="shared" si="23"/>
        <v>0</v>
      </c>
      <c r="AG67" s="130">
        <f t="shared" si="24"/>
        <v>0</v>
      </c>
      <c r="AH67" s="130">
        <v>2</v>
      </c>
      <c r="AI67" s="130" t="str">
        <f t="shared" si="1"/>
        <v/>
      </c>
      <c r="AJ67" s="130" t="str">
        <f t="shared" si="2"/>
        <v/>
      </c>
      <c r="AK67" s="130" t="str">
        <f t="shared" si="3"/>
        <v/>
      </c>
      <c r="AL67" s="130" t="str">
        <f t="shared" si="4"/>
        <v/>
      </c>
      <c r="AM67" s="130">
        <f t="shared" si="5"/>
        <v>0</v>
      </c>
      <c r="AN67" s="130">
        <f t="shared" si="6"/>
        <v>55</v>
      </c>
      <c r="AO67" s="130">
        <f t="shared" si="7"/>
        <v>0</v>
      </c>
      <c r="AP67" s="130">
        <f t="shared" si="8"/>
        <v>0</v>
      </c>
      <c r="AQ67" s="130">
        <f t="shared" si="9"/>
        <v>0</v>
      </c>
      <c r="AR67" s="130">
        <f t="shared" si="10"/>
        <v>55</v>
      </c>
      <c r="AS67" s="130" t="str">
        <f t="shared" si="11"/>
        <v/>
      </c>
      <c r="AT67" s="130" t="str">
        <f t="shared" si="12"/>
        <v/>
      </c>
      <c r="AU67" s="130" t="str">
        <f t="shared" si="13"/>
        <v/>
      </c>
      <c r="AV67" s="130" t="str">
        <f t="shared" si="14"/>
        <v/>
      </c>
      <c r="AW67" s="130">
        <f t="shared" si="15"/>
        <v>0</v>
      </c>
      <c r="AX67" s="131">
        <f t="shared" si="25"/>
        <v>55</v>
      </c>
      <c r="AY67" s="130">
        <f t="shared" si="26"/>
        <v>0</v>
      </c>
      <c r="AZ67" s="130">
        <f t="shared" si="27"/>
        <v>0</v>
      </c>
      <c r="BA67" s="130">
        <f t="shared" si="28"/>
        <v>0</v>
      </c>
      <c r="BB67" s="130">
        <f t="shared" si="2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>
        <f t="shared" si="19"/>
        <v>40</v>
      </c>
      <c r="AC68" s="133">
        <f t="shared" si="20"/>
        <v>6</v>
      </c>
      <c r="AD68" s="133">
        <f t="shared" si="21"/>
        <v>27</v>
      </c>
      <c r="AE68" s="133">
        <f t="shared" si="22"/>
        <v>0</v>
      </c>
      <c r="AF68" s="133">
        <f t="shared" si="23"/>
        <v>0</v>
      </c>
      <c r="AG68" s="130">
        <f t="shared" si="24"/>
        <v>0</v>
      </c>
      <c r="AH68" s="130">
        <v>2</v>
      </c>
      <c r="AI68" s="130" t="str">
        <f t="shared" si="1"/>
        <v/>
      </c>
      <c r="AJ68" s="130" t="str">
        <f t="shared" si="2"/>
        <v/>
      </c>
      <c r="AK68" s="130" t="str">
        <f t="shared" si="3"/>
        <v/>
      </c>
      <c r="AL68" s="130" t="str">
        <f t="shared" si="4"/>
        <v/>
      </c>
      <c r="AM68" s="130">
        <f t="shared" si="5"/>
        <v>0</v>
      </c>
      <c r="AN68" s="130">
        <f t="shared" si="6"/>
        <v>27</v>
      </c>
      <c r="AO68" s="130">
        <f t="shared" si="7"/>
        <v>0</v>
      </c>
      <c r="AP68" s="130">
        <f t="shared" si="8"/>
        <v>0</v>
      </c>
      <c r="AQ68" s="130">
        <f t="shared" si="9"/>
        <v>0</v>
      </c>
      <c r="AR68" s="130">
        <f t="shared" si="10"/>
        <v>27</v>
      </c>
      <c r="AS68" s="130" t="str">
        <f t="shared" si="11"/>
        <v/>
      </c>
      <c r="AT68" s="130" t="str">
        <f t="shared" si="12"/>
        <v/>
      </c>
      <c r="AU68" s="130" t="str">
        <f t="shared" si="13"/>
        <v/>
      </c>
      <c r="AV68" s="130" t="str">
        <f t="shared" si="14"/>
        <v/>
      </c>
      <c r="AW68" s="130">
        <f t="shared" si="15"/>
        <v>0</v>
      </c>
      <c r="AX68" s="131">
        <f t="shared" si="25"/>
        <v>27</v>
      </c>
      <c r="AY68" s="130">
        <f t="shared" si="26"/>
        <v>0</v>
      </c>
      <c r="AZ68" s="130">
        <f t="shared" si="27"/>
        <v>0</v>
      </c>
      <c r="BA68" s="130">
        <f t="shared" si="28"/>
        <v>0</v>
      </c>
      <c r="BB68" s="130">
        <f t="shared" si="2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>
        <f t="shared" si="19"/>
        <v>40</v>
      </c>
      <c r="AC69" s="133">
        <f t="shared" si="20"/>
        <v>7</v>
      </c>
      <c r="AD69" s="133">
        <f t="shared" si="21"/>
        <v>29</v>
      </c>
      <c r="AE69" s="133">
        <f t="shared" si="22"/>
        <v>0</v>
      </c>
      <c r="AF69" s="133">
        <f t="shared" si="23"/>
        <v>0</v>
      </c>
      <c r="AG69" s="130">
        <f t="shared" si="24"/>
        <v>0</v>
      </c>
      <c r="AH69" s="130">
        <v>2</v>
      </c>
      <c r="AI69" s="130" t="str">
        <f t="shared" si="1"/>
        <v/>
      </c>
      <c r="AJ69" s="130" t="str">
        <f t="shared" si="2"/>
        <v/>
      </c>
      <c r="AK69" s="130" t="str">
        <f t="shared" si="3"/>
        <v/>
      </c>
      <c r="AL69" s="130" t="str">
        <f t="shared" si="4"/>
        <v/>
      </c>
      <c r="AM69" s="130">
        <f t="shared" si="5"/>
        <v>0</v>
      </c>
      <c r="AN69" s="130">
        <f t="shared" si="6"/>
        <v>29</v>
      </c>
      <c r="AO69" s="130">
        <f t="shared" si="7"/>
        <v>0</v>
      </c>
      <c r="AP69" s="130">
        <f t="shared" si="8"/>
        <v>0</v>
      </c>
      <c r="AQ69" s="130">
        <f t="shared" si="9"/>
        <v>0</v>
      </c>
      <c r="AR69" s="130">
        <f t="shared" si="10"/>
        <v>29</v>
      </c>
      <c r="AS69" s="130" t="str">
        <f t="shared" si="11"/>
        <v/>
      </c>
      <c r="AT69" s="130" t="str">
        <f t="shared" si="12"/>
        <v/>
      </c>
      <c r="AU69" s="130" t="str">
        <f t="shared" si="13"/>
        <v/>
      </c>
      <c r="AV69" s="130" t="str">
        <f t="shared" si="14"/>
        <v/>
      </c>
      <c r="AW69" s="130">
        <f t="shared" si="15"/>
        <v>0</v>
      </c>
      <c r="AX69" s="131">
        <f t="shared" si="25"/>
        <v>29</v>
      </c>
      <c r="AY69" s="130">
        <f t="shared" si="26"/>
        <v>0</v>
      </c>
      <c r="AZ69" s="130">
        <f t="shared" si="27"/>
        <v>0</v>
      </c>
      <c r="BA69" s="130">
        <f t="shared" si="28"/>
        <v>0</v>
      </c>
      <c r="BB69" s="130">
        <f t="shared" si="2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>
        <f t="shared" si="19"/>
        <v>80</v>
      </c>
      <c r="AC70" s="133">
        <f t="shared" si="20"/>
        <v>662</v>
      </c>
      <c r="AD70" s="133">
        <f t="shared" si="21"/>
        <v>73</v>
      </c>
      <c r="AE70" s="133">
        <f t="shared" si="22"/>
        <v>45</v>
      </c>
      <c r="AF70" s="133">
        <f t="shared" si="23"/>
        <v>50</v>
      </c>
      <c r="AG70" s="130">
        <f t="shared" si="24"/>
        <v>38</v>
      </c>
      <c r="AH70" s="130">
        <v>2</v>
      </c>
      <c r="AI70" s="130" t="str">
        <f t="shared" si="1"/>
        <v/>
      </c>
      <c r="AJ70" s="130" t="str">
        <f t="shared" si="2"/>
        <v/>
      </c>
      <c r="AK70" s="130" t="str">
        <f t="shared" si="3"/>
        <v/>
      </c>
      <c r="AL70" s="130" t="str">
        <f t="shared" si="4"/>
        <v/>
      </c>
      <c r="AM70" s="130">
        <f t="shared" si="5"/>
        <v>0</v>
      </c>
      <c r="AN70" s="130">
        <f t="shared" si="6"/>
        <v>111</v>
      </c>
      <c r="AO70" s="130">
        <f t="shared" si="7"/>
        <v>0</v>
      </c>
      <c r="AP70" s="130">
        <f t="shared" si="8"/>
        <v>0</v>
      </c>
      <c r="AQ70" s="130">
        <f t="shared" si="9"/>
        <v>0</v>
      </c>
      <c r="AR70" s="130">
        <f t="shared" si="10"/>
        <v>111</v>
      </c>
      <c r="AS70" s="130" t="str">
        <f t="shared" si="11"/>
        <v/>
      </c>
      <c r="AT70" s="130" t="str">
        <f t="shared" si="12"/>
        <v/>
      </c>
      <c r="AU70" s="130" t="str">
        <f t="shared" si="13"/>
        <v/>
      </c>
      <c r="AV70" s="130" t="str">
        <f t="shared" si="14"/>
        <v/>
      </c>
      <c r="AW70" s="130">
        <f t="shared" si="15"/>
        <v>0</v>
      </c>
      <c r="AX70" s="131">
        <f t="shared" si="25"/>
        <v>111</v>
      </c>
      <c r="AY70" s="130">
        <f t="shared" si="26"/>
        <v>0</v>
      </c>
      <c r="AZ70" s="130">
        <f t="shared" si="27"/>
        <v>0</v>
      </c>
      <c r="BA70" s="130">
        <f t="shared" si="28"/>
        <v>0</v>
      </c>
      <c r="BB70" s="130">
        <f t="shared" si="2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>
        <f t="shared" si="19"/>
        <v>40</v>
      </c>
      <c r="AC71" s="133">
        <f t="shared" si="20"/>
        <v>5</v>
      </c>
      <c r="AD71" s="133">
        <f t="shared" si="21"/>
        <v>30</v>
      </c>
      <c r="AE71" s="133">
        <f t="shared" si="22"/>
        <v>0</v>
      </c>
      <c r="AF71" s="133">
        <f t="shared" si="23"/>
        <v>0</v>
      </c>
      <c r="AG71" s="130">
        <f t="shared" si="24"/>
        <v>0</v>
      </c>
      <c r="AH71" s="130">
        <v>2</v>
      </c>
      <c r="AI71" s="130" t="str">
        <f t="shared" si="1"/>
        <v/>
      </c>
      <c r="AJ71" s="130" t="str">
        <f t="shared" si="2"/>
        <v/>
      </c>
      <c r="AK71" s="130" t="str">
        <f t="shared" si="3"/>
        <v/>
      </c>
      <c r="AL71" s="130" t="str">
        <f t="shared" si="4"/>
        <v/>
      </c>
      <c r="AM71" s="130">
        <f t="shared" si="5"/>
        <v>0</v>
      </c>
      <c r="AN71" s="130">
        <f t="shared" si="6"/>
        <v>30</v>
      </c>
      <c r="AO71" s="130">
        <f t="shared" si="7"/>
        <v>0</v>
      </c>
      <c r="AP71" s="130">
        <f t="shared" si="8"/>
        <v>0</v>
      </c>
      <c r="AQ71" s="130">
        <f t="shared" si="9"/>
        <v>0</v>
      </c>
      <c r="AR71" s="130">
        <f t="shared" si="10"/>
        <v>30</v>
      </c>
      <c r="AS71" s="130" t="str">
        <f t="shared" si="11"/>
        <v/>
      </c>
      <c r="AT71" s="130" t="str">
        <f t="shared" si="12"/>
        <v/>
      </c>
      <c r="AU71" s="130" t="str">
        <f t="shared" si="13"/>
        <v/>
      </c>
      <c r="AV71" s="130" t="str">
        <f t="shared" si="14"/>
        <v/>
      </c>
      <c r="AW71" s="130">
        <f t="shared" si="15"/>
        <v>0</v>
      </c>
      <c r="AX71" s="131">
        <f t="shared" si="25"/>
        <v>30</v>
      </c>
      <c r="AY71" s="130">
        <f t="shared" si="26"/>
        <v>0</v>
      </c>
      <c r="AZ71" s="130">
        <f t="shared" si="27"/>
        <v>0</v>
      </c>
      <c r="BA71" s="130">
        <f t="shared" si="28"/>
        <v>0</v>
      </c>
      <c r="BB71" s="130">
        <f t="shared" si="2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>
        <f t="shared" si="19"/>
        <v>80</v>
      </c>
      <c r="AC72" s="133">
        <f t="shared" si="20"/>
        <v>26</v>
      </c>
      <c r="AD72" s="133">
        <f t="shared" si="21"/>
        <v>77</v>
      </c>
      <c r="AE72" s="133">
        <f t="shared" si="22"/>
        <v>0</v>
      </c>
      <c r="AF72" s="133">
        <f t="shared" si="23"/>
        <v>0</v>
      </c>
      <c r="AG72" s="130">
        <f t="shared" si="24"/>
        <v>0</v>
      </c>
      <c r="AH72" s="130">
        <v>2</v>
      </c>
      <c r="AI72" s="130" t="str">
        <f t="shared" si="1"/>
        <v/>
      </c>
      <c r="AJ72" s="130" t="str">
        <f t="shared" si="2"/>
        <v/>
      </c>
      <c r="AK72" s="130" t="str">
        <f t="shared" si="3"/>
        <v/>
      </c>
      <c r="AL72" s="130" t="str">
        <f t="shared" si="4"/>
        <v/>
      </c>
      <c r="AM72" s="130">
        <f t="shared" si="5"/>
        <v>0</v>
      </c>
      <c r="AN72" s="130">
        <f t="shared" si="6"/>
        <v>77</v>
      </c>
      <c r="AO72" s="130">
        <f t="shared" si="7"/>
        <v>0</v>
      </c>
      <c r="AP72" s="130">
        <f t="shared" si="8"/>
        <v>0</v>
      </c>
      <c r="AQ72" s="130">
        <f t="shared" si="9"/>
        <v>0</v>
      </c>
      <c r="AR72" s="130">
        <f t="shared" si="10"/>
        <v>77</v>
      </c>
      <c r="AS72" s="130" t="str">
        <f t="shared" si="11"/>
        <v/>
      </c>
      <c r="AT72" s="130" t="str">
        <f t="shared" si="12"/>
        <v/>
      </c>
      <c r="AU72" s="130" t="str">
        <f t="shared" si="13"/>
        <v/>
      </c>
      <c r="AV72" s="130" t="str">
        <f t="shared" si="14"/>
        <v/>
      </c>
      <c r="AW72" s="130">
        <f t="shared" si="15"/>
        <v>0</v>
      </c>
      <c r="AX72" s="131">
        <f t="shared" si="25"/>
        <v>77</v>
      </c>
      <c r="AY72" s="130">
        <f t="shared" si="26"/>
        <v>0</v>
      </c>
      <c r="AZ72" s="130">
        <f t="shared" si="27"/>
        <v>0</v>
      </c>
      <c r="BA72" s="130">
        <f t="shared" si="28"/>
        <v>0</v>
      </c>
      <c r="BB72" s="130">
        <f t="shared" si="2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>
        <f t="shared" si="19"/>
        <v>80</v>
      </c>
      <c r="AC73" s="133">
        <f t="shared" si="20"/>
        <v>58</v>
      </c>
      <c r="AD73" s="133">
        <f t="shared" si="21"/>
        <v>61</v>
      </c>
      <c r="AE73" s="133">
        <f t="shared" si="22"/>
        <v>0</v>
      </c>
      <c r="AF73" s="133">
        <f t="shared" si="23"/>
        <v>0</v>
      </c>
      <c r="AG73" s="133">
        <f t="shared" si="24"/>
        <v>0</v>
      </c>
      <c r="AH73" s="133">
        <v>2</v>
      </c>
      <c r="AI73" s="130" t="str">
        <f t="shared" ref="AI73:AI135" si="33">IF($AH73=1,($F73+$I73),"")</f>
        <v/>
      </c>
      <c r="AJ73" s="130" t="str">
        <f t="shared" ref="AJ73:AJ135" si="34">IF($AH73=1,($L73+$O73),"")</f>
        <v/>
      </c>
      <c r="AK73" s="130" t="str">
        <f t="shared" ref="AK73:AK135" si="35">IF($AH73=1,($R73+$U73),"")</f>
        <v/>
      </c>
      <c r="AL73" s="130" t="str">
        <f t="shared" ref="AL73:AL135" si="36">IF($AH73=1,($X73+$AA73),"")</f>
        <v/>
      </c>
      <c r="AM73" s="130">
        <f t="shared" ref="AM73:AM135" si="37">SUM(AI73:AL73)</f>
        <v>0</v>
      </c>
      <c r="AN73" s="130">
        <f t="shared" ref="AN73:AN135" si="38">IF($AH73=2,($F73+$I73),"")</f>
        <v>61</v>
      </c>
      <c r="AO73" s="130">
        <f t="shared" ref="AO73:AO135" si="39">IF($AH73=2,($L73+$O73),"")</f>
        <v>0</v>
      </c>
      <c r="AP73" s="130">
        <f t="shared" ref="AP73:AP135" si="40">IF($AH73=2,($R73+$U73),"")</f>
        <v>0</v>
      </c>
      <c r="AQ73" s="130">
        <f t="shared" ref="AQ73:AQ135" si="41">IF($AH73=2,($X73+$AA73),"")</f>
        <v>0</v>
      </c>
      <c r="AR73" s="130">
        <f t="shared" ref="AR73:AR135" si="42">SUM(AN73:AQ73)</f>
        <v>61</v>
      </c>
      <c r="AS73" s="130" t="str">
        <f t="shared" ref="AS73:AS135" si="43">IF($AH73=3,($F73+$I73),"")</f>
        <v/>
      </c>
      <c r="AT73" s="130" t="str">
        <f t="shared" ref="AT73:AT135" si="44">IF($AH73=3,($L73+$O73),"")</f>
        <v/>
      </c>
      <c r="AU73" s="130" t="str">
        <f t="shared" ref="AU73:AU135" si="45">IF($AH73=3,($R73+$U73),"")</f>
        <v/>
      </c>
      <c r="AV73" s="130" t="str">
        <f t="shared" ref="AV73:AV135" si="46">IF($AH73=3,($X73+$AA73),"")</f>
        <v/>
      </c>
      <c r="AW73" s="130">
        <f t="shared" ref="AW73:AW135" si="47">SUM(AS73:AV73)</f>
        <v>0</v>
      </c>
      <c r="AX73" s="131">
        <f t="shared" si="25"/>
        <v>61</v>
      </c>
      <c r="AY73" s="130">
        <f t="shared" si="26"/>
        <v>0</v>
      </c>
      <c r="AZ73" s="130">
        <f t="shared" si="27"/>
        <v>0</v>
      </c>
      <c r="BA73" s="130">
        <f t="shared" si="28"/>
        <v>0</v>
      </c>
      <c r="BB73" s="130">
        <f t="shared" si="29"/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>
        <f t="shared" ref="AB74:AB137" si="48">D74+J74+P74+V74</f>
        <v>80</v>
      </c>
      <c r="AC74" s="133">
        <f t="shared" ref="AC74:AC137" si="49">E74+K74+Q74+W74</f>
        <v>1043</v>
      </c>
      <c r="AD74" s="133">
        <f t="shared" ref="AD74:AD137" si="50">F74+L74+R74+X74</f>
        <v>70</v>
      </c>
      <c r="AE74" s="133">
        <f t="shared" ref="AE74:AE137" si="51">G74+M74+S74+Y74</f>
        <v>45</v>
      </c>
      <c r="AF74" s="133">
        <f t="shared" ref="AF74:AF137" si="52">H74+N74+T74+Z74</f>
        <v>86</v>
      </c>
      <c r="AG74" s="130">
        <f t="shared" ref="AG74:AG137" si="53">I74+O74+U74+AA74</f>
        <v>45</v>
      </c>
      <c r="AH74" s="130">
        <v>2</v>
      </c>
      <c r="AI74" s="130" t="str">
        <f t="shared" si="33"/>
        <v/>
      </c>
      <c r="AJ74" s="130" t="str">
        <f t="shared" si="34"/>
        <v/>
      </c>
      <c r="AK74" s="130" t="str">
        <f t="shared" si="35"/>
        <v/>
      </c>
      <c r="AL74" s="130" t="str">
        <f t="shared" si="36"/>
        <v/>
      </c>
      <c r="AM74" s="130">
        <f t="shared" si="37"/>
        <v>0</v>
      </c>
      <c r="AN74" s="130">
        <f t="shared" si="38"/>
        <v>115</v>
      </c>
      <c r="AO74" s="130">
        <f t="shared" si="39"/>
        <v>0</v>
      </c>
      <c r="AP74" s="130">
        <f t="shared" si="40"/>
        <v>0</v>
      </c>
      <c r="AQ74" s="130">
        <f t="shared" si="41"/>
        <v>0</v>
      </c>
      <c r="AR74" s="130">
        <f t="shared" si="42"/>
        <v>115</v>
      </c>
      <c r="AS74" s="130" t="str">
        <f t="shared" si="43"/>
        <v/>
      </c>
      <c r="AT74" s="130" t="str">
        <f t="shared" si="44"/>
        <v/>
      </c>
      <c r="AU74" s="130" t="str">
        <f t="shared" si="45"/>
        <v/>
      </c>
      <c r="AV74" s="130" t="str">
        <f t="shared" si="46"/>
        <v/>
      </c>
      <c r="AW74" s="130">
        <f t="shared" si="47"/>
        <v>0</v>
      </c>
      <c r="AX74" s="131">
        <f t="shared" ref="AX74:AX137" si="54">F74+I74</f>
        <v>115</v>
      </c>
      <c r="AY74" s="130">
        <f t="shared" ref="AY74:AY137" si="55">L74+O74</f>
        <v>0</v>
      </c>
      <c r="AZ74" s="130">
        <f t="shared" ref="AZ74:AZ137" si="56">R74+U74</f>
        <v>0</v>
      </c>
      <c r="BA74" s="130">
        <f t="shared" ref="BA74:BA137" si="57">X74+AA74</f>
        <v>0</v>
      </c>
      <c r="BB74" s="130">
        <f t="shared" ref="BB74:BB137" si="58">SUM(AX74:BA74)</f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>
        <f t="shared" si="48"/>
        <v>80</v>
      </c>
      <c r="AC75" s="133">
        <f t="shared" si="49"/>
        <v>526</v>
      </c>
      <c r="AD75" s="133">
        <f t="shared" si="50"/>
        <v>64</v>
      </c>
      <c r="AE75" s="133">
        <f t="shared" si="51"/>
        <v>45</v>
      </c>
      <c r="AF75" s="133">
        <f t="shared" si="52"/>
        <v>75</v>
      </c>
      <c r="AG75" s="130">
        <f t="shared" si="53"/>
        <v>42</v>
      </c>
      <c r="AH75" s="130">
        <v>2</v>
      </c>
      <c r="AI75" s="130" t="str">
        <f t="shared" si="33"/>
        <v/>
      </c>
      <c r="AJ75" s="130" t="str">
        <f t="shared" si="34"/>
        <v/>
      </c>
      <c r="AK75" s="130" t="str">
        <f t="shared" si="35"/>
        <v/>
      </c>
      <c r="AL75" s="130" t="str">
        <f t="shared" si="36"/>
        <v/>
      </c>
      <c r="AM75" s="130">
        <f t="shared" si="37"/>
        <v>0</v>
      </c>
      <c r="AN75" s="130">
        <f t="shared" si="38"/>
        <v>106</v>
      </c>
      <c r="AO75" s="130">
        <f t="shared" si="39"/>
        <v>0</v>
      </c>
      <c r="AP75" s="130">
        <f t="shared" si="40"/>
        <v>0</v>
      </c>
      <c r="AQ75" s="130">
        <f t="shared" si="41"/>
        <v>0</v>
      </c>
      <c r="AR75" s="130">
        <f t="shared" si="42"/>
        <v>106</v>
      </c>
      <c r="AS75" s="130" t="str">
        <f t="shared" si="43"/>
        <v/>
      </c>
      <c r="AT75" s="130" t="str">
        <f t="shared" si="44"/>
        <v/>
      </c>
      <c r="AU75" s="130" t="str">
        <f t="shared" si="45"/>
        <v/>
      </c>
      <c r="AV75" s="130" t="str">
        <f t="shared" si="46"/>
        <v/>
      </c>
      <c r="AW75" s="130">
        <f t="shared" si="47"/>
        <v>0</v>
      </c>
      <c r="AX75" s="131">
        <f t="shared" si="54"/>
        <v>106</v>
      </c>
      <c r="AY75" s="130">
        <f t="shared" si="55"/>
        <v>0</v>
      </c>
      <c r="AZ75" s="130">
        <f t="shared" si="56"/>
        <v>0</v>
      </c>
      <c r="BA75" s="130">
        <f t="shared" si="57"/>
        <v>0</v>
      </c>
      <c r="BB75" s="130">
        <f t="shared" si="58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>
        <f t="shared" si="48"/>
        <v>40</v>
      </c>
      <c r="AC76" s="133">
        <f t="shared" si="49"/>
        <v>26</v>
      </c>
      <c r="AD76" s="133">
        <f t="shared" si="50"/>
        <v>44</v>
      </c>
      <c r="AE76" s="133">
        <f t="shared" si="51"/>
        <v>0</v>
      </c>
      <c r="AF76" s="133">
        <f t="shared" si="52"/>
        <v>0</v>
      </c>
      <c r="AG76" s="133">
        <f t="shared" si="53"/>
        <v>0</v>
      </c>
      <c r="AH76" s="133">
        <v>2</v>
      </c>
      <c r="AI76" s="130" t="str">
        <f t="shared" si="33"/>
        <v/>
      </c>
      <c r="AJ76" s="130" t="str">
        <f t="shared" si="34"/>
        <v/>
      </c>
      <c r="AK76" s="130" t="str">
        <f t="shared" si="35"/>
        <v/>
      </c>
      <c r="AL76" s="130" t="str">
        <f t="shared" si="36"/>
        <v/>
      </c>
      <c r="AM76" s="130">
        <f t="shared" si="37"/>
        <v>0</v>
      </c>
      <c r="AN76" s="130">
        <f t="shared" si="38"/>
        <v>44</v>
      </c>
      <c r="AO76" s="130">
        <f t="shared" si="39"/>
        <v>0</v>
      </c>
      <c r="AP76" s="130">
        <f t="shared" si="40"/>
        <v>0</v>
      </c>
      <c r="AQ76" s="130">
        <f t="shared" si="41"/>
        <v>0</v>
      </c>
      <c r="AR76" s="130">
        <f t="shared" si="42"/>
        <v>44</v>
      </c>
      <c r="AS76" s="130" t="str">
        <f t="shared" si="43"/>
        <v/>
      </c>
      <c r="AT76" s="130" t="str">
        <f t="shared" si="44"/>
        <v/>
      </c>
      <c r="AU76" s="130" t="str">
        <f t="shared" si="45"/>
        <v/>
      </c>
      <c r="AV76" s="130" t="str">
        <f t="shared" si="46"/>
        <v/>
      </c>
      <c r="AW76" s="130">
        <f t="shared" si="47"/>
        <v>0</v>
      </c>
      <c r="AX76" s="131">
        <f t="shared" si="54"/>
        <v>44</v>
      </c>
      <c r="AY76" s="130">
        <f t="shared" si="55"/>
        <v>0</v>
      </c>
      <c r="AZ76" s="130">
        <f t="shared" si="56"/>
        <v>0</v>
      </c>
      <c r="BA76" s="130">
        <f t="shared" si="57"/>
        <v>0</v>
      </c>
      <c r="BB76" s="130">
        <f t="shared" si="58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>
        <f t="shared" si="48"/>
        <v>80</v>
      </c>
      <c r="AC77" s="133">
        <f t="shared" si="49"/>
        <v>34</v>
      </c>
      <c r="AD77" s="133">
        <f t="shared" si="50"/>
        <v>78</v>
      </c>
      <c r="AE77" s="133">
        <f t="shared" si="51"/>
        <v>0</v>
      </c>
      <c r="AF77" s="133">
        <f t="shared" si="52"/>
        <v>0</v>
      </c>
      <c r="AG77" s="130">
        <f t="shared" si="53"/>
        <v>0</v>
      </c>
      <c r="AH77" s="130">
        <v>2</v>
      </c>
      <c r="AI77" s="130" t="str">
        <f t="shared" si="33"/>
        <v/>
      </c>
      <c r="AJ77" s="130" t="str">
        <f t="shared" si="34"/>
        <v/>
      </c>
      <c r="AK77" s="130" t="str">
        <f t="shared" si="35"/>
        <v/>
      </c>
      <c r="AL77" s="130" t="str">
        <f t="shared" si="36"/>
        <v/>
      </c>
      <c r="AM77" s="130">
        <f t="shared" si="37"/>
        <v>0</v>
      </c>
      <c r="AN77" s="130">
        <f t="shared" si="38"/>
        <v>78</v>
      </c>
      <c r="AO77" s="130">
        <f t="shared" si="39"/>
        <v>0</v>
      </c>
      <c r="AP77" s="130">
        <f t="shared" si="40"/>
        <v>0</v>
      </c>
      <c r="AQ77" s="130">
        <f t="shared" si="41"/>
        <v>0</v>
      </c>
      <c r="AR77" s="130">
        <f t="shared" si="42"/>
        <v>78</v>
      </c>
      <c r="AS77" s="130" t="str">
        <f t="shared" si="43"/>
        <v/>
      </c>
      <c r="AT77" s="130" t="str">
        <f t="shared" si="44"/>
        <v/>
      </c>
      <c r="AU77" s="130" t="str">
        <f t="shared" si="45"/>
        <v/>
      </c>
      <c r="AV77" s="130" t="str">
        <f t="shared" si="46"/>
        <v/>
      </c>
      <c r="AW77" s="130">
        <f t="shared" si="47"/>
        <v>0</v>
      </c>
      <c r="AX77" s="131">
        <f t="shared" si="54"/>
        <v>78</v>
      </c>
      <c r="AY77" s="130">
        <f t="shared" si="55"/>
        <v>0</v>
      </c>
      <c r="AZ77" s="130">
        <f t="shared" si="56"/>
        <v>0</v>
      </c>
      <c r="BA77" s="130">
        <f t="shared" si="57"/>
        <v>0</v>
      </c>
      <c r="BB77" s="130">
        <f t="shared" si="58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>
        <f t="shared" si="48"/>
        <v>40</v>
      </c>
      <c r="AC78" s="133">
        <f t="shared" si="49"/>
        <v>108</v>
      </c>
      <c r="AD78" s="133">
        <f t="shared" si="50"/>
        <v>34</v>
      </c>
      <c r="AE78" s="133">
        <f t="shared" si="51"/>
        <v>0</v>
      </c>
      <c r="AF78" s="133">
        <f t="shared" si="52"/>
        <v>0</v>
      </c>
      <c r="AG78" s="130">
        <f t="shared" si="53"/>
        <v>0</v>
      </c>
      <c r="AH78" s="130">
        <v>2</v>
      </c>
      <c r="AI78" s="130" t="str">
        <f t="shared" si="33"/>
        <v/>
      </c>
      <c r="AJ78" s="130" t="str">
        <f t="shared" si="34"/>
        <v/>
      </c>
      <c r="AK78" s="130" t="str">
        <f t="shared" si="35"/>
        <v/>
      </c>
      <c r="AL78" s="130" t="str">
        <f t="shared" si="36"/>
        <v/>
      </c>
      <c r="AM78" s="130">
        <f t="shared" si="37"/>
        <v>0</v>
      </c>
      <c r="AN78" s="130">
        <f t="shared" si="38"/>
        <v>34</v>
      </c>
      <c r="AO78" s="130">
        <f t="shared" si="39"/>
        <v>0</v>
      </c>
      <c r="AP78" s="130">
        <f t="shared" si="40"/>
        <v>0</v>
      </c>
      <c r="AQ78" s="130">
        <f t="shared" si="41"/>
        <v>0</v>
      </c>
      <c r="AR78" s="130">
        <f t="shared" si="42"/>
        <v>34</v>
      </c>
      <c r="AS78" s="130" t="str">
        <f t="shared" si="43"/>
        <v/>
      </c>
      <c r="AT78" s="130" t="str">
        <f t="shared" si="44"/>
        <v/>
      </c>
      <c r="AU78" s="130" t="str">
        <f t="shared" si="45"/>
        <v/>
      </c>
      <c r="AV78" s="130" t="str">
        <f t="shared" si="46"/>
        <v/>
      </c>
      <c r="AW78" s="130">
        <f t="shared" si="47"/>
        <v>0</v>
      </c>
      <c r="AX78" s="131">
        <f t="shared" si="54"/>
        <v>34</v>
      </c>
      <c r="AY78" s="130">
        <f t="shared" si="55"/>
        <v>0</v>
      </c>
      <c r="AZ78" s="130">
        <f t="shared" si="56"/>
        <v>0</v>
      </c>
      <c r="BA78" s="130">
        <f t="shared" si="57"/>
        <v>0</v>
      </c>
      <c r="BB78" s="130">
        <f t="shared" si="58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>
        <f t="shared" si="48"/>
        <v>40</v>
      </c>
      <c r="AC79" s="133">
        <f t="shared" si="49"/>
        <v>39</v>
      </c>
      <c r="AD79" s="133">
        <f t="shared" si="50"/>
        <v>37</v>
      </c>
      <c r="AE79" s="133">
        <f t="shared" si="51"/>
        <v>0</v>
      </c>
      <c r="AF79" s="133">
        <f t="shared" si="52"/>
        <v>0</v>
      </c>
      <c r="AG79" s="130">
        <f t="shared" si="53"/>
        <v>0</v>
      </c>
      <c r="AH79" s="130">
        <v>2</v>
      </c>
      <c r="AI79" s="130" t="str">
        <f t="shared" si="33"/>
        <v/>
      </c>
      <c r="AJ79" s="130" t="str">
        <f t="shared" si="34"/>
        <v/>
      </c>
      <c r="AK79" s="130" t="str">
        <f t="shared" si="35"/>
        <v/>
      </c>
      <c r="AL79" s="130" t="str">
        <f t="shared" si="36"/>
        <v/>
      </c>
      <c r="AM79" s="130">
        <f t="shared" si="37"/>
        <v>0</v>
      </c>
      <c r="AN79" s="130">
        <f t="shared" si="38"/>
        <v>37</v>
      </c>
      <c r="AO79" s="130">
        <f t="shared" si="39"/>
        <v>0</v>
      </c>
      <c r="AP79" s="130">
        <f t="shared" si="40"/>
        <v>0</v>
      </c>
      <c r="AQ79" s="130">
        <f t="shared" si="41"/>
        <v>0</v>
      </c>
      <c r="AR79" s="130">
        <f t="shared" si="42"/>
        <v>37</v>
      </c>
      <c r="AS79" s="130" t="str">
        <f t="shared" si="43"/>
        <v/>
      </c>
      <c r="AT79" s="130" t="str">
        <f t="shared" si="44"/>
        <v/>
      </c>
      <c r="AU79" s="130" t="str">
        <f t="shared" si="45"/>
        <v/>
      </c>
      <c r="AV79" s="130" t="str">
        <f t="shared" si="46"/>
        <v/>
      </c>
      <c r="AW79" s="130">
        <f t="shared" si="47"/>
        <v>0</v>
      </c>
      <c r="AX79" s="131">
        <f t="shared" si="54"/>
        <v>37</v>
      </c>
      <c r="AY79" s="130">
        <f t="shared" si="55"/>
        <v>0</v>
      </c>
      <c r="AZ79" s="130">
        <f t="shared" si="56"/>
        <v>0</v>
      </c>
      <c r="BA79" s="130">
        <f t="shared" si="57"/>
        <v>0</v>
      </c>
      <c r="BB79" s="130">
        <f t="shared" si="58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>
        <f t="shared" si="48"/>
        <v>80</v>
      </c>
      <c r="AC80" s="133">
        <f t="shared" si="49"/>
        <v>284</v>
      </c>
      <c r="AD80" s="133">
        <f t="shared" si="50"/>
        <v>76</v>
      </c>
      <c r="AE80" s="133">
        <f t="shared" si="51"/>
        <v>45</v>
      </c>
      <c r="AF80" s="133">
        <f t="shared" si="52"/>
        <v>40</v>
      </c>
      <c r="AG80" s="130">
        <f t="shared" si="53"/>
        <v>33</v>
      </c>
      <c r="AH80" s="130">
        <v>2</v>
      </c>
      <c r="AI80" s="130" t="str">
        <f t="shared" si="33"/>
        <v/>
      </c>
      <c r="AJ80" s="130" t="str">
        <f t="shared" si="34"/>
        <v/>
      </c>
      <c r="AK80" s="130" t="str">
        <f t="shared" si="35"/>
        <v/>
      </c>
      <c r="AL80" s="130" t="str">
        <f t="shared" si="36"/>
        <v/>
      </c>
      <c r="AM80" s="130">
        <f t="shared" si="37"/>
        <v>0</v>
      </c>
      <c r="AN80" s="130">
        <f t="shared" si="38"/>
        <v>109</v>
      </c>
      <c r="AO80" s="130">
        <f t="shared" si="39"/>
        <v>0</v>
      </c>
      <c r="AP80" s="130">
        <f t="shared" si="40"/>
        <v>0</v>
      </c>
      <c r="AQ80" s="130">
        <f t="shared" si="41"/>
        <v>0</v>
      </c>
      <c r="AR80" s="130">
        <f t="shared" si="42"/>
        <v>109</v>
      </c>
      <c r="AS80" s="130" t="str">
        <f t="shared" si="43"/>
        <v/>
      </c>
      <c r="AT80" s="130" t="str">
        <f t="shared" si="44"/>
        <v/>
      </c>
      <c r="AU80" s="130" t="str">
        <f t="shared" si="45"/>
        <v/>
      </c>
      <c r="AV80" s="130" t="str">
        <f t="shared" si="46"/>
        <v/>
      </c>
      <c r="AW80" s="130">
        <f t="shared" si="47"/>
        <v>0</v>
      </c>
      <c r="AX80" s="131">
        <f t="shared" si="54"/>
        <v>109</v>
      </c>
      <c r="AY80" s="130">
        <f t="shared" si="55"/>
        <v>0</v>
      </c>
      <c r="AZ80" s="130">
        <f t="shared" si="56"/>
        <v>0</v>
      </c>
      <c r="BA80" s="130">
        <f t="shared" si="57"/>
        <v>0</v>
      </c>
      <c r="BB80" s="130">
        <f t="shared" si="58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>
        <f t="shared" si="48"/>
        <v>80</v>
      </c>
      <c r="AC81" s="133">
        <f t="shared" si="49"/>
        <v>325</v>
      </c>
      <c r="AD81" s="133">
        <f t="shared" si="50"/>
        <v>77</v>
      </c>
      <c r="AE81" s="133">
        <f t="shared" si="51"/>
        <v>0</v>
      </c>
      <c r="AF81" s="133">
        <f t="shared" si="52"/>
        <v>0</v>
      </c>
      <c r="AG81" s="133">
        <f t="shared" si="53"/>
        <v>0</v>
      </c>
      <c r="AH81" s="133">
        <v>2</v>
      </c>
      <c r="AI81" s="130" t="str">
        <f t="shared" si="33"/>
        <v/>
      </c>
      <c r="AJ81" s="130" t="str">
        <f t="shared" si="34"/>
        <v/>
      </c>
      <c r="AK81" s="130" t="str">
        <f t="shared" si="35"/>
        <v/>
      </c>
      <c r="AL81" s="130" t="str">
        <f t="shared" si="36"/>
        <v/>
      </c>
      <c r="AM81" s="130">
        <f t="shared" si="37"/>
        <v>0</v>
      </c>
      <c r="AN81" s="130">
        <f t="shared" si="38"/>
        <v>77</v>
      </c>
      <c r="AO81" s="130">
        <f t="shared" si="39"/>
        <v>0</v>
      </c>
      <c r="AP81" s="130">
        <f t="shared" si="40"/>
        <v>0</v>
      </c>
      <c r="AQ81" s="130">
        <f t="shared" si="41"/>
        <v>0</v>
      </c>
      <c r="AR81" s="130">
        <f t="shared" si="42"/>
        <v>77</v>
      </c>
      <c r="AS81" s="130" t="str">
        <f t="shared" si="43"/>
        <v/>
      </c>
      <c r="AT81" s="130" t="str">
        <f t="shared" si="44"/>
        <v/>
      </c>
      <c r="AU81" s="130" t="str">
        <f t="shared" si="45"/>
        <v/>
      </c>
      <c r="AV81" s="130" t="str">
        <f t="shared" si="46"/>
        <v/>
      </c>
      <c r="AW81" s="130">
        <f t="shared" si="47"/>
        <v>0</v>
      </c>
      <c r="AX81" s="131">
        <f t="shared" si="54"/>
        <v>77</v>
      </c>
      <c r="AY81" s="130">
        <f t="shared" si="55"/>
        <v>0</v>
      </c>
      <c r="AZ81" s="130">
        <f t="shared" si="56"/>
        <v>0</v>
      </c>
      <c r="BA81" s="130">
        <f t="shared" si="57"/>
        <v>0</v>
      </c>
      <c r="BB81" s="130">
        <f t="shared" si="58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>
        <f t="shared" si="48"/>
        <v>80</v>
      </c>
      <c r="AC82" s="133">
        <f t="shared" si="49"/>
        <v>149</v>
      </c>
      <c r="AD82" s="133">
        <f t="shared" si="50"/>
        <v>74</v>
      </c>
      <c r="AE82" s="133">
        <f t="shared" si="51"/>
        <v>45</v>
      </c>
      <c r="AF82" s="133">
        <f t="shared" si="52"/>
        <v>25</v>
      </c>
      <c r="AG82" s="133">
        <f t="shared" si="53"/>
        <v>36</v>
      </c>
      <c r="AH82" s="133">
        <v>2</v>
      </c>
      <c r="AI82" s="130" t="str">
        <f t="shared" si="33"/>
        <v/>
      </c>
      <c r="AJ82" s="130" t="str">
        <f t="shared" si="34"/>
        <v/>
      </c>
      <c r="AK82" s="130" t="str">
        <f t="shared" si="35"/>
        <v/>
      </c>
      <c r="AL82" s="130" t="str">
        <f t="shared" si="36"/>
        <v/>
      </c>
      <c r="AM82" s="130">
        <f t="shared" si="37"/>
        <v>0</v>
      </c>
      <c r="AN82" s="130">
        <f t="shared" si="38"/>
        <v>110</v>
      </c>
      <c r="AO82" s="130">
        <f t="shared" si="39"/>
        <v>0</v>
      </c>
      <c r="AP82" s="130">
        <f t="shared" si="40"/>
        <v>0</v>
      </c>
      <c r="AQ82" s="130">
        <f t="shared" si="41"/>
        <v>0</v>
      </c>
      <c r="AR82" s="130">
        <f t="shared" si="42"/>
        <v>110</v>
      </c>
      <c r="AS82" s="130" t="str">
        <f t="shared" si="43"/>
        <v/>
      </c>
      <c r="AT82" s="130" t="str">
        <f t="shared" si="44"/>
        <v/>
      </c>
      <c r="AU82" s="130" t="str">
        <f t="shared" si="45"/>
        <v/>
      </c>
      <c r="AV82" s="130" t="str">
        <f t="shared" si="46"/>
        <v/>
      </c>
      <c r="AW82" s="130">
        <f t="shared" si="47"/>
        <v>0</v>
      </c>
      <c r="AX82" s="131">
        <f t="shared" si="54"/>
        <v>110</v>
      </c>
      <c r="AY82" s="130">
        <f t="shared" si="55"/>
        <v>0</v>
      </c>
      <c r="AZ82" s="130">
        <f t="shared" si="56"/>
        <v>0</v>
      </c>
      <c r="BA82" s="130">
        <f t="shared" si="57"/>
        <v>0</v>
      </c>
      <c r="BB82" s="130">
        <f t="shared" si="58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>
        <f t="shared" si="48"/>
        <v>80</v>
      </c>
      <c r="AC83" s="159">
        <f t="shared" si="49"/>
        <v>407</v>
      </c>
      <c r="AD83" s="159">
        <f t="shared" si="50"/>
        <v>78</v>
      </c>
      <c r="AE83" s="159">
        <f t="shared" si="51"/>
        <v>0</v>
      </c>
      <c r="AF83" s="159">
        <f t="shared" si="52"/>
        <v>0</v>
      </c>
      <c r="AG83" s="139">
        <f t="shared" si="53"/>
        <v>0</v>
      </c>
      <c r="AH83" s="139">
        <v>2</v>
      </c>
      <c r="AI83" s="139" t="str">
        <f t="shared" si="33"/>
        <v/>
      </c>
      <c r="AJ83" s="139" t="str">
        <f t="shared" si="34"/>
        <v/>
      </c>
      <c r="AK83" s="139" t="str">
        <f t="shared" si="35"/>
        <v/>
      </c>
      <c r="AL83" s="139" t="str">
        <f t="shared" si="36"/>
        <v/>
      </c>
      <c r="AM83" s="139">
        <f t="shared" si="37"/>
        <v>0</v>
      </c>
      <c r="AN83" s="139">
        <f t="shared" si="38"/>
        <v>78</v>
      </c>
      <c r="AO83" s="139">
        <f t="shared" si="39"/>
        <v>0</v>
      </c>
      <c r="AP83" s="139">
        <f t="shared" si="40"/>
        <v>0</v>
      </c>
      <c r="AQ83" s="139">
        <f t="shared" si="41"/>
        <v>0</v>
      </c>
      <c r="AR83" s="139">
        <f t="shared" si="42"/>
        <v>78</v>
      </c>
      <c r="AS83" s="139" t="str">
        <f t="shared" si="43"/>
        <v/>
      </c>
      <c r="AT83" s="139" t="str">
        <f t="shared" si="44"/>
        <v/>
      </c>
      <c r="AU83" s="139" t="str">
        <f t="shared" si="45"/>
        <v/>
      </c>
      <c r="AV83" s="139" t="str">
        <f t="shared" si="46"/>
        <v/>
      </c>
      <c r="AW83" s="139">
        <f t="shared" si="47"/>
        <v>0</v>
      </c>
      <c r="AX83" s="140">
        <f t="shared" si="54"/>
        <v>78</v>
      </c>
      <c r="AY83" s="139">
        <f t="shared" si="55"/>
        <v>0</v>
      </c>
      <c r="AZ83" s="139">
        <f t="shared" si="56"/>
        <v>0</v>
      </c>
      <c r="BA83" s="139">
        <f t="shared" si="57"/>
        <v>0</v>
      </c>
      <c r="BB83" s="139">
        <f t="shared" si="58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AW84" si="59">SUM(E51:E83)</f>
        <v>4411</v>
      </c>
      <c r="F84" s="157">
        <f t="shared" si="59"/>
        <v>1122</v>
      </c>
      <c r="G84" s="161">
        <f t="shared" si="59"/>
        <v>270</v>
      </c>
      <c r="H84" s="161">
        <f t="shared" si="59"/>
        <v>286</v>
      </c>
      <c r="I84" s="158">
        <f t="shared" si="59"/>
        <v>209</v>
      </c>
      <c r="J84" s="161">
        <f t="shared" si="59"/>
        <v>0</v>
      </c>
      <c r="K84" s="161">
        <f t="shared" si="59"/>
        <v>0</v>
      </c>
      <c r="L84" s="161">
        <f t="shared" si="59"/>
        <v>0</v>
      </c>
      <c r="M84" s="161">
        <f t="shared" si="59"/>
        <v>0</v>
      </c>
      <c r="N84" s="161">
        <f t="shared" si="59"/>
        <v>0</v>
      </c>
      <c r="O84" s="141">
        <f t="shared" si="59"/>
        <v>0</v>
      </c>
      <c r="P84" s="161">
        <f t="shared" si="59"/>
        <v>84</v>
      </c>
      <c r="Q84" s="161">
        <f t="shared" si="59"/>
        <v>27</v>
      </c>
      <c r="R84" s="161">
        <f t="shared" si="59"/>
        <v>18</v>
      </c>
      <c r="S84" s="161">
        <f t="shared" si="59"/>
        <v>171</v>
      </c>
      <c r="T84" s="161">
        <f t="shared" si="59"/>
        <v>90</v>
      </c>
      <c r="U84" s="141">
        <f t="shared" si="59"/>
        <v>62</v>
      </c>
      <c r="V84" s="161">
        <f t="shared" si="59"/>
        <v>0</v>
      </c>
      <c r="W84" s="161">
        <f t="shared" si="59"/>
        <v>0</v>
      </c>
      <c r="X84" s="161">
        <f t="shared" si="59"/>
        <v>0</v>
      </c>
      <c r="Y84" s="161">
        <f t="shared" si="59"/>
        <v>0</v>
      </c>
      <c r="Z84" s="161">
        <f t="shared" si="59"/>
        <v>0</v>
      </c>
      <c r="AA84" s="141">
        <f t="shared" si="59"/>
        <v>0</v>
      </c>
      <c r="AB84" s="161">
        <f t="shared" si="48"/>
        <v>1364</v>
      </c>
      <c r="AC84" s="161">
        <f t="shared" si="49"/>
        <v>4438</v>
      </c>
      <c r="AD84" s="161">
        <f t="shared" si="50"/>
        <v>1140</v>
      </c>
      <c r="AE84" s="161">
        <f t="shared" si="51"/>
        <v>441</v>
      </c>
      <c r="AF84" s="161">
        <f t="shared" si="52"/>
        <v>376</v>
      </c>
      <c r="AG84" s="141">
        <f t="shared" si="53"/>
        <v>271</v>
      </c>
      <c r="AH84" s="141">
        <f t="shared" si="59"/>
        <v>64</v>
      </c>
      <c r="AI84" s="141">
        <f t="shared" si="59"/>
        <v>0</v>
      </c>
      <c r="AJ84" s="141">
        <f t="shared" si="59"/>
        <v>0</v>
      </c>
      <c r="AK84" s="141">
        <f t="shared" si="59"/>
        <v>0</v>
      </c>
      <c r="AL84" s="141">
        <f t="shared" si="59"/>
        <v>0</v>
      </c>
      <c r="AM84" s="141">
        <f t="shared" si="59"/>
        <v>0</v>
      </c>
      <c r="AN84" s="141">
        <f t="shared" si="59"/>
        <v>1331</v>
      </c>
      <c r="AO84" s="141">
        <f t="shared" si="59"/>
        <v>0</v>
      </c>
      <c r="AP84" s="141">
        <f t="shared" si="59"/>
        <v>80</v>
      </c>
      <c r="AQ84" s="141">
        <f t="shared" si="59"/>
        <v>0</v>
      </c>
      <c r="AR84" s="141">
        <f t="shared" si="59"/>
        <v>1411</v>
      </c>
      <c r="AS84" s="141">
        <f t="shared" si="59"/>
        <v>0</v>
      </c>
      <c r="AT84" s="141">
        <f t="shared" si="59"/>
        <v>0</v>
      </c>
      <c r="AU84" s="141">
        <f t="shared" si="59"/>
        <v>0</v>
      </c>
      <c r="AV84" s="141">
        <f t="shared" si="59"/>
        <v>0</v>
      </c>
      <c r="AW84" s="141">
        <f t="shared" si="59"/>
        <v>0</v>
      </c>
      <c r="AX84" s="142">
        <f t="shared" si="54"/>
        <v>1331</v>
      </c>
      <c r="AY84" s="141">
        <f t="shared" si="55"/>
        <v>0</v>
      </c>
      <c r="AZ84" s="141">
        <f t="shared" si="56"/>
        <v>80</v>
      </c>
      <c r="BA84" s="141">
        <f t="shared" si="57"/>
        <v>0</v>
      </c>
      <c r="BB84" s="141">
        <f t="shared" si="58"/>
        <v>1411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>
        <f t="shared" si="54"/>
        <v>0</v>
      </c>
      <c r="AY85" s="153">
        <f t="shared" si="55"/>
        <v>0</v>
      </c>
      <c r="AZ85" s="153">
        <f t="shared" si="56"/>
        <v>0</v>
      </c>
      <c r="BA85" s="153">
        <f t="shared" si="57"/>
        <v>0</v>
      </c>
      <c r="BB85" s="153">
        <f t="shared" si="58"/>
        <v>0</v>
      </c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>
        <f t="shared" si="54"/>
        <v>0</v>
      </c>
      <c r="AY86" s="130">
        <f t="shared" si="55"/>
        <v>0</v>
      </c>
      <c r="AZ86" s="130">
        <f t="shared" si="56"/>
        <v>0</v>
      </c>
      <c r="BA86" s="130">
        <f t="shared" si="57"/>
        <v>0</v>
      </c>
      <c r="BB86" s="130">
        <f t="shared" si="58"/>
        <v>0</v>
      </c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>
        <f t="shared" si="48"/>
        <v>0</v>
      </c>
      <c r="AC87" s="133">
        <f t="shared" si="49"/>
        <v>0</v>
      </c>
      <c r="AD87" s="133">
        <f t="shared" si="50"/>
        <v>0</v>
      </c>
      <c r="AE87" s="133">
        <f t="shared" si="51"/>
        <v>5</v>
      </c>
      <c r="AF87" s="133">
        <f t="shared" si="52"/>
        <v>4</v>
      </c>
      <c r="AG87" s="130">
        <f t="shared" si="53"/>
        <v>3</v>
      </c>
      <c r="AH87" s="130">
        <v>1</v>
      </c>
      <c r="AI87" s="130">
        <f t="shared" si="33"/>
        <v>0</v>
      </c>
      <c r="AJ87" s="130">
        <f t="shared" si="34"/>
        <v>0</v>
      </c>
      <c r="AK87" s="130">
        <f t="shared" si="35"/>
        <v>0</v>
      </c>
      <c r="AL87" s="130">
        <f t="shared" si="36"/>
        <v>3</v>
      </c>
      <c r="AM87" s="130">
        <f t="shared" si="37"/>
        <v>3</v>
      </c>
      <c r="AN87" s="130" t="str">
        <f t="shared" si="38"/>
        <v/>
      </c>
      <c r="AO87" s="130" t="str">
        <f t="shared" si="39"/>
        <v/>
      </c>
      <c r="AP87" s="130" t="str">
        <f t="shared" si="40"/>
        <v/>
      </c>
      <c r="AQ87" s="130" t="str">
        <f t="shared" si="41"/>
        <v/>
      </c>
      <c r="AR87" s="130">
        <f t="shared" si="42"/>
        <v>0</v>
      </c>
      <c r="AS87" s="130" t="str">
        <f t="shared" si="43"/>
        <v/>
      </c>
      <c r="AT87" s="130" t="str">
        <f t="shared" si="44"/>
        <v/>
      </c>
      <c r="AU87" s="130" t="str">
        <f t="shared" si="45"/>
        <v/>
      </c>
      <c r="AV87" s="130" t="str">
        <f t="shared" si="46"/>
        <v/>
      </c>
      <c r="AW87" s="130">
        <f t="shared" si="47"/>
        <v>0</v>
      </c>
      <c r="AX87" s="131">
        <f t="shared" si="54"/>
        <v>0</v>
      </c>
      <c r="AY87" s="130">
        <f t="shared" si="55"/>
        <v>0</v>
      </c>
      <c r="AZ87" s="130">
        <f t="shared" si="56"/>
        <v>0</v>
      </c>
      <c r="BA87" s="130">
        <f t="shared" si="57"/>
        <v>3</v>
      </c>
      <c r="BB87" s="130">
        <f t="shared" si="58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>
        <f t="shared" si="48"/>
        <v>0</v>
      </c>
      <c r="AC88" s="133">
        <f t="shared" si="49"/>
        <v>0</v>
      </c>
      <c r="AD88" s="133">
        <f t="shared" si="50"/>
        <v>0</v>
      </c>
      <c r="AE88" s="133">
        <f t="shared" si="51"/>
        <v>5</v>
      </c>
      <c r="AF88" s="133">
        <f t="shared" si="52"/>
        <v>4</v>
      </c>
      <c r="AG88" s="130">
        <f t="shared" si="53"/>
        <v>1</v>
      </c>
      <c r="AH88" s="130">
        <v>1</v>
      </c>
      <c r="AI88" s="130">
        <f t="shared" si="33"/>
        <v>0</v>
      </c>
      <c r="AJ88" s="130">
        <f t="shared" si="34"/>
        <v>0</v>
      </c>
      <c r="AK88" s="130">
        <f t="shared" si="35"/>
        <v>0</v>
      </c>
      <c r="AL88" s="130">
        <f t="shared" si="36"/>
        <v>1</v>
      </c>
      <c r="AM88" s="130">
        <f t="shared" si="37"/>
        <v>1</v>
      </c>
      <c r="AN88" s="130" t="str">
        <f t="shared" si="38"/>
        <v/>
      </c>
      <c r="AO88" s="130" t="str">
        <f t="shared" si="39"/>
        <v/>
      </c>
      <c r="AP88" s="130" t="str">
        <f t="shared" si="40"/>
        <v/>
      </c>
      <c r="AQ88" s="130" t="str">
        <f t="shared" si="41"/>
        <v/>
      </c>
      <c r="AR88" s="130">
        <f t="shared" si="42"/>
        <v>0</v>
      </c>
      <c r="AS88" s="130" t="str">
        <f t="shared" si="43"/>
        <v/>
      </c>
      <c r="AT88" s="130" t="str">
        <f t="shared" si="44"/>
        <v/>
      </c>
      <c r="AU88" s="130" t="str">
        <f t="shared" si="45"/>
        <v/>
      </c>
      <c r="AV88" s="130" t="str">
        <f t="shared" si="46"/>
        <v/>
      </c>
      <c r="AW88" s="130">
        <f t="shared" si="47"/>
        <v>0</v>
      </c>
      <c r="AX88" s="131">
        <f t="shared" si="54"/>
        <v>0</v>
      </c>
      <c r="AY88" s="130">
        <f t="shared" si="55"/>
        <v>0</v>
      </c>
      <c r="AZ88" s="130">
        <f t="shared" si="56"/>
        <v>0</v>
      </c>
      <c r="BA88" s="130">
        <f t="shared" si="57"/>
        <v>1</v>
      </c>
      <c r="BB88" s="130">
        <f t="shared" si="58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>
        <f t="shared" si="48"/>
        <v>0</v>
      </c>
      <c r="AC89" s="133">
        <f t="shared" si="49"/>
        <v>0</v>
      </c>
      <c r="AD89" s="133">
        <f t="shared" si="50"/>
        <v>0</v>
      </c>
      <c r="AE89" s="133">
        <f t="shared" si="51"/>
        <v>5</v>
      </c>
      <c r="AF89" s="133">
        <f t="shared" si="52"/>
        <v>3</v>
      </c>
      <c r="AG89" s="130">
        <f t="shared" si="53"/>
        <v>3</v>
      </c>
      <c r="AH89" s="130">
        <v>2</v>
      </c>
      <c r="AI89" s="130" t="str">
        <f t="shared" si="33"/>
        <v/>
      </c>
      <c r="AJ89" s="130" t="str">
        <f t="shared" si="34"/>
        <v/>
      </c>
      <c r="AK89" s="130" t="str">
        <f t="shared" si="35"/>
        <v/>
      </c>
      <c r="AL89" s="130" t="str">
        <f t="shared" si="36"/>
        <v/>
      </c>
      <c r="AM89" s="130">
        <f t="shared" si="37"/>
        <v>0</v>
      </c>
      <c r="AN89" s="130">
        <f t="shared" si="38"/>
        <v>0</v>
      </c>
      <c r="AO89" s="130">
        <f t="shared" si="39"/>
        <v>0</v>
      </c>
      <c r="AP89" s="130">
        <f t="shared" si="40"/>
        <v>0</v>
      </c>
      <c r="AQ89" s="130">
        <f t="shared" si="41"/>
        <v>3</v>
      </c>
      <c r="AR89" s="130">
        <f t="shared" si="42"/>
        <v>3</v>
      </c>
      <c r="AS89" s="130" t="str">
        <f t="shared" si="43"/>
        <v/>
      </c>
      <c r="AT89" s="130" t="str">
        <f t="shared" si="44"/>
        <v/>
      </c>
      <c r="AU89" s="130" t="str">
        <f t="shared" si="45"/>
        <v/>
      </c>
      <c r="AV89" s="130" t="str">
        <f t="shared" si="46"/>
        <v/>
      </c>
      <c r="AW89" s="130">
        <f t="shared" si="47"/>
        <v>0</v>
      </c>
      <c r="AX89" s="131">
        <f t="shared" si="54"/>
        <v>0</v>
      </c>
      <c r="AY89" s="130">
        <f t="shared" si="55"/>
        <v>0</v>
      </c>
      <c r="AZ89" s="130">
        <f t="shared" si="56"/>
        <v>0</v>
      </c>
      <c r="BA89" s="130">
        <f t="shared" si="57"/>
        <v>3</v>
      </c>
      <c r="BB89" s="130">
        <f t="shared" si="58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>
        <f t="shared" si="54"/>
        <v>0</v>
      </c>
      <c r="AY90" s="130">
        <f t="shared" si="55"/>
        <v>0</v>
      </c>
      <c r="AZ90" s="130">
        <f t="shared" si="56"/>
        <v>0</v>
      </c>
      <c r="BA90" s="130">
        <f t="shared" si="57"/>
        <v>0</v>
      </c>
      <c r="BB90" s="130">
        <f t="shared" si="58"/>
        <v>0</v>
      </c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>
        <f t="shared" si="48"/>
        <v>0</v>
      </c>
      <c r="AC91" s="133">
        <f t="shared" si="49"/>
        <v>0</v>
      </c>
      <c r="AD91" s="133">
        <f t="shared" si="50"/>
        <v>0</v>
      </c>
      <c r="AE91" s="133">
        <f t="shared" si="51"/>
        <v>50</v>
      </c>
      <c r="AF91" s="133">
        <f t="shared" si="52"/>
        <v>59</v>
      </c>
      <c r="AG91" s="130">
        <f t="shared" si="53"/>
        <v>41</v>
      </c>
      <c r="AH91" s="130">
        <v>1</v>
      </c>
      <c r="AI91" s="130">
        <f t="shared" si="33"/>
        <v>0</v>
      </c>
      <c r="AJ91" s="130">
        <f t="shared" si="34"/>
        <v>0</v>
      </c>
      <c r="AK91" s="130">
        <f t="shared" si="35"/>
        <v>41</v>
      </c>
      <c r="AL91" s="130">
        <f t="shared" si="36"/>
        <v>0</v>
      </c>
      <c r="AM91" s="130">
        <f t="shared" si="37"/>
        <v>41</v>
      </c>
      <c r="AN91" s="130" t="str">
        <f t="shared" si="38"/>
        <v/>
      </c>
      <c r="AO91" s="130" t="str">
        <f t="shared" si="39"/>
        <v/>
      </c>
      <c r="AP91" s="130" t="str">
        <f t="shared" si="40"/>
        <v/>
      </c>
      <c r="AQ91" s="130" t="str">
        <f t="shared" si="41"/>
        <v/>
      </c>
      <c r="AR91" s="130">
        <f t="shared" si="42"/>
        <v>0</v>
      </c>
      <c r="AS91" s="130" t="str">
        <f t="shared" si="43"/>
        <v/>
      </c>
      <c r="AT91" s="130" t="str">
        <f t="shared" si="44"/>
        <v/>
      </c>
      <c r="AU91" s="130" t="str">
        <f t="shared" si="45"/>
        <v/>
      </c>
      <c r="AV91" s="130" t="str">
        <f t="shared" si="46"/>
        <v/>
      </c>
      <c r="AW91" s="130">
        <f t="shared" si="47"/>
        <v>0</v>
      </c>
      <c r="AX91" s="131">
        <f t="shared" si="54"/>
        <v>0</v>
      </c>
      <c r="AY91" s="130">
        <f t="shared" si="55"/>
        <v>0</v>
      </c>
      <c r="AZ91" s="130">
        <f t="shared" si="56"/>
        <v>41</v>
      </c>
      <c r="BA91" s="130">
        <f t="shared" si="57"/>
        <v>0</v>
      </c>
      <c r="BB91" s="130">
        <f t="shared" si="58"/>
        <v>41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>
        <f t="shared" si="48"/>
        <v>0</v>
      </c>
      <c r="AC92" s="133">
        <f t="shared" si="49"/>
        <v>0</v>
      </c>
      <c r="AD92" s="133">
        <f t="shared" si="50"/>
        <v>0</v>
      </c>
      <c r="AE92" s="133">
        <f t="shared" si="51"/>
        <v>20</v>
      </c>
      <c r="AF92" s="133">
        <f t="shared" si="52"/>
        <v>7</v>
      </c>
      <c r="AG92" s="130">
        <f t="shared" si="53"/>
        <v>3</v>
      </c>
      <c r="AH92" s="130">
        <v>2</v>
      </c>
      <c r="AI92" s="130" t="str">
        <f t="shared" si="33"/>
        <v/>
      </c>
      <c r="AJ92" s="130" t="str">
        <f t="shared" si="34"/>
        <v/>
      </c>
      <c r="AK92" s="130" t="str">
        <f t="shared" si="35"/>
        <v/>
      </c>
      <c r="AL92" s="130" t="str">
        <f t="shared" si="36"/>
        <v/>
      </c>
      <c r="AM92" s="130">
        <f t="shared" si="37"/>
        <v>0</v>
      </c>
      <c r="AN92" s="130">
        <f t="shared" si="38"/>
        <v>0</v>
      </c>
      <c r="AO92" s="130">
        <f t="shared" si="39"/>
        <v>0</v>
      </c>
      <c r="AP92" s="130">
        <f t="shared" si="40"/>
        <v>3</v>
      </c>
      <c r="AQ92" s="130">
        <f t="shared" si="41"/>
        <v>0</v>
      </c>
      <c r="AR92" s="130">
        <f t="shared" si="42"/>
        <v>3</v>
      </c>
      <c r="AS92" s="130" t="str">
        <f t="shared" si="43"/>
        <v/>
      </c>
      <c r="AT92" s="130" t="str">
        <f t="shared" si="44"/>
        <v/>
      </c>
      <c r="AU92" s="130" t="str">
        <f t="shared" si="45"/>
        <v/>
      </c>
      <c r="AV92" s="130" t="str">
        <f t="shared" si="46"/>
        <v/>
      </c>
      <c r="AW92" s="130">
        <f t="shared" si="47"/>
        <v>0</v>
      </c>
      <c r="AX92" s="131">
        <f t="shared" si="54"/>
        <v>0</v>
      </c>
      <c r="AY92" s="130">
        <f t="shared" si="55"/>
        <v>0</v>
      </c>
      <c r="AZ92" s="130">
        <f t="shared" si="56"/>
        <v>3</v>
      </c>
      <c r="BA92" s="130">
        <f t="shared" si="57"/>
        <v>0</v>
      </c>
      <c r="BB92" s="130">
        <f t="shared" si="58"/>
        <v>3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>
        <f t="shared" si="48"/>
        <v>0</v>
      </c>
      <c r="AC93" s="133">
        <f t="shared" si="49"/>
        <v>0</v>
      </c>
      <c r="AD93" s="133">
        <f t="shared" si="50"/>
        <v>0</v>
      </c>
      <c r="AE93" s="133">
        <f t="shared" si="51"/>
        <v>30</v>
      </c>
      <c r="AF93" s="133">
        <f t="shared" si="52"/>
        <v>30</v>
      </c>
      <c r="AG93" s="130">
        <f t="shared" si="53"/>
        <v>18</v>
      </c>
      <c r="AH93" s="130">
        <v>1</v>
      </c>
      <c r="AI93" s="130">
        <f t="shared" si="33"/>
        <v>0</v>
      </c>
      <c r="AJ93" s="130">
        <f t="shared" si="34"/>
        <v>0</v>
      </c>
      <c r="AK93" s="130">
        <f t="shared" si="35"/>
        <v>18</v>
      </c>
      <c r="AL93" s="130">
        <f t="shared" si="36"/>
        <v>0</v>
      </c>
      <c r="AM93" s="130">
        <f t="shared" si="37"/>
        <v>18</v>
      </c>
      <c r="AN93" s="130" t="str">
        <f t="shared" si="38"/>
        <v/>
      </c>
      <c r="AO93" s="130" t="str">
        <f t="shared" si="39"/>
        <v/>
      </c>
      <c r="AP93" s="130" t="str">
        <f t="shared" si="40"/>
        <v/>
      </c>
      <c r="AQ93" s="130" t="str">
        <f t="shared" si="41"/>
        <v/>
      </c>
      <c r="AR93" s="130">
        <f t="shared" si="42"/>
        <v>0</v>
      </c>
      <c r="AS93" s="130" t="str">
        <f t="shared" si="43"/>
        <v/>
      </c>
      <c r="AT93" s="130" t="str">
        <f t="shared" si="44"/>
        <v/>
      </c>
      <c r="AU93" s="130" t="str">
        <f t="shared" si="45"/>
        <v/>
      </c>
      <c r="AV93" s="130" t="str">
        <f t="shared" si="46"/>
        <v/>
      </c>
      <c r="AW93" s="130">
        <f t="shared" si="47"/>
        <v>0</v>
      </c>
      <c r="AX93" s="131">
        <f t="shared" si="54"/>
        <v>0</v>
      </c>
      <c r="AY93" s="130">
        <f t="shared" si="55"/>
        <v>0</v>
      </c>
      <c r="AZ93" s="130">
        <f t="shared" si="56"/>
        <v>18</v>
      </c>
      <c r="BA93" s="130">
        <f t="shared" si="57"/>
        <v>0</v>
      </c>
      <c r="BB93" s="130">
        <f t="shared" si="58"/>
        <v>18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>
        <f t="shared" si="48"/>
        <v>0</v>
      </c>
      <c r="AC94" s="133">
        <f t="shared" si="49"/>
        <v>0</v>
      </c>
      <c r="AD94" s="133">
        <f t="shared" si="50"/>
        <v>0</v>
      </c>
      <c r="AE94" s="133">
        <f t="shared" si="51"/>
        <v>30</v>
      </c>
      <c r="AF94" s="133">
        <f t="shared" si="52"/>
        <v>18</v>
      </c>
      <c r="AG94" s="130">
        <f t="shared" si="53"/>
        <v>12</v>
      </c>
      <c r="AH94" s="130">
        <v>2</v>
      </c>
      <c r="AI94" s="130" t="str">
        <f t="shared" si="33"/>
        <v/>
      </c>
      <c r="AJ94" s="130" t="str">
        <f t="shared" si="34"/>
        <v/>
      </c>
      <c r="AK94" s="130" t="str">
        <f t="shared" si="35"/>
        <v/>
      </c>
      <c r="AL94" s="130" t="str">
        <f t="shared" si="36"/>
        <v/>
      </c>
      <c r="AM94" s="130">
        <f t="shared" si="37"/>
        <v>0</v>
      </c>
      <c r="AN94" s="130">
        <f t="shared" si="38"/>
        <v>0</v>
      </c>
      <c r="AO94" s="130">
        <f t="shared" si="39"/>
        <v>0</v>
      </c>
      <c r="AP94" s="130">
        <f t="shared" si="40"/>
        <v>12</v>
      </c>
      <c r="AQ94" s="130">
        <f t="shared" si="41"/>
        <v>0</v>
      </c>
      <c r="AR94" s="130">
        <f t="shared" si="42"/>
        <v>12</v>
      </c>
      <c r="AS94" s="130" t="str">
        <f t="shared" si="43"/>
        <v/>
      </c>
      <c r="AT94" s="130" t="str">
        <f t="shared" si="44"/>
        <v/>
      </c>
      <c r="AU94" s="130" t="str">
        <f t="shared" si="45"/>
        <v/>
      </c>
      <c r="AV94" s="130" t="str">
        <f t="shared" si="46"/>
        <v/>
      </c>
      <c r="AW94" s="130">
        <f t="shared" si="47"/>
        <v>0</v>
      </c>
      <c r="AX94" s="131">
        <f t="shared" si="54"/>
        <v>0</v>
      </c>
      <c r="AY94" s="130">
        <f t="shared" si="55"/>
        <v>0</v>
      </c>
      <c r="AZ94" s="130">
        <f t="shared" si="56"/>
        <v>12</v>
      </c>
      <c r="BA94" s="130">
        <f t="shared" si="57"/>
        <v>0</v>
      </c>
      <c r="BB94" s="130">
        <f t="shared" si="58"/>
        <v>12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>
        <f t="shared" si="48"/>
        <v>0</v>
      </c>
      <c r="AC95" s="133">
        <f t="shared" si="49"/>
        <v>0</v>
      </c>
      <c r="AD95" s="133">
        <f t="shared" si="50"/>
        <v>0</v>
      </c>
      <c r="AE95" s="133">
        <f t="shared" si="51"/>
        <v>30</v>
      </c>
      <c r="AF95" s="133">
        <f t="shared" si="52"/>
        <v>16</v>
      </c>
      <c r="AG95" s="130">
        <f t="shared" si="53"/>
        <v>12</v>
      </c>
      <c r="AH95" s="130">
        <v>2</v>
      </c>
      <c r="AI95" s="130" t="str">
        <f t="shared" si="33"/>
        <v/>
      </c>
      <c r="AJ95" s="130" t="str">
        <f t="shared" si="34"/>
        <v/>
      </c>
      <c r="AK95" s="130" t="str">
        <f t="shared" si="35"/>
        <v/>
      </c>
      <c r="AL95" s="130" t="str">
        <f t="shared" si="36"/>
        <v/>
      </c>
      <c r="AM95" s="130">
        <f t="shared" si="37"/>
        <v>0</v>
      </c>
      <c r="AN95" s="130">
        <f t="shared" si="38"/>
        <v>0</v>
      </c>
      <c r="AO95" s="130">
        <f t="shared" si="39"/>
        <v>0</v>
      </c>
      <c r="AP95" s="130">
        <f t="shared" si="40"/>
        <v>12</v>
      </c>
      <c r="AQ95" s="130">
        <f t="shared" si="41"/>
        <v>0</v>
      </c>
      <c r="AR95" s="130">
        <f t="shared" si="42"/>
        <v>12</v>
      </c>
      <c r="AS95" s="130" t="str">
        <f t="shared" si="43"/>
        <v/>
      </c>
      <c r="AT95" s="130" t="str">
        <f t="shared" si="44"/>
        <v/>
      </c>
      <c r="AU95" s="130" t="str">
        <f t="shared" si="45"/>
        <v/>
      </c>
      <c r="AV95" s="130" t="str">
        <f t="shared" si="46"/>
        <v/>
      </c>
      <c r="AW95" s="130">
        <f t="shared" si="47"/>
        <v>0</v>
      </c>
      <c r="AX95" s="131">
        <f t="shared" si="54"/>
        <v>0</v>
      </c>
      <c r="AY95" s="130">
        <f t="shared" si="55"/>
        <v>0</v>
      </c>
      <c r="AZ95" s="130">
        <f t="shared" si="56"/>
        <v>12</v>
      </c>
      <c r="BA95" s="130">
        <f t="shared" si="57"/>
        <v>0</v>
      </c>
      <c r="BB95" s="130">
        <f t="shared" si="58"/>
        <v>12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>
        <f t="shared" si="48"/>
        <v>0</v>
      </c>
      <c r="AC96" s="133">
        <f t="shared" si="49"/>
        <v>0</v>
      </c>
      <c r="AD96" s="133">
        <f t="shared" si="50"/>
        <v>0</v>
      </c>
      <c r="AE96" s="133">
        <f t="shared" si="51"/>
        <v>30</v>
      </c>
      <c r="AF96" s="133">
        <f t="shared" si="52"/>
        <v>20</v>
      </c>
      <c r="AG96" s="130">
        <f t="shared" si="53"/>
        <v>13</v>
      </c>
      <c r="AH96" s="130">
        <v>2</v>
      </c>
      <c r="AI96" s="130" t="str">
        <f t="shared" si="33"/>
        <v/>
      </c>
      <c r="AJ96" s="130" t="str">
        <f t="shared" si="34"/>
        <v/>
      </c>
      <c r="AK96" s="130" t="str">
        <f t="shared" si="35"/>
        <v/>
      </c>
      <c r="AL96" s="130" t="str">
        <f t="shared" si="36"/>
        <v/>
      </c>
      <c r="AM96" s="130">
        <f t="shared" si="37"/>
        <v>0</v>
      </c>
      <c r="AN96" s="130">
        <f t="shared" si="38"/>
        <v>0</v>
      </c>
      <c r="AO96" s="130">
        <f t="shared" si="39"/>
        <v>0</v>
      </c>
      <c r="AP96" s="130">
        <f t="shared" si="40"/>
        <v>13</v>
      </c>
      <c r="AQ96" s="130">
        <f t="shared" si="41"/>
        <v>0</v>
      </c>
      <c r="AR96" s="130">
        <f t="shared" si="42"/>
        <v>13</v>
      </c>
      <c r="AS96" s="130" t="str">
        <f t="shared" si="43"/>
        <v/>
      </c>
      <c r="AT96" s="130" t="str">
        <f t="shared" si="44"/>
        <v/>
      </c>
      <c r="AU96" s="130" t="str">
        <f t="shared" si="45"/>
        <v/>
      </c>
      <c r="AV96" s="130" t="str">
        <f t="shared" si="46"/>
        <v/>
      </c>
      <c r="AW96" s="130">
        <f t="shared" si="47"/>
        <v>0</v>
      </c>
      <c r="AX96" s="131">
        <f t="shared" si="54"/>
        <v>0</v>
      </c>
      <c r="AY96" s="130">
        <f t="shared" si="55"/>
        <v>0</v>
      </c>
      <c r="AZ96" s="130">
        <f t="shared" si="56"/>
        <v>13</v>
      </c>
      <c r="BA96" s="130">
        <f t="shared" si="57"/>
        <v>0</v>
      </c>
      <c r="BB96" s="130">
        <f t="shared" si="58"/>
        <v>13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>
        <f t="shared" si="54"/>
        <v>0</v>
      </c>
      <c r="AY97" s="130">
        <f t="shared" si="55"/>
        <v>0</v>
      </c>
      <c r="AZ97" s="130">
        <f t="shared" si="56"/>
        <v>0</v>
      </c>
      <c r="BA97" s="130">
        <f t="shared" si="57"/>
        <v>0</v>
      </c>
      <c r="BB97" s="130">
        <f t="shared" si="58"/>
        <v>0</v>
      </c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>
        <f t="shared" si="48"/>
        <v>20</v>
      </c>
      <c r="AC98" s="133">
        <f t="shared" si="49"/>
        <v>9</v>
      </c>
      <c r="AD98" s="133">
        <f t="shared" si="50"/>
        <v>11</v>
      </c>
      <c r="AE98" s="133">
        <f t="shared" si="51"/>
        <v>0</v>
      </c>
      <c r="AF98" s="133">
        <f t="shared" si="52"/>
        <v>0</v>
      </c>
      <c r="AG98" s="130">
        <f t="shared" si="53"/>
        <v>0</v>
      </c>
      <c r="AH98" s="130">
        <v>2</v>
      </c>
      <c r="AI98" s="130" t="str">
        <f t="shared" si="33"/>
        <v/>
      </c>
      <c r="AJ98" s="130" t="str">
        <f t="shared" si="34"/>
        <v/>
      </c>
      <c r="AK98" s="130" t="str">
        <f t="shared" si="35"/>
        <v/>
      </c>
      <c r="AL98" s="130" t="str">
        <f t="shared" si="36"/>
        <v/>
      </c>
      <c r="AM98" s="130">
        <f t="shared" si="37"/>
        <v>0</v>
      </c>
      <c r="AN98" s="130">
        <f t="shared" si="38"/>
        <v>11</v>
      </c>
      <c r="AO98" s="130">
        <f t="shared" si="39"/>
        <v>0</v>
      </c>
      <c r="AP98" s="130">
        <f t="shared" si="40"/>
        <v>0</v>
      </c>
      <c r="AQ98" s="130">
        <f t="shared" si="41"/>
        <v>0</v>
      </c>
      <c r="AR98" s="130">
        <f t="shared" si="42"/>
        <v>11</v>
      </c>
      <c r="AS98" s="130" t="str">
        <f t="shared" si="43"/>
        <v/>
      </c>
      <c r="AT98" s="130" t="str">
        <f t="shared" si="44"/>
        <v/>
      </c>
      <c r="AU98" s="130" t="str">
        <f t="shared" si="45"/>
        <v/>
      </c>
      <c r="AV98" s="130" t="str">
        <f t="shared" si="46"/>
        <v/>
      </c>
      <c r="AW98" s="130">
        <f t="shared" si="47"/>
        <v>0</v>
      </c>
      <c r="AX98" s="131">
        <f t="shared" si="54"/>
        <v>11</v>
      </c>
      <c r="AY98" s="130">
        <f t="shared" si="55"/>
        <v>0</v>
      </c>
      <c r="AZ98" s="130">
        <f t="shared" si="56"/>
        <v>0</v>
      </c>
      <c r="BA98" s="130">
        <f t="shared" si="57"/>
        <v>0</v>
      </c>
      <c r="BB98" s="130">
        <f t="shared" si="58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>
        <f t="shared" si="48"/>
        <v>30</v>
      </c>
      <c r="AC99" s="133">
        <f t="shared" si="49"/>
        <v>13</v>
      </c>
      <c r="AD99" s="133">
        <f t="shared" si="50"/>
        <v>17</v>
      </c>
      <c r="AE99" s="133">
        <f t="shared" si="51"/>
        <v>0</v>
      </c>
      <c r="AF99" s="133">
        <f t="shared" si="52"/>
        <v>0</v>
      </c>
      <c r="AG99" s="130">
        <f t="shared" si="53"/>
        <v>0</v>
      </c>
      <c r="AH99" s="130">
        <v>1</v>
      </c>
      <c r="AI99" s="130">
        <f t="shared" si="33"/>
        <v>17</v>
      </c>
      <c r="AJ99" s="130">
        <f t="shared" si="34"/>
        <v>0</v>
      </c>
      <c r="AK99" s="130">
        <f t="shared" si="35"/>
        <v>0</v>
      </c>
      <c r="AL99" s="130">
        <f t="shared" si="36"/>
        <v>0</v>
      </c>
      <c r="AM99" s="130">
        <f t="shared" si="37"/>
        <v>17</v>
      </c>
      <c r="AN99" s="130" t="str">
        <f t="shared" si="38"/>
        <v/>
      </c>
      <c r="AO99" s="130" t="str">
        <f t="shared" si="39"/>
        <v/>
      </c>
      <c r="AP99" s="130" t="str">
        <f t="shared" si="40"/>
        <v/>
      </c>
      <c r="AQ99" s="130" t="str">
        <f t="shared" si="41"/>
        <v/>
      </c>
      <c r="AR99" s="130">
        <f t="shared" si="42"/>
        <v>0</v>
      </c>
      <c r="AS99" s="130" t="str">
        <f t="shared" si="43"/>
        <v/>
      </c>
      <c r="AT99" s="130" t="str">
        <f t="shared" si="44"/>
        <v/>
      </c>
      <c r="AU99" s="130" t="str">
        <f t="shared" si="45"/>
        <v/>
      </c>
      <c r="AV99" s="130" t="str">
        <f t="shared" si="46"/>
        <v/>
      </c>
      <c r="AW99" s="130">
        <f t="shared" si="47"/>
        <v>0</v>
      </c>
      <c r="AX99" s="131">
        <f t="shared" si="54"/>
        <v>17</v>
      </c>
      <c r="AY99" s="130">
        <f t="shared" si="55"/>
        <v>0</v>
      </c>
      <c r="AZ99" s="130">
        <f t="shared" si="56"/>
        <v>0</v>
      </c>
      <c r="BA99" s="130">
        <f t="shared" si="57"/>
        <v>0</v>
      </c>
      <c r="BB99" s="130">
        <f t="shared" si="58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>
        <f t="shared" si="48"/>
        <v>45</v>
      </c>
      <c r="AC100" s="133">
        <f t="shared" si="49"/>
        <v>33</v>
      </c>
      <c r="AD100" s="133">
        <f t="shared" si="50"/>
        <v>40</v>
      </c>
      <c r="AE100" s="133">
        <f t="shared" si="51"/>
        <v>0</v>
      </c>
      <c r="AF100" s="133">
        <f t="shared" si="52"/>
        <v>0</v>
      </c>
      <c r="AG100" s="130">
        <f t="shared" si="53"/>
        <v>0</v>
      </c>
      <c r="AH100" s="130">
        <v>2</v>
      </c>
      <c r="AI100" s="130" t="str">
        <f t="shared" si="33"/>
        <v/>
      </c>
      <c r="AJ100" s="130" t="str">
        <f t="shared" si="34"/>
        <v/>
      </c>
      <c r="AK100" s="130" t="str">
        <f t="shared" si="35"/>
        <v/>
      </c>
      <c r="AL100" s="130" t="str">
        <f t="shared" si="36"/>
        <v/>
      </c>
      <c r="AM100" s="130">
        <f t="shared" si="37"/>
        <v>0</v>
      </c>
      <c r="AN100" s="130">
        <f t="shared" si="38"/>
        <v>40</v>
      </c>
      <c r="AO100" s="130">
        <f t="shared" si="39"/>
        <v>0</v>
      </c>
      <c r="AP100" s="130">
        <f t="shared" si="40"/>
        <v>0</v>
      </c>
      <c r="AQ100" s="130">
        <f t="shared" si="41"/>
        <v>0</v>
      </c>
      <c r="AR100" s="130">
        <f t="shared" si="42"/>
        <v>40</v>
      </c>
      <c r="AS100" s="130" t="str">
        <f t="shared" si="43"/>
        <v/>
      </c>
      <c r="AT100" s="130" t="str">
        <f t="shared" si="44"/>
        <v/>
      </c>
      <c r="AU100" s="130" t="str">
        <f t="shared" si="45"/>
        <v/>
      </c>
      <c r="AV100" s="130" t="str">
        <f t="shared" si="46"/>
        <v/>
      </c>
      <c r="AW100" s="130">
        <f t="shared" si="47"/>
        <v>0</v>
      </c>
      <c r="AX100" s="131">
        <f t="shared" si="54"/>
        <v>40</v>
      </c>
      <c r="AY100" s="130">
        <f t="shared" si="55"/>
        <v>0</v>
      </c>
      <c r="AZ100" s="130">
        <f t="shared" si="56"/>
        <v>0</v>
      </c>
      <c r="BA100" s="130">
        <f t="shared" si="57"/>
        <v>0</v>
      </c>
      <c r="BB100" s="130">
        <f t="shared" si="58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>
        <f t="shared" si="48"/>
        <v>25</v>
      </c>
      <c r="AC101" s="133">
        <f t="shared" si="49"/>
        <v>9</v>
      </c>
      <c r="AD101" s="133">
        <f t="shared" si="50"/>
        <v>12</v>
      </c>
      <c r="AE101" s="133">
        <f t="shared" si="51"/>
        <v>0</v>
      </c>
      <c r="AF101" s="133">
        <f t="shared" si="52"/>
        <v>0</v>
      </c>
      <c r="AG101" s="130">
        <f t="shared" si="53"/>
        <v>0</v>
      </c>
      <c r="AH101" s="130">
        <v>1</v>
      </c>
      <c r="AI101" s="130">
        <f t="shared" si="33"/>
        <v>12</v>
      </c>
      <c r="AJ101" s="130">
        <f t="shared" si="34"/>
        <v>0</v>
      </c>
      <c r="AK101" s="130">
        <f t="shared" si="35"/>
        <v>0</v>
      </c>
      <c r="AL101" s="130">
        <f t="shared" si="36"/>
        <v>0</v>
      </c>
      <c r="AM101" s="130">
        <f t="shared" si="37"/>
        <v>12</v>
      </c>
      <c r="AN101" s="130" t="str">
        <f t="shared" si="38"/>
        <v/>
      </c>
      <c r="AO101" s="130" t="str">
        <f t="shared" si="39"/>
        <v/>
      </c>
      <c r="AP101" s="130" t="str">
        <f t="shared" si="40"/>
        <v/>
      </c>
      <c r="AQ101" s="130" t="str">
        <f t="shared" si="41"/>
        <v/>
      </c>
      <c r="AR101" s="130">
        <f t="shared" si="42"/>
        <v>0</v>
      </c>
      <c r="AS101" s="130" t="str">
        <f t="shared" si="43"/>
        <v/>
      </c>
      <c r="AT101" s="130" t="str">
        <f t="shared" si="44"/>
        <v/>
      </c>
      <c r="AU101" s="130" t="str">
        <f t="shared" si="45"/>
        <v/>
      </c>
      <c r="AV101" s="130" t="str">
        <f t="shared" si="46"/>
        <v/>
      </c>
      <c r="AW101" s="130">
        <f t="shared" si="47"/>
        <v>0</v>
      </c>
      <c r="AX101" s="131">
        <f t="shared" si="54"/>
        <v>12</v>
      </c>
      <c r="AY101" s="130">
        <f t="shared" si="55"/>
        <v>0</v>
      </c>
      <c r="AZ101" s="130">
        <f t="shared" si="56"/>
        <v>0</v>
      </c>
      <c r="BA101" s="130">
        <f t="shared" si="57"/>
        <v>0</v>
      </c>
      <c r="BB101" s="130">
        <f t="shared" si="58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>
        <f t="shared" si="54"/>
        <v>0</v>
      </c>
      <c r="AY102" s="130">
        <f t="shared" si="55"/>
        <v>0</v>
      </c>
      <c r="AZ102" s="130">
        <f t="shared" si="56"/>
        <v>0</v>
      </c>
      <c r="BA102" s="130">
        <f t="shared" si="57"/>
        <v>0</v>
      </c>
      <c r="BB102" s="130">
        <f t="shared" si="58"/>
        <v>0</v>
      </c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>
        <f t="shared" si="48"/>
        <v>120</v>
      </c>
      <c r="AC103" s="133">
        <f t="shared" si="49"/>
        <v>259</v>
      </c>
      <c r="AD103" s="133">
        <f t="shared" si="50"/>
        <v>104</v>
      </c>
      <c r="AE103" s="133">
        <f t="shared" si="51"/>
        <v>0</v>
      </c>
      <c r="AF103" s="133">
        <f t="shared" si="52"/>
        <v>0</v>
      </c>
      <c r="AG103" s="130">
        <f t="shared" si="53"/>
        <v>0</v>
      </c>
      <c r="AH103" s="130">
        <v>2</v>
      </c>
      <c r="AI103" s="130" t="str">
        <f t="shared" si="33"/>
        <v/>
      </c>
      <c r="AJ103" s="130" t="str">
        <f t="shared" si="34"/>
        <v/>
      </c>
      <c r="AK103" s="130" t="str">
        <f t="shared" si="35"/>
        <v/>
      </c>
      <c r="AL103" s="130" t="str">
        <f t="shared" si="36"/>
        <v/>
      </c>
      <c r="AM103" s="130">
        <f t="shared" si="37"/>
        <v>0</v>
      </c>
      <c r="AN103" s="130">
        <f t="shared" si="38"/>
        <v>104</v>
      </c>
      <c r="AO103" s="130">
        <f t="shared" si="39"/>
        <v>0</v>
      </c>
      <c r="AP103" s="130">
        <f t="shared" si="40"/>
        <v>0</v>
      </c>
      <c r="AQ103" s="130">
        <f t="shared" si="41"/>
        <v>0</v>
      </c>
      <c r="AR103" s="130">
        <f t="shared" si="42"/>
        <v>104</v>
      </c>
      <c r="AS103" s="130" t="str">
        <f t="shared" si="43"/>
        <v/>
      </c>
      <c r="AT103" s="130" t="str">
        <f t="shared" si="44"/>
        <v/>
      </c>
      <c r="AU103" s="130" t="str">
        <f t="shared" si="45"/>
        <v/>
      </c>
      <c r="AV103" s="130" t="str">
        <f t="shared" si="46"/>
        <v/>
      </c>
      <c r="AW103" s="130">
        <f t="shared" si="47"/>
        <v>0</v>
      </c>
      <c r="AX103" s="131">
        <f t="shared" si="54"/>
        <v>104</v>
      </c>
      <c r="AY103" s="130">
        <f t="shared" si="55"/>
        <v>0</v>
      </c>
      <c r="AZ103" s="130">
        <f t="shared" si="56"/>
        <v>0</v>
      </c>
      <c r="BA103" s="130">
        <f t="shared" si="57"/>
        <v>0</v>
      </c>
      <c r="BB103" s="130">
        <f t="shared" si="58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>
        <f t="shared" si="48"/>
        <v>80</v>
      </c>
      <c r="AC104" s="133">
        <f t="shared" si="49"/>
        <v>251</v>
      </c>
      <c r="AD104" s="133">
        <f t="shared" si="50"/>
        <v>71</v>
      </c>
      <c r="AE104" s="133">
        <f t="shared" si="51"/>
        <v>0</v>
      </c>
      <c r="AF104" s="133">
        <f t="shared" si="52"/>
        <v>0</v>
      </c>
      <c r="AG104" s="133">
        <f t="shared" si="53"/>
        <v>0</v>
      </c>
      <c r="AH104" s="133">
        <v>1</v>
      </c>
      <c r="AI104" s="130">
        <f t="shared" si="33"/>
        <v>71</v>
      </c>
      <c r="AJ104" s="130">
        <f t="shared" si="34"/>
        <v>0</v>
      </c>
      <c r="AK104" s="130">
        <f t="shared" si="35"/>
        <v>0</v>
      </c>
      <c r="AL104" s="130">
        <f t="shared" si="36"/>
        <v>0</v>
      </c>
      <c r="AM104" s="130">
        <f t="shared" si="37"/>
        <v>71</v>
      </c>
      <c r="AN104" s="130" t="str">
        <f t="shared" si="38"/>
        <v/>
      </c>
      <c r="AO104" s="130" t="str">
        <f t="shared" si="39"/>
        <v/>
      </c>
      <c r="AP104" s="130" t="str">
        <f t="shared" si="40"/>
        <v/>
      </c>
      <c r="AQ104" s="130" t="str">
        <f t="shared" si="41"/>
        <v/>
      </c>
      <c r="AR104" s="130">
        <f t="shared" si="42"/>
        <v>0</v>
      </c>
      <c r="AS104" s="130" t="str">
        <f t="shared" si="43"/>
        <v/>
      </c>
      <c r="AT104" s="130" t="str">
        <f t="shared" si="44"/>
        <v/>
      </c>
      <c r="AU104" s="130" t="str">
        <f t="shared" si="45"/>
        <v/>
      </c>
      <c r="AV104" s="130" t="str">
        <f t="shared" si="46"/>
        <v/>
      </c>
      <c r="AW104" s="130">
        <f t="shared" si="47"/>
        <v>0</v>
      </c>
      <c r="AX104" s="131">
        <f t="shared" si="54"/>
        <v>71</v>
      </c>
      <c r="AY104" s="130">
        <f t="shared" si="55"/>
        <v>0</v>
      </c>
      <c r="AZ104" s="130">
        <f t="shared" si="56"/>
        <v>0</v>
      </c>
      <c r="BA104" s="130">
        <f t="shared" si="57"/>
        <v>0</v>
      </c>
      <c r="BB104" s="130">
        <f t="shared" si="58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>
        <f t="shared" si="48"/>
        <v>80</v>
      </c>
      <c r="AC105" s="133">
        <f t="shared" si="49"/>
        <v>551</v>
      </c>
      <c r="AD105" s="133">
        <f t="shared" si="50"/>
        <v>75</v>
      </c>
      <c r="AE105" s="133">
        <f t="shared" si="51"/>
        <v>40</v>
      </c>
      <c r="AF105" s="133">
        <f t="shared" si="52"/>
        <v>37</v>
      </c>
      <c r="AG105" s="130">
        <f t="shared" si="53"/>
        <v>27</v>
      </c>
      <c r="AH105" s="130">
        <v>1</v>
      </c>
      <c r="AI105" s="130">
        <f t="shared" si="33"/>
        <v>102</v>
      </c>
      <c r="AJ105" s="130">
        <f t="shared" si="34"/>
        <v>0</v>
      </c>
      <c r="AK105" s="130">
        <f t="shared" si="35"/>
        <v>0</v>
      </c>
      <c r="AL105" s="130">
        <f t="shared" si="36"/>
        <v>0</v>
      </c>
      <c r="AM105" s="130">
        <f t="shared" si="37"/>
        <v>102</v>
      </c>
      <c r="AN105" s="130" t="str">
        <f t="shared" si="38"/>
        <v/>
      </c>
      <c r="AO105" s="130" t="str">
        <f t="shared" si="39"/>
        <v/>
      </c>
      <c r="AP105" s="130" t="str">
        <f t="shared" si="40"/>
        <v/>
      </c>
      <c r="AQ105" s="130" t="str">
        <f t="shared" si="41"/>
        <v/>
      </c>
      <c r="AR105" s="130">
        <f t="shared" si="42"/>
        <v>0</v>
      </c>
      <c r="AS105" s="130" t="str">
        <f t="shared" si="43"/>
        <v/>
      </c>
      <c r="AT105" s="130" t="str">
        <f t="shared" si="44"/>
        <v/>
      </c>
      <c r="AU105" s="130" t="str">
        <f t="shared" si="45"/>
        <v/>
      </c>
      <c r="AV105" s="130" t="str">
        <f t="shared" si="46"/>
        <v/>
      </c>
      <c r="AW105" s="130">
        <f t="shared" si="47"/>
        <v>0</v>
      </c>
      <c r="AX105" s="131">
        <f t="shared" si="54"/>
        <v>102</v>
      </c>
      <c r="AY105" s="130">
        <f t="shared" si="55"/>
        <v>0</v>
      </c>
      <c r="AZ105" s="130">
        <f t="shared" si="56"/>
        <v>0</v>
      </c>
      <c r="BA105" s="130">
        <f t="shared" si="57"/>
        <v>0</v>
      </c>
      <c r="BB105" s="130">
        <f t="shared" si="58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>
        <f t="shared" si="48"/>
        <v>80</v>
      </c>
      <c r="AC106" s="133">
        <f t="shared" si="49"/>
        <v>152</v>
      </c>
      <c r="AD106" s="133">
        <f t="shared" si="50"/>
        <v>76</v>
      </c>
      <c r="AE106" s="133">
        <f t="shared" si="51"/>
        <v>0</v>
      </c>
      <c r="AF106" s="133">
        <f t="shared" si="52"/>
        <v>0</v>
      </c>
      <c r="AG106" s="133">
        <f t="shared" si="53"/>
        <v>0</v>
      </c>
      <c r="AH106" s="133">
        <v>1</v>
      </c>
      <c r="AI106" s="130">
        <f t="shared" si="33"/>
        <v>76</v>
      </c>
      <c r="AJ106" s="130">
        <f t="shared" si="34"/>
        <v>0</v>
      </c>
      <c r="AK106" s="130">
        <f t="shared" si="35"/>
        <v>0</v>
      </c>
      <c r="AL106" s="130">
        <f t="shared" si="36"/>
        <v>0</v>
      </c>
      <c r="AM106" s="130">
        <f t="shared" si="37"/>
        <v>76</v>
      </c>
      <c r="AN106" s="130" t="str">
        <f t="shared" si="38"/>
        <v/>
      </c>
      <c r="AO106" s="130" t="str">
        <f t="shared" si="39"/>
        <v/>
      </c>
      <c r="AP106" s="130" t="str">
        <f t="shared" si="40"/>
        <v/>
      </c>
      <c r="AQ106" s="130" t="str">
        <f t="shared" si="41"/>
        <v/>
      </c>
      <c r="AR106" s="130">
        <f t="shared" si="42"/>
        <v>0</v>
      </c>
      <c r="AS106" s="130" t="str">
        <f t="shared" si="43"/>
        <v/>
      </c>
      <c r="AT106" s="130" t="str">
        <f t="shared" si="44"/>
        <v/>
      </c>
      <c r="AU106" s="130" t="str">
        <f t="shared" si="45"/>
        <v/>
      </c>
      <c r="AV106" s="130" t="str">
        <f t="shared" si="46"/>
        <v/>
      </c>
      <c r="AW106" s="130">
        <f t="shared" si="47"/>
        <v>0</v>
      </c>
      <c r="AX106" s="131">
        <f t="shared" si="54"/>
        <v>76</v>
      </c>
      <c r="AY106" s="130">
        <f t="shared" si="55"/>
        <v>0</v>
      </c>
      <c r="AZ106" s="130">
        <f t="shared" si="56"/>
        <v>0</v>
      </c>
      <c r="BA106" s="130">
        <f t="shared" si="57"/>
        <v>0</v>
      </c>
      <c r="BB106" s="130">
        <f t="shared" si="58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>
        <f t="shared" si="48"/>
        <v>40</v>
      </c>
      <c r="AC107" s="133">
        <f t="shared" si="49"/>
        <v>31</v>
      </c>
      <c r="AD107" s="133">
        <f t="shared" si="50"/>
        <v>30</v>
      </c>
      <c r="AE107" s="133">
        <f t="shared" si="51"/>
        <v>40</v>
      </c>
      <c r="AF107" s="133">
        <f t="shared" si="52"/>
        <v>11</v>
      </c>
      <c r="AG107" s="133">
        <f t="shared" si="53"/>
        <v>10</v>
      </c>
      <c r="AH107" s="133">
        <v>2</v>
      </c>
      <c r="AI107" s="130" t="str">
        <f t="shared" si="33"/>
        <v/>
      </c>
      <c r="AJ107" s="130" t="str">
        <f t="shared" si="34"/>
        <v/>
      </c>
      <c r="AK107" s="130" t="str">
        <f t="shared" si="35"/>
        <v/>
      </c>
      <c r="AL107" s="130" t="str">
        <f t="shared" si="36"/>
        <v/>
      </c>
      <c r="AM107" s="130">
        <f t="shared" si="37"/>
        <v>0</v>
      </c>
      <c r="AN107" s="130">
        <f t="shared" si="38"/>
        <v>40</v>
      </c>
      <c r="AO107" s="130">
        <f t="shared" si="39"/>
        <v>0</v>
      </c>
      <c r="AP107" s="130">
        <f t="shared" si="40"/>
        <v>0</v>
      </c>
      <c r="AQ107" s="130">
        <f t="shared" si="41"/>
        <v>0</v>
      </c>
      <c r="AR107" s="130">
        <f t="shared" si="42"/>
        <v>40</v>
      </c>
      <c r="AS107" s="130" t="str">
        <f t="shared" si="43"/>
        <v/>
      </c>
      <c r="AT107" s="130" t="str">
        <f t="shared" si="44"/>
        <v/>
      </c>
      <c r="AU107" s="130" t="str">
        <f t="shared" si="45"/>
        <v/>
      </c>
      <c r="AV107" s="130" t="str">
        <f t="shared" si="46"/>
        <v/>
      </c>
      <c r="AW107" s="130">
        <f t="shared" si="47"/>
        <v>0</v>
      </c>
      <c r="AX107" s="131">
        <f t="shared" si="54"/>
        <v>40</v>
      </c>
      <c r="AY107" s="130">
        <f t="shared" si="55"/>
        <v>0</v>
      </c>
      <c r="AZ107" s="130">
        <f t="shared" si="56"/>
        <v>0</v>
      </c>
      <c r="BA107" s="130">
        <f t="shared" si="57"/>
        <v>0</v>
      </c>
      <c r="BB107" s="130">
        <f t="shared" si="58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>
        <f t="shared" si="48"/>
        <v>40</v>
      </c>
      <c r="AC108" s="133">
        <f t="shared" si="49"/>
        <v>28</v>
      </c>
      <c r="AD108" s="133">
        <f t="shared" si="50"/>
        <v>28</v>
      </c>
      <c r="AE108" s="133">
        <f t="shared" si="51"/>
        <v>40</v>
      </c>
      <c r="AF108" s="133">
        <f t="shared" si="52"/>
        <v>14</v>
      </c>
      <c r="AG108" s="133">
        <f t="shared" si="53"/>
        <v>20</v>
      </c>
      <c r="AH108" s="133">
        <v>2</v>
      </c>
      <c r="AI108" s="130" t="str">
        <f t="shared" si="33"/>
        <v/>
      </c>
      <c r="AJ108" s="130" t="str">
        <f t="shared" si="34"/>
        <v/>
      </c>
      <c r="AK108" s="130" t="str">
        <f t="shared" si="35"/>
        <v/>
      </c>
      <c r="AL108" s="130" t="str">
        <f t="shared" si="36"/>
        <v/>
      </c>
      <c r="AM108" s="130">
        <f t="shared" si="37"/>
        <v>0</v>
      </c>
      <c r="AN108" s="130">
        <f t="shared" si="38"/>
        <v>48</v>
      </c>
      <c r="AO108" s="130">
        <f t="shared" si="39"/>
        <v>0</v>
      </c>
      <c r="AP108" s="130">
        <f t="shared" si="40"/>
        <v>0</v>
      </c>
      <c r="AQ108" s="130">
        <f t="shared" si="41"/>
        <v>0</v>
      </c>
      <c r="AR108" s="130">
        <f t="shared" si="42"/>
        <v>48</v>
      </c>
      <c r="AS108" s="130" t="str">
        <f t="shared" si="43"/>
        <v/>
      </c>
      <c r="AT108" s="130" t="str">
        <f t="shared" si="44"/>
        <v/>
      </c>
      <c r="AU108" s="130" t="str">
        <f t="shared" si="45"/>
        <v/>
      </c>
      <c r="AV108" s="130" t="str">
        <f t="shared" si="46"/>
        <v/>
      </c>
      <c r="AW108" s="130">
        <f t="shared" si="47"/>
        <v>0</v>
      </c>
      <c r="AX108" s="131">
        <f t="shared" si="54"/>
        <v>48</v>
      </c>
      <c r="AY108" s="130">
        <f t="shared" si="55"/>
        <v>0</v>
      </c>
      <c r="AZ108" s="130">
        <f t="shared" si="56"/>
        <v>0</v>
      </c>
      <c r="BA108" s="130">
        <f t="shared" si="57"/>
        <v>0</v>
      </c>
      <c r="BB108" s="130">
        <f t="shared" si="58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>
        <f t="shared" si="48"/>
        <v>240</v>
      </c>
      <c r="AC109" s="133">
        <f t="shared" si="49"/>
        <v>626</v>
      </c>
      <c r="AD109" s="133">
        <f t="shared" si="50"/>
        <v>213</v>
      </c>
      <c r="AE109" s="133">
        <f t="shared" si="51"/>
        <v>40</v>
      </c>
      <c r="AF109" s="133">
        <f t="shared" si="52"/>
        <v>27</v>
      </c>
      <c r="AG109" s="130">
        <f t="shared" si="53"/>
        <v>105</v>
      </c>
      <c r="AH109" s="130">
        <v>1</v>
      </c>
      <c r="AI109" s="130">
        <f t="shared" si="33"/>
        <v>318</v>
      </c>
      <c r="AJ109" s="130">
        <f t="shared" si="34"/>
        <v>0</v>
      </c>
      <c r="AK109" s="130">
        <f t="shared" si="35"/>
        <v>0</v>
      </c>
      <c r="AL109" s="130">
        <f t="shared" si="36"/>
        <v>0</v>
      </c>
      <c r="AM109" s="130">
        <f t="shared" si="37"/>
        <v>318</v>
      </c>
      <c r="AN109" s="130" t="str">
        <f t="shared" si="38"/>
        <v/>
      </c>
      <c r="AO109" s="130" t="str">
        <f t="shared" si="39"/>
        <v/>
      </c>
      <c r="AP109" s="130" t="str">
        <f t="shared" si="40"/>
        <v/>
      </c>
      <c r="AQ109" s="130" t="str">
        <f t="shared" si="41"/>
        <v/>
      </c>
      <c r="AR109" s="130">
        <f t="shared" si="42"/>
        <v>0</v>
      </c>
      <c r="AS109" s="130" t="str">
        <f t="shared" si="43"/>
        <v/>
      </c>
      <c r="AT109" s="130" t="str">
        <f t="shared" si="44"/>
        <v/>
      </c>
      <c r="AU109" s="130" t="str">
        <f t="shared" si="45"/>
        <v/>
      </c>
      <c r="AV109" s="130" t="str">
        <f t="shared" si="46"/>
        <v/>
      </c>
      <c r="AW109" s="130">
        <f t="shared" si="47"/>
        <v>0</v>
      </c>
      <c r="AX109" s="131">
        <f t="shared" si="54"/>
        <v>318</v>
      </c>
      <c r="AY109" s="130">
        <f t="shared" si="55"/>
        <v>0</v>
      </c>
      <c r="AZ109" s="130">
        <f t="shared" si="56"/>
        <v>0</v>
      </c>
      <c r="BA109" s="130">
        <f t="shared" si="57"/>
        <v>0</v>
      </c>
      <c r="BB109" s="130">
        <f t="shared" si="58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>
        <f t="shared" si="48"/>
        <v>135</v>
      </c>
      <c r="AC110" s="133">
        <f t="shared" si="49"/>
        <v>385</v>
      </c>
      <c r="AD110" s="133">
        <f t="shared" si="50"/>
        <v>117</v>
      </c>
      <c r="AE110" s="133">
        <f t="shared" si="51"/>
        <v>0</v>
      </c>
      <c r="AF110" s="133">
        <f t="shared" si="52"/>
        <v>0</v>
      </c>
      <c r="AG110" s="133">
        <f t="shared" si="53"/>
        <v>0</v>
      </c>
      <c r="AH110" s="133">
        <v>2</v>
      </c>
      <c r="AI110" s="130" t="str">
        <f t="shared" si="33"/>
        <v/>
      </c>
      <c r="AJ110" s="130" t="str">
        <f t="shared" si="34"/>
        <v/>
      </c>
      <c r="AK110" s="130" t="str">
        <f t="shared" si="35"/>
        <v/>
      </c>
      <c r="AL110" s="130" t="str">
        <f t="shared" si="36"/>
        <v/>
      </c>
      <c r="AM110" s="130">
        <f t="shared" si="37"/>
        <v>0</v>
      </c>
      <c r="AN110" s="130">
        <f t="shared" si="38"/>
        <v>117</v>
      </c>
      <c r="AO110" s="130">
        <f t="shared" si="39"/>
        <v>0</v>
      </c>
      <c r="AP110" s="130">
        <f t="shared" si="40"/>
        <v>0</v>
      </c>
      <c r="AQ110" s="130">
        <f t="shared" si="41"/>
        <v>0</v>
      </c>
      <c r="AR110" s="130">
        <f t="shared" si="42"/>
        <v>117</v>
      </c>
      <c r="AS110" s="130" t="str">
        <f t="shared" si="43"/>
        <v/>
      </c>
      <c r="AT110" s="130" t="str">
        <f t="shared" si="44"/>
        <v/>
      </c>
      <c r="AU110" s="130" t="str">
        <f t="shared" si="45"/>
        <v/>
      </c>
      <c r="AV110" s="130" t="str">
        <f t="shared" si="46"/>
        <v/>
      </c>
      <c r="AW110" s="130">
        <f t="shared" si="47"/>
        <v>0</v>
      </c>
      <c r="AX110" s="131">
        <f t="shared" si="54"/>
        <v>117</v>
      </c>
      <c r="AY110" s="130">
        <f t="shared" si="55"/>
        <v>0</v>
      </c>
      <c r="AZ110" s="130">
        <f t="shared" si="56"/>
        <v>0</v>
      </c>
      <c r="BA110" s="130">
        <f t="shared" si="57"/>
        <v>0</v>
      </c>
      <c r="BB110" s="130">
        <f t="shared" si="58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>
        <f t="shared" si="48"/>
        <v>210</v>
      </c>
      <c r="AC111" s="133">
        <f t="shared" si="49"/>
        <v>909</v>
      </c>
      <c r="AD111" s="133">
        <f t="shared" si="50"/>
        <v>194</v>
      </c>
      <c r="AE111" s="133">
        <f t="shared" si="51"/>
        <v>70</v>
      </c>
      <c r="AF111" s="133">
        <f t="shared" si="52"/>
        <v>40</v>
      </c>
      <c r="AG111" s="130">
        <f t="shared" si="53"/>
        <v>46</v>
      </c>
      <c r="AH111" s="130">
        <v>2</v>
      </c>
      <c r="AI111" s="130" t="str">
        <f t="shared" si="33"/>
        <v/>
      </c>
      <c r="AJ111" s="130" t="str">
        <f t="shared" si="34"/>
        <v/>
      </c>
      <c r="AK111" s="130" t="str">
        <f t="shared" si="35"/>
        <v/>
      </c>
      <c r="AL111" s="130" t="str">
        <f t="shared" si="36"/>
        <v/>
      </c>
      <c r="AM111" s="130">
        <f t="shared" si="37"/>
        <v>0</v>
      </c>
      <c r="AN111" s="130">
        <f t="shared" si="38"/>
        <v>240</v>
      </c>
      <c r="AO111" s="130">
        <f t="shared" si="39"/>
        <v>0</v>
      </c>
      <c r="AP111" s="130">
        <f t="shared" si="40"/>
        <v>0</v>
      </c>
      <c r="AQ111" s="130">
        <f t="shared" si="41"/>
        <v>0</v>
      </c>
      <c r="AR111" s="130">
        <f t="shared" si="42"/>
        <v>240</v>
      </c>
      <c r="AS111" s="130" t="str">
        <f t="shared" si="43"/>
        <v/>
      </c>
      <c r="AT111" s="130" t="str">
        <f t="shared" si="44"/>
        <v/>
      </c>
      <c r="AU111" s="130" t="str">
        <f t="shared" si="45"/>
        <v/>
      </c>
      <c r="AV111" s="130" t="str">
        <f t="shared" si="46"/>
        <v/>
      </c>
      <c r="AW111" s="130">
        <f t="shared" si="47"/>
        <v>0</v>
      </c>
      <c r="AX111" s="131">
        <f t="shared" si="54"/>
        <v>240</v>
      </c>
      <c r="AY111" s="130">
        <f t="shared" si="55"/>
        <v>0</v>
      </c>
      <c r="AZ111" s="130">
        <f t="shared" si="56"/>
        <v>0</v>
      </c>
      <c r="BA111" s="130">
        <f t="shared" si="57"/>
        <v>0</v>
      </c>
      <c r="BB111" s="130">
        <f t="shared" si="58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>
        <f t="shared" si="54"/>
        <v>0</v>
      </c>
      <c r="AY112" s="130">
        <f t="shared" si="55"/>
        <v>0</v>
      </c>
      <c r="AZ112" s="130">
        <f t="shared" si="56"/>
        <v>0</v>
      </c>
      <c r="BA112" s="130">
        <f t="shared" si="57"/>
        <v>0</v>
      </c>
      <c r="BB112" s="130">
        <f t="shared" si="58"/>
        <v>0</v>
      </c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>
        <f t="shared" si="48"/>
        <v>280</v>
      </c>
      <c r="AC113" s="133">
        <f t="shared" si="49"/>
        <v>1478</v>
      </c>
      <c r="AD113" s="133">
        <f t="shared" si="50"/>
        <v>267</v>
      </c>
      <c r="AE113" s="133">
        <f t="shared" si="51"/>
        <v>0</v>
      </c>
      <c r="AF113" s="133">
        <f t="shared" si="52"/>
        <v>0</v>
      </c>
      <c r="AG113" s="130">
        <f t="shared" si="53"/>
        <v>0</v>
      </c>
      <c r="AH113" s="130">
        <v>2</v>
      </c>
      <c r="AI113" s="130" t="str">
        <f t="shared" si="33"/>
        <v/>
      </c>
      <c r="AJ113" s="130" t="str">
        <f t="shared" si="34"/>
        <v/>
      </c>
      <c r="AK113" s="130" t="str">
        <f t="shared" si="35"/>
        <v/>
      </c>
      <c r="AL113" s="130" t="str">
        <f t="shared" si="36"/>
        <v/>
      </c>
      <c r="AM113" s="130">
        <f t="shared" si="37"/>
        <v>0</v>
      </c>
      <c r="AN113" s="130">
        <f t="shared" si="38"/>
        <v>267</v>
      </c>
      <c r="AO113" s="130">
        <f t="shared" si="39"/>
        <v>0</v>
      </c>
      <c r="AP113" s="130">
        <f t="shared" si="40"/>
        <v>0</v>
      </c>
      <c r="AQ113" s="130">
        <f t="shared" si="41"/>
        <v>0</v>
      </c>
      <c r="AR113" s="130">
        <f t="shared" si="42"/>
        <v>267</v>
      </c>
      <c r="AS113" s="130" t="str">
        <f t="shared" si="43"/>
        <v/>
      </c>
      <c r="AT113" s="130" t="str">
        <f t="shared" si="44"/>
        <v/>
      </c>
      <c r="AU113" s="130" t="str">
        <f t="shared" si="45"/>
        <v/>
      </c>
      <c r="AV113" s="130" t="str">
        <f t="shared" si="46"/>
        <v/>
      </c>
      <c r="AW113" s="130">
        <f t="shared" si="47"/>
        <v>0</v>
      </c>
      <c r="AX113" s="131">
        <f t="shared" si="54"/>
        <v>267</v>
      </c>
      <c r="AY113" s="130">
        <f t="shared" si="55"/>
        <v>0</v>
      </c>
      <c r="AZ113" s="130">
        <f t="shared" si="56"/>
        <v>0</v>
      </c>
      <c r="BA113" s="130">
        <f t="shared" si="57"/>
        <v>0</v>
      </c>
      <c r="BB113" s="130">
        <f t="shared" si="58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>
        <f t="shared" si="54"/>
        <v>0</v>
      </c>
      <c r="AY114" s="130">
        <f t="shared" si="55"/>
        <v>0</v>
      </c>
      <c r="AZ114" s="130">
        <f t="shared" si="56"/>
        <v>0</v>
      </c>
      <c r="BA114" s="130">
        <f t="shared" si="57"/>
        <v>0</v>
      </c>
      <c r="BB114" s="130">
        <f t="shared" si="58"/>
        <v>0</v>
      </c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>
        <f t="shared" si="48"/>
        <v>90</v>
      </c>
      <c r="AC115" s="133">
        <f t="shared" si="49"/>
        <v>188</v>
      </c>
      <c r="AD115" s="133">
        <f t="shared" si="50"/>
        <v>74</v>
      </c>
      <c r="AE115" s="133">
        <f t="shared" si="51"/>
        <v>0</v>
      </c>
      <c r="AF115" s="133">
        <f t="shared" si="52"/>
        <v>0</v>
      </c>
      <c r="AG115" s="130">
        <f t="shared" si="53"/>
        <v>0</v>
      </c>
      <c r="AH115" s="130">
        <v>2</v>
      </c>
      <c r="AI115" s="130" t="str">
        <f t="shared" si="33"/>
        <v/>
      </c>
      <c r="AJ115" s="130" t="str">
        <f t="shared" si="34"/>
        <v/>
      </c>
      <c r="AK115" s="130" t="str">
        <f t="shared" si="35"/>
        <v/>
      </c>
      <c r="AL115" s="130" t="str">
        <f t="shared" si="36"/>
        <v/>
      </c>
      <c r="AM115" s="130">
        <f t="shared" si="37"/>
        <v>0</v>
      </c>
      <c r="AN115" s="130">
        <f t="shared" si="38"/>
        <v>74</v>
      </c>
      <c r="AO115" s="130">
        <f t="shared" si="39"/>
        <v>0</v>
      </c>
      <c r="AP115" s="130">
        <f t="shared" si="40"/>
        <v>0</v>
      </c>
      <c r="AQ115" s="130">
        <f t="shared" si="41"/>
        <v>0</v>
      </c>
      <c r="AR115" s="130">
        <f t="shared" si="42"/>
        <v>74</v>
      </c>
      <c r="AS115" s="130" t="str">
        <f t="shared" si="43"/>
        <v/>
      </c>
      <c r="AT115" s="130" t="str">
        <f t="shared" si="44"/>
        <v/>
      </c>
      <c r="AU115" s="130" t="str">
        <f t="shared" si="45"/>
        <v/>
      </c>
      <c r="AV115" s="130" t="str">
        <f t="shared" si="46"/>
        <v/>
      </c>
      <c r="AW115" s="130">
        <f t="shared" si="47"/>
        <v>0</v>
      </c>
      <c r="AX115" s="131">
        <f t="shared" si="54"/>
        <v>74</v>
      </c>
      <c r="AY115" s="130">
        <f t="shared" si="55"/>
        <v>0</v>
      </c>
      <c r="AZ115" s="130">
        <f t="shared" si="56"/>
        <v>0</v>
      </c>
      <c r="BA115" s="130">
        <f t="shared" si="57"/>
        <v>0</v>
      </c>
      <c r="BB115" s="130">
        <f t="shared" si="58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>
        <f t="shared" si="48"/>
        <v>45</v>
      </c>
      <c r="AC116" s="159">
        <f t="shared" si="49"/>
        <v>46</v>
      </c>
      <c r="AD116" s="159">
        <f t="shared" si="50"/>
        <v>50</v>
      </c>
      <c r="AE116" s="159">
        <f t="shared" si="51"/>
        <v>0</v>
      </c>
      <c r="AF116" s="159">
        <f t="shared" si="52"/>
        <v>0</v>
      </c>
      <c r="AG116" s="139">
        <f t="shared" si="53"/>
        <v>0</v>
      </c>
      <c r="AH116" s="139">
        <v>2</v>
      </c>
      <c r="AI116" s="139" t="str">
        <f t="shared" si="33"/>
        <v/>
      </c>
      <c r="AJ116" s="139" t="str">
        <f t="shared" si="34"/>
        <v/>
      </c>
      <c r="AK116" s="139" t="str">
        <f t="shared" si="35"/>
        <v/>
      </c>
      <c r="AL116" s="139" t="str">
        <f t="shared" si="36"/>
        <v/>
      </c>
      <c r="AM116" s="139">
        <f t="shared" si="37"/>
        <v>0</v>
      </c>
      <c r="AN116" s="139">
        <f t="shared" si="38"/>
        <v>50</v>
      </c>
      <c r="AO116" s="139">
        <f t="shared" si="39"/>
        <v>0</v>
      </c>
      <c r="AP116" s="139">
        <f t="shared" si="40"/>
        <v>0</v>
      </c>
      <c r="AQ116" s="139">
        <f t="shared" si="41"/>
        <v>0</v>
      </c>
      <c r="AR116" s="139">
        <f t="shared" si="42"/>
        <v>50</v>
      </c>
      <c r="AS116" s="139" t="str">
        <f t="shared" si="43"/>
        <v/>
      </c>
      <c r="AT116" s="139" t="str">
        <f t="shared" si="44"/>
        <v/>
      </c>
      <c r="AU116" s="139" t="str">
        <f t="shared" si="45"/>
        <v/>
      </c>
      <c r="AV116" s="139" t="str">
        <f t="shared" si="46"/>
        <v/>
      </c>
      <c r="AW116" s="139">
        <f t="shared" si="47"/>
        <v>0</v>
      </c>
      <c r="AX116" s="140">
        <f t="shared" si="54"/>
        <v>50</v>
      </c>
      <c r="AY116" s="139">
        <f t="shared" si="55"/>
        <v>0</v>
      </c>
      <c r="AZ116" s="139">
        <f t="shared" si="56"/>
        <v>0</v>
      </c>
      <c r="BA116" s="139">
        <f t="shared" si="57"/>
        <v>0</v>
      </c>
      <c r="BB116" s="139">
        <f t="shared" si="58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AW117" si="60">SUM(E87:E116)</f>
        <v>4968</v>
      </c>
      <c r="F117" s="157">
        <f t="shared" si="60"/>
        <v>1379</v>
      </c>
      <c r="G117" s="161">
        <f t="shared" si="60"/>
        <v>230</v>
      </c>
      <c r="H117" s="161">
        <f t="shared" si="60"/>
        <v>129</v>
      </c>
      <c r="I117" s="158">
        <f t="shared" si="60"/>
        <v>208</v>
      </c>
      <c r="J117" s="161">
        <f t="shared" si="60"/>
        <v>0</v>
      </c>
      <c r="K117" s="161">
        <f t="shared" si="60"/>
        <v>0</v>
      </c>
      <c r="L117" s="161">
        <f t="shared" si="60"/>
        <v>0</v>
      </c>
      <c r="M117" s="161">
        <f t="shared" si="60"/>
        <v>0</v>
      </c>
      <c r="N117" s="161">
        <f t="shared" si="60"/>
        <v>0</v>
      </c>
      <c r="O117" s="141">
        <f t="shared" si="60"/>
        <v>0</v>
      </c>
      <c r="P117" s="161">
        <f t="shared" si="60"/>
        <v>0</v>
      </c>
      <c r="Q117" s="161">
        <f t="shared" si="60"/>
        <v>0</v>
      </c>
      <c r="R117" s="161">
        <f t="shared" si="60"/>
        <v>0</v>
      </c>
      <c r="S117" s="161">
        <f t="shared" si="60"/>
        <v>190</v>
      </c>
      <c r="T117" s="161">
        <f t="shared" si="60"/>
        <v>150</v>
      </c>
      <c r="U117" s="141">
        <f t="shared" si="60"/>
        <v>99</v>
      </c>
      <c r="V117" s="161">
        <f t="shared" si="60"/>
        <v>0</v>
      </c>
      <c r="W117" s="161">
        <f t="shared" si="60"/>
        <v>0</v>
      </c>
      <c r="X117" s="161">
        <f t="shared" si="60"/>
        <v>0</v>
      </c>
      <c r="Y117" s="161">
        <f t="shared" si="60"/>
        <v>15</v>
      </c>
      <c r="Z117" s="161">
        <f t="shared" si="60"/>
        <v>11</v>
      </c>
      <c r="AA117" s="141">
        <f t="shared" si="60"/>
        <v>7</v>
      </c>
      <c r="AB117" s="161">
        <f t="shared" si="48"/>
        <v>1560</v>
      </c>
      <c r="AC117" s="161">
        <f t="shared" si="49"/>
        <v>4968</v>
      </c>
      <c r="AD117" s="161">
        <f t="shared" si="50"/>
        <v>1379</v>
      </c>
      <c r="AE117" s="161">
        <f t="shared" si="51"/>
        <v>435</v>
      </c>
      <c r="AF117" s="161">
        <f t="shared" si="52"/>
        <v>290</v>
      </c>
      <c r="AG117" s="141">
        <f t="shared" si="53"/>
        <v>314</v>
      </c>
      <c r="AH117" s="141">
        <f t="shared" si="60"/>
        <v>40</v>
      </c>
      <c r="AI117" s="141">
        <f t="shared" si="60"/>
        <v>596</v>
      </c>
      <c r="AJ117" s="141">
        <f t="shared" si="60"/>
        <v>0</v>
      </c>
      <c r="AK117" s="141">
        <f t="shared" si="60"/>
        <v>59</v>
      </c>
      <c r="AL117" s="141">
        <f t="shared" si="60"/>
        <v>4</v>
      </c>
      <c r="AM117" s="141">
        <f t="shared" si="60"/>
        <v>659</v>
      </c>
      <c r="AN117" s="141">
        <f t="shared" si="60"/>
        <v>991</v>
      </c>
      <c r="AO117" s="141">
        <f t="shared" si="60"/>
        <v>0</v>
      </c>
      <c r="AP117" s="141">
        <f t="shared" si="60"/>
        <v>40</v>
      </c>
      <c r="AQ117" s="141">
        <f t="shared" si="60"/>
        <v>3</v>
      </c>
      <c r="AR117" s="141">
        <f t="shared" si="60"/>
        <v>1034</v>
      </c>
      <c r="AS117" s="141">
        <f t="shared" si="60"/>
        <v>0</v>
      </c>
      <c r="AT117" s="141">
        <f t="shared" si="60"/>
        <v>0</v>
      </c>
      <c r="AU117" s="141">
        <f t="shared" si="60"/>
        <v>0</v>
      </c>
      <c r="AV117" s="141">
        <f t="shared" si="60"/>
        <v>0</v>
      </c>
      <c r="AW117" s="141">
        <f t="shared" si="60"/>
        <v>0</v>
      </c>
      <c r="AX117" s="142">
        <f t="shared" si="54"/>
        <v>1587</v>
      </c>
      <c r="AY117" s="141">
        <f t="shared" si="55"/>
        <v>0</v>
      </c>
      <c r="AZ117" s="141">
        <f t="shared" si="56"/>
        <v>99</v>
      </c>
      <c r="BA117" s="141">
        <f t="shared" si="57"/>
        <v>7</v>
      </c>
      <c r="BB117" s="141">
        <f t="shared" si="58"/>
        <v>1693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>
        <f t="shared" si="54"/>
        <v>0</v>
      </c>
      <c r="AY118" s="153">
        <f t="shared" si="55"/>
        <v>0</v>
      </c>
      <c r="AZ118" s="153">
        <f t="shared" si="56"/>
        <v>0</v>
      </c>
      <c r="BA118" s="153">
        <f t="shared" si="57"/>
        <v>0</v>
      </c>
      <c r="BB118" s="153">
        <f t="shared" si="58"/>
        <v>0</v>
      </c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>
        <f t="shared" si="54"/>
        <v>0</v>
      </c>
      <c r="AY119" s="130">
        <f t="shared" si="55"/>
        <v>0</v>
      </c>
      <c r="AZ119" s="130">
        <f t="shared" si="56"/>
        <v>0</v>
      </c>
      <c r="BA119" s="130">
        <f t="shared" si="57"/>
        <v>0</v>
      </c>
      <c r="BB119" s="130">
        <f t="shared" si="58"/>
        <v>0</v>
      </c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>
        <f t="shared" si="48"/>
        <v>0</v>
      </c>
      <c r="AC120" s="133">
        <f t="shared" si="49"/>
        <v>0</v>
      </c>
      <c r="AD120" s="133">
        <f t="shared" si="50"/>
        <v>0</v>
      </c>
      <c r="AE120" s="133">
        <f t="shared" si="51"/>
        <v>15</v>
      </c>
      <c r="AF120" s="133">
        <f t="shared" si="52"/>
        <v>13</v>
      </c>
      <c r="AG120" s="130">
        <f t="shared" si="53"/>
        <v>8</v>
      </c>
      <c r="AH120" s="130">
        <v>2</v>
      </c>
      <c r="AI120" s="130" t="str">
        <f t="shared" si="33"/>
        <v/>
      </c>
      <c r="AJ120" s="130" t="str">
        <f t="shared" si="34"/>
        <v/>
      </c>
      <c r="AK120" s="130" t="str">
        <f t="shared" si="35"/>
        <v/>
      </c>
      <c r="AL120" s="130" t="str">
        <f t="shared" si="36"/>
        <v/>
      </c>
      <c r="AM120" s="130">
        <f t="shared" si="37"/>
        <v>0</v>
      </c>
      <c r="AN120" s="130">
        <f t="shared" si="38"/>
        <v>0</v>
      </c>
      <c r="AO120" s="130">
        <f t="shared" si="39"/>
        <v>0</v>
      </c>
      <c r="AP120" s="130">
        <f t="shared" si="40"/>
        <v>8</v>
      </c>
      <c r="AQ120" s="130">
        <f t="shared" si="41"/>
        <v>0</v>
      </c>
      <c r="AR120" s="130">
        <f t="shared" si="42"/>
        <v>8</v>
      </c>
      <c r="AS120" s="130" t="str">
        <f t="shared" si="43"/>
        <v/>
      </c>
      <c r="AT120" s="130" t="str">
        <f t="shared" si="44"/>
        <v/>
      </c>
      <c r="AU120" s="130" t="str">
        <f t="shared" si="45"/>
        <v/>
      </c>
      <c r="AV120" s="130" t="str">
        <f t="shared" si="46"/>
        <v/>
      </c>
      <c r="AW120" s="130">
        <f t="shared" si="47"/>
        <v>0</v>
      </c>
      <c r="AX120" s="131">
        <f t="shared" si="54"/>
        <v>0</v>
      </c>
      <c r="AY120" s="130">
        <f t="shared" si="55"/>
        <v>0</v>
      </c>
      <c r="AZ120" s="130">
        <f t="shared" si="56"/>
        <v>8</v>
      </c>
      <c r="BA120" s="130">
        <f t="shared" si="57"/>
        <v>0</v>
      </c>
      <c r="BB120" s="130">
        <f t="shared" si="58"/>
        <v>8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33"/>
        <v/>
      </c>
      <c r="AJ121" s="130" t="str">
        <f t="shared" si="34"/>
        <v/>
      </c>
      <c r="AK121" s="130" t="str">
        <f t="shared" si="35"/>
        <v/>
      </c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1">
        <f t="shared" si="54"/>
        <v>0</v>
      </c>
      <c r="AY121" s="130">
        <f t="shared" si="55"/>
        <v>0</v>
      </c>
      <c r="AZ121" s="130">
        <f t="shared" si="56"/>
        <v>0</v>
      </c>
      <c r="BA121" s="130">
        <f t="shared" si="57"/>
        <v>0</v>
      </c>
      <c r="BB121" s="130">
        <f t="shared" si="58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>
        <f t="shared" si="48"/>
        <v>110</v>
      </c>
      <c r="AC122" s="133">
        <f t="shared" si="49"/>
        <v>45</v>
      </c>
      <c r="AD122" s="133">
        <f t="shared" si="50"/>
        <v>56</v>
      </c>
      <c r="AE122" s="133">
        <f t="shared" si="51"/>
        <v>0</v>
      </c>
      <c r="AF122" s="133">
        <f t="shared" si="52"/>
        <v>0</v>
      </c>
      <c r="AG122" s="130">
        <f t="shared" si="53"/>
        <v>0</v>
      </c>
      <c r="AH122" s="130">
        <v>2</v>
      </c>
      <c r="AI122" s="130" t="str">
        <f t="shared" si="33"/>
        <v/>
      </c>
      <c r="AJ122" s="130" t="str">
        <f t="shared" si="34"/>
        <v/>
      </c>
      <c r="AK122" s="130" t="str">
        <f t="shared" si="35"/>
        <v/>
      </c>
      <c r="AL122" s="130" t="str">
        <f t="shared" si="36"/>
        <v/>
      </c>
      <c r="AM122" s="130">
        <f t="shared" si="37"/>
        <v>0</v>
      </c>
      <c r="AN122" s="130">
        <f t="shared" si="38"/>
        <v>56</v>
      </c>
      <c r="AO122" s="130">
        <f t="shared" si="39"/>
        <v>0</v>
      </c>
      <c r="AP122" s="130">
        <f t="shared" si="40"/>
        <v>0</v>
      </c>
      <c r="AQ122" s="130">
        <f t="shared" si="41"/>
        <v>0</v>
      </c>
      <c r="AR122" s="130">
        <f t="shared" si="42"/>
        <v>56</v>
      </c>
      <c r="AS122" s="130" t="str">
        <f t="shared" si="43"/>
        <v/>
      </c>
      <c r="AT122" s="130" t="str">
        <f t="shared" si="44"/>
        <v/>
      </c>
      <c r="AU122" s="130" t="str">
        <f t="shared" si="45"/>
        <v/>
      </c>
      <c r="AV122" s="130" t="str">
        <f t="shared" si="46"/>
        <v/>
      </c>
      <c r="AW122" s="130">
        <f t="shared" si="47"/>
        <v>0</v>
      </c>
      <c r="AX122" s="131">
        <f t="shared" si="54"/>
        <v>56</v>
      </c>
      <c r="AY122" s="130">
        <f t="shared" si="55"/>
        <v>0</v>
      </c>
      <c r="AZ122" s="130">
        <f t="shared" si="56"/>
        <v>0</v>
      </c>
      <c r="BA122" s="130">
        <f t="shared" si="57"/>
        <v>0</v>
      </c>
      <c r="BB122" s="130">
        <f t="shared" si="58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>
        <f t="shared" si="48"/>
        <v>115</v>
      </c>
      <c r="AC123" s="133">
        <f t="shared" si="49"/>
        <v>24</v>
      </c>
      <c r="AD123" s="133">
        <f t="shared" si="50"/>
        <v>66</v>
      </c>
      <c r="AE123" s="133">
        <f t="shared" si="51"/>
        <v>0</v>
      </c>
      <c r="AF123" s="133">
        <f t="shared" si="52"/>
        <v>0</v>
      </c>
      <c r="AG123" s="130">
        <f t="shared" si="53"/>
        <v>0</v>
      </c>
      <c r="AH123" s="130">
        <v>2</v>
      </c>
      <c r="AI123" s="130" t="str">
        <f t="shared" si="33"/>
        <v/>
      </c>
      <c r="AJ123" s="130" t="str">
        <f t="shared" si="34"/>
        <v/>
      </c>
      <c r="AK123" s="130" t="str">
        <f t="shared" si="35"/>
        <v/>
      </c>
      <c r="AL123" s="130" t="str">
        <f t="shared" si="36"/>
        <v/>
      </c>
      <c r="AM123" s="130">
        <f t="shared" si="37"/>
        <v>0</v>
      </c>
      <c r="AN123" s="130">
        <f t="shared" si="38"/>
        <v>66</v>
      </c>
      <c r="AO123" s="130">
        <f t="shared" si="39"/>
        <v>0</v>
      </c>
      <c r="AP123" s="130">
        <f t="shared" si="40"/>
        <v>0</v>
      </c>
      <c r="AQ123" s="130">
        <f t="shared" si="41"/>
        <v>0</v>
      </c>
      <c r="AR123" s="130">
        <f t="shared" si="42"/>
        <v>66</v>
      </c>
      <c r="AS123" s="130" t="str">
        <f t="shared" si="43"/>
        <v/>
      </c>
      <c r="AT123" s="130" t="str">
        <f t="shared" si="44"/>
        <v/>
      </c>
      <c r="AU123" s="130" t="str">
        <f t="shared" si="45"/>
        <v/>
      </c>
      <c r="AV123" s="130" t="str">
        <f t="shared" si="46"/>
        <v/>
      </c>
      <c r="AW123" s="130">
        <f t="shared" si="47"/>
        <v>0</v>
      </c>
      <c r="AX123" s="131">
        <f t="shared" si="54"/>
        <v>66</v>
      </c>
      <c r="AY123" s="130">
        <f t="shared" si="55"/>
        <v>0</v>
      </c>
      <c r="AZ123" s="130">
        <f t="shared" si="56"/>
        <v>0</v>
      </c>
      <c r="BA123" s="130">
        <f t="shared" si="57"/>
        <v>0</v>
      </c>
      <c r="BB123" s="130">
        <f t="shared" si="58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>
        <f t="shared" si="48"/>
        <v>60</v>
      </c>
      <c r="AC124" s="133">
        <f t="shared" si="49"/>
        <v>44</v>
      </c>
      <c r="AD124" s="133">
        <f t="shared" si="50"/>
        <v>45</v>
      </c>
      <c r="AE124" s="133">
        <f t="shared" si="51"/>
        <v>0</v>
      </c>
      <c r="AF124" s="133">
        <f t="shared" si="52"/>
        <v>0</v>
      </c>
      <c r="AG124" s="130">
        <f t="shared" si="53"/>
        <v>0</v>
      </c>
      <c r="AH124" s="130">
        <v>2</v>
      </c>
      <c r="AI124" s="130" t="str">
        <f t="shared" si="33"/>
        <v/>
      </c>
      <c r="AJ124" s="130" t="str">
        <f t="shared" si="34"/>
        <v/>
      </c>
      <c r="AK124" s="130" t="str">
        <f t="shared" si="35"/>
        <v/>
      </c>
      <c r="AL124" s="130" t="str">
        <f t="shared" si="36"/>
        <v/>
      </c>
      <c r="AM124" s="130">
        <f t="shared" si="37"/>
        <v>0</v>
      </c>
      <c r="AN124" s="130">
        <f t="shared" si="38"/>
        <v>45</v>
      </c>
      <c r="AO124" s="130">
        <f t="shared" si="39"/>
        <v>0</v>
      </c>
      <c r="AP124" s="130">
        <f t="shared" si="40"/>
        <v>0</v>
      </c>
      <c r="AQ124" s="130">
        <f t="shared" si="41"/>
        <v>0</v>
      </c>
      <c r="AR124" s="130">
        <f t="shared" si="42"/>
        <v>45</v>
      </c>
      <c r="AS124" s="130" t="str">
        <f t="shared" si="43"/>
        <v/>
      </c>
      <c r="AT124" s="130" t="str">
        <f t="shared" si="44"/>
        <v/>
      </c>
      <c r="AU124" s="130" t="str">
        <f t="shared" si="45"/>
        <v/>
      </c>
      <c r="AV124" s="130" t="str">
        <f t="shared" si="46"/>
        <v/>
      </c>
      <c r="AW124" s="130">
        <f t="shared" si="47"/>
        <v>0</v>
      </c>
      <c r="AX124" s="131">
        <f t="shared" si="54"/>
        <v>45</v>
      </c>
      <c r="AY124" s="130">
        <f t="shared" si="55"/>
        <v>0</v>
      </c>
      <c r="AZ124" s="130">
        <f t="shared" si="56"/>
        <v>0</v>
      </c>
      <c r="BA124" s="130">
        <f t="shared" si="57"/>
        <v>0</v>
      </c>
      <c r="BB124" s="130">
        <f t="shared" si="58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>
        <f t="shared" si="48"/>
        <v>120</v>
      </c>
      <c r="AC125" s="133">
        <f t="shared" si="49"/>
        <v>588</v>
      </c>
      <c r="AD125" s="133">
        <f t="shared" si="50"/>
        <v>114</v>
      </c>
      <c r="AE125" s="133">
        <f t="shared" si="51"/>
        <v>0</v>
      </c>
      <c r="AF125" s="133">
        <f t="shared" si="52"/>
        <v>0</v>
      </c>
      <c r="AG125" s="130">
        <f t="shared" si="53"/>
        <v>0</v>
      </c>
      <c r="AH125" s="130">
        <v>2</v>
      </c>
      <c r="AI125" s="130" t="str">
        <f t="shared" si="33"/>
        <v/>
      </c>
      <c r="AJ125" s="130" t="str">
        <f t="shared" si="34"/>
        <v/>
      </c>
      <c r="AK125" s="130" t="str">
        <f t="shared" si="35"/>
        <v/>
      </c>
      <c r="AL125" s="130" t="str">
        <f t="shared" si="36"/>
        <v/>
      </c>
      <c r="AM125" s="130">
        <f t="shared" si="37"/>
        <v>0</v>
      </c>
      <c r="AN125" s="130">
        <f t="shared" si="38"/>
        <v>114</v>
      </c>
      <c r="AO125" s="130">
        <f t="shared" si="39"/>
        <v>0</v>
      </c>
      <c r="AP125" s="130">
        <f t="shared" si="40"/>
        <v>0</v>
      </c>
      <c r="AQ125" s="130">
        <f t="shared" si="41"/>
        <v>0</v>
      </c>
      <c r="AR125" s="130">
        <f t="shared" si="42"/>
        <v>114</v>
      </c>
      <c r="AS125" s="130" t="str">
        <f t="shared" si="43"/>
        <v/>
      </c>
      <c r="AT125" s="130" t="str">
        <f t="shared" si="44"/>
        <v/>
      </c>
      <c r="AU125" s="130" t="str">
        <f t="shared" si="45"/>
        <v/>
      </c>
      <c r="AV125" s="130" t="str">
        <f t="shared" si="46"/>
        <v/>
      </c>
      <c r="AW125" s="130">
        <f t="shared" si="47"/>
        <v>0</v>
      </c>
      <c r="AX125" s="131">
        <f t="shared" si="54"/>
        <v>114</v>
      </c>
      <c r="AY125" s="130">
        <f t="shared" si="55"/>
        <v>0</v>
      </c>
      <c r="AZ125" s="130">
        <f t="shared" si="56"/>
        <v>0</v>
      </c>
      <c r="BA125" s="130">
        <f t="shared" si="57"/>
        <v>0</v>
      </c>
      <c r="BB125" s="130">
        <f t="shared" si="58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>
        <f t="shared" si="48"/>
        <v>60</v>
      </c>
      <c r="AC126" s="133">
        <f t="shared" si="49"/>
        <v>160</v>
      </c>
      <c r="AD126" s="133">
        <f t="shared" si="50"/>
        <v>58</v>
      </c>
      <c r="AE126" s="133">
        <f t="shared" si="51"/>
        <v>0</v>
      </c>
      <c r="AF126" s="133">
        <f t="shared" si="52"/>
        <v>0</v>
      </c>
      <c r="AG126" s="130">
        <f t="shared" si="53"/>
        <v>0</v>
      </c>
      <c r="AH126" s="130">
        <v>2</v>
      </c>
      <c r="AI126" s="130" t="str">
        <f t="shared" si="33"/>
        <v/>
      </c>
      <c r="AJ126" s="130" t="str">
        <f t="shared" si="34"/>
        <v/>
      </c>
      <c r="AK126" s="130" t="str">
        <f t="shared" si="35"/>
        <v/>
      </c>
      <c r="AL126" s="130" t="str">
        <f t="shared" si="36"/>
        <v/>
      </c>
      <c r="AM126" s="130">
        <f t="shared" si="37"/>
        <v>0</v>
      </c>
      <c r="AN126" s="130">
        <f t="shared" si="38"/>
        <v>58</v>
      </c>
      <c r="AO126" s="130">
        <f t="shared" si="39"/>
        <v>0</v>
      </c>
      <c r="AP126" s="130">
        <f t="shared" si="40"/>
        <v>0</v>
      </c>
      <c r="AQ126" s="130">
        <f t="shared" si="41"/>
        <v>0</v>
      </c>
      <c r="AR126" s="130">
        <f t="shared" si="42"/>
        <v>58</v>
      </c>
      <c r="AS126" s="130" t="str">
        <f t="shared" si="43"/>
        <v/>
      </c>
      <c r="AT126" s="130" t="str">
        <f t="shared" si="44"/>
        <v/>
      </c>
      <c r="AU126" s="130" t="str">
        <f t="shared" si="45"/>
        <v/>
      </c>
      <c r="AV126" s="130" t="str">
        <f t="shared" si="46"/>
        <v/>
      </c>
      <c r="AW126" s="130">
        <f t="shared" si="47"/>
        <v>0</v>
      </c>
      <c r="AX126" s="131">
        <f t="shared" si="54"/>
        <v>58</v>
      </c>
      <c r="AY126" s="130">
        <f t="shared" si="55"/>
        <v>0</v>
      </c>
      <c r="AZ126" s="130">
        <f t="shared" si="56"/>
        <v>0</v>
      </c>
      <c r="BA126" s="130">
        <f t="shared" si="57"/>
        <v>0</v>
      </c>
      <c r="BB126" s="130">
        <f t="shared" si="58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33"/>
        <v/>
      </c>
      <c r="AJ127" s="130" t="str">
        <f t="shared" si="34"/>
        <v/>
      </c>
      <c r="AK127" s="130" t="str">
        <f t="shared" si="35"/>
        <v/>
      </c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1">
        <f t="shared" si="54"/>
        <v>0</v>
      </c>
      <c r="AY127" s="130">
        <f t="shared" si="55"/>
        <v>0</v>
      </c>
      <c r="AZ127" s="130">
        <f t="shared" si="56"/>
        <v>0</v>
      </c>
      <c r="BA127" s="130">
        <f t="shared" si="57"/>
        <v>0</v>
      </c>
      <c r="BB127" s="130">
        <f t="shared" si="58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>
        <f t="shared" si="48"/>
        <v>50</v>
      </c>
      <c r="AC128" s="159">
        <f t="shared" si="49"/>
        <v>235</v>
      </c>
      <c r="AD128" s="159">
        <f t="shared" si="50"/>
        <v>46</v>
      </c>
      <c r="AE128" s="159">
        <f t="shared" si="51"/>
        <v>0</v>
      </c>
      <c r="AF128" s="159">
        <f t="shared" si="52"/>
        <v>0</v>
      </c>
      <c r="AG128" s="139">
        <f t="shared" si="53"/>
        <v>0</v>
      </c>
      <c r="AH128" s="139">
        <v>1</v>
      </c>
      <c r="AI128" s="139">
        <f t="shared" si="33"/>
        <v>46</v>
      </c>
      <c r="AJ128" s="139">
        <f t="shared" si="34"/>
        <v>0</v>
      </c>
      <c r="AK128" s="139">
        <f t="shared" si="35"/>
        <v>0</v>
      </c>
      <c r="AL128" s="139">
        <f t="shared" si="36"/>
        <v>0</v>
      </c>
      <c r="AM128" s="139">
        <f t="shared" si="37"/>
        <v>46</v>
      </c>
      <c r="AN128" s="139" t="str">
        <f t="shared" si="38"/>
        <v/>
      </c>
      <c r="AO128" s="139" t="str">
        <f t="shared" si="39"/>
        <v/>
      </c>
      <c r="AP128" s="139" t="str">
        <f t="shared" si="40"/>
        <v/>
      </c>
      <c r="AQ128" s="139" t="str">
        <f t="shared" si="41"/>
        <v/>
      </c>
      <c r="AR128" s="139">
        <f t="shared" si="42"/>
        <v>0</v>
      </c>
      <c r="AS128" s="139" t="str">
        <f t="shared" si="43"/>
        <v/>
      </c>
      <c r="AT128" s="139" t="str">
        <f t="shared" si="44"/>
        <v/>
      </c>
      <c r="AU128" s="139" t="str">
        <f t="shared" si="45"/>
        <v/>
      </c>
      <c r="AV128" s="139" t="str">
        <f t="shared" si="46"/>
        <v/>
      </c>
      <c r="AW128" s="139">
        <f t="shared" si="47"/>
        <v>0</v>
      </c>
      <c r="AX128" s="140">
        <f t="shared" si="54"/>
        <v>46</v>
      </c>
      <c r="AY128" s="139">
        <f t="shared" si="55"/>
        <v>0</v>
      </c>
      <c r="AZ128" s="139">
        <f t="shared" si="56"/>
        <v>0</v>
      </c>
      <c r="BA128" s="139">
        <f t="shared" si="57"/>
        <v>0</v>
      </c>
      <c r="BB128" s="139">
        <f t="shared" si="58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AW129" si="61">SUM(E119:E128)</f>
        <v>1096</v>
      </c>
      <c r="F129" s="157">
        <f t="shared" si="61"/>
        <v>385</v>
      </c>
      <c r="G129" s="161">
        <f t="shared" si="61"/>
        <v>0</v>
      </c>
      <c r="H129" s="161">
        <f t="shared" si="61"/>
        <v>0</v>
      </c>
      <c r="I129" s="158">
        <f t="shared" si="61"/>
        <v>0</v>
      </c>
      <c r="J129" s="161">
        <f t="shared" si="61"/>
        <v>0</v>
      </c>
      <c r="K129" s="161">
        <f t="shared" si="61"/>
        <v>0</v>
      </c>
      <c r="L129" s="161">
        <f t="shared" si="61"/>
        <v>0</v>
      </c>
      <c r="M129" s="161">
        <f t="shared" si="61"/>
        <v>0</v>
      </c>
      <c r="N129" s="161">
        <f t="shared" si="61"/>
        <v>0</v>
      </c>
      <c r="O129" s="141">
        <f t="shared" si="61"/>
        <v>0</v>
      </c>
      <c r="P129" s="161">
        <f t="shared" si="61"/>
        <v>0</v>
      </c>
      <c r="Q129" s="161">
        <f t="shared" si="61"/>
        <v>0</v>
      </c>
      <c r="R129" s="161">
        <f t="shared" si="61"/>
        <v>0</v>
      </c>
      <c r="S129" s="161">
        <f t="shared" si="61"/>
        <v>15</v>
      </c>
      <c r="T129" s="161">
        <f t="shared" si="61"/>
        <v>13</v>
      </c>
      <c r="U129" s="141">
        <f t="shared" si="61"/>
        <v>8</v>
      </c>
      <c r="V129" s="161">
        <f t="shared" si="61"/>
        <v>0</v>
      </c>
      <c r="W129" s="161">
        <f t="shared" si="61"/>
        <v>0</v>
      </c>
      <c r="X129" s="161">
        <f t="shared" si="61"/>
        <v>0</v>
      </c>
      <c r="Y129" s="161">
        <f t="shared" si="61"/>
        <v>0</v>
      </c>
      <c r="Z129" s="161">
        <f t="shared" si="61"/>
        <v>0</v>
      </c>
      <c r="AA129" s="141">
        <f t="shared" si="61"/>
        <v>0</v>
      </c>
      <c r="AB129" s="161">
        <f t="shared" si="48"/>
        <v>515</v>
      </c>
      <c r="AC129" s="161">
        <f t="shared" si="49"/>
        <v>1096</v>
      </c>
      <c r="AD129" s="161">
        <f t="shared" si="50"/>
        <v>385</v>
      </c>
      <c r="AE129" s="161">
        <f t="shared" si="51"/>
        <v>15</v>
      </c>
      <c r="AF129" s="161">
        <f t="shared" si="52"/>
        <v>13</v>
      </c>
      <c r="AG129" s="141">
        <f t="shared" si="53"/>
        <v>8</v>
      </c>
      <c r="AH129" s="141">
        <f t="shared" si="61"/>
        <v>13</v>
      </c>
      <c r="AI129" s="141">
        <f t="shared" si="61"/>
        <v>46</v>
      </c>
      <c r="AJ129" s="141">
        <f t="shared" si="61"/>
        <v>0</v>
      </c>
      <c r="AK129" s="141">
        <f t="shared" si="61"/>
        <v>0</v>
      </c>
      <c r="AL129" s="141">
        <f t="shared" si="61"/>
        <v>0</v>
      </c>
      <c r="AM129" s="141">
        <f t="shared" si="61"/>
        <v>46</v>
      </c>
      <c r="AN129" s="141">
        <f t="shared" si="61"/>
        <v>339</v>
      </c>
      <c r="AO129" s="141">
        <f t="shared" si="61"/>
        <v>0</v>
      </c>
      <c r="AP129" s="141">
        <f t="shared" si="61"/>
        <v>8</v>
      </c>
      <c r="AQ129" s="141">
        <f t="shared" si="61"/>
        <v>0</v>
      </c>
      <c r="AR129" s="141">
        <f t="shared" si="61"/>
        <v>347</v>
      </c>
      <c r="AS129" s="141">
        <f t="shared" si="61"/>
        <v>0</v>
      </c>
      <c r="AT129" s="141">
        <f t="shared" si="61"/>
        <v>0</v>
      </c>
      <c r="AU129" s="141">
        <f t="shared" si="61"/>
        <v>0</v>
      </c>
      <c r="AV129" s="141">
        <f t="shared" si="61"/>
        <v>0</v>
      </c>
      <c r="AW129" s="141">
        <f t="shared" si="61"/>
        <v>0</v>
      </c>
      <c r="AX129" s="142">
        <f t="shared" si="54"/>
        <v>385</v>
      </c>
      <c r="AY129" s="141">
        <f t="shared" si="55"/>
        <v>0</v>
      </c>
      <c r="AZ129" s="141">
        <f t="shared" si="56"/>
        <v>8</v>
      </c>
      <c r="BA129" s="141">
        <f t="shared" si="57"/>
        <v>0</v>
      </c>
      <c r="BB129" s="141">
        <f t="shared" si="58"/>
        <v>393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>
        <f t="shared" si="54"/>
        <v>0</v>
      </c>
      <c r="AY130" s="153">
        <f t="shared" si="55"/>
        <v>0</v>
      </c>
      <c r="AZ130" s="153">
        <f t="shared" si="56"/>
        <v>0</v>
      </c>
      <c r="BA130" s="153">
        <f t="shared" si="57"/>
        <v>0</v>
      </c>
      <c r="BB130" s="153">
        <f t="shared" si="58"/>
        <v>0</v>
      </c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>
        <f t="shared" si="54"/>
        <v>0</v>
      </c>
      <c r="AY131" s="130">
        <f t="shared" si="55"/>
        <v>0</v>
      </c>
      <c r="AZ131" s="130">
        <f t="shared" si="56"/>
        <v>0</v>
      </c>
      <c r="BA131" s="130">
        <f t="shared" si="57"/>
        <v>0</v>
      </c>
      <c r="BB131" s="130">
        <f t="shared" si="58"/>
        <v>0</v>
      </c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>
        <f t="shared" si="48"/>
        <v>25</v>
      </c>
      <c r="AC132" s="133">
        <f t="shared" si="49"/>
        <v>84</v>
      </c>
      <c r="AD132" s="133">
        <f t="shared" si="50"/>
        <v>18</v>
      </c>
      <c r="AE132" s="133">
        <f t="shared" si="51"/>
        <v>0</v>
      </c>
      <c r="AF132" s="133">
        <f t="shared" si="52"/>
        <v>0</v>
      </c>
      <c r="AG132" s="130">
        <f t="shared" si="53"/>
        <v>0</v>
      </c>
      <c r="AH132" s="130">
        <v>2</v>
      </c>
      <c r="AI132" s="130" t="str">
        <f t="shared" si="33"/>
        <v/>
      </c>
      <c r="AJ132" s="130" t="str">
        <f t="shared" si="34"/>
        <v/>
      </c>
      <c r="AK132" s="130" t="str">
        <f t="shared" si="35"/>
        <v/>
      </c>
      <c r="AL132" s="130" t="str">
        <f t="shared" si="36"/>
        <v/>
      </c>
      <c r="AM132" s="130">
        <f t="shared" si="37"/>
        <v>0</v>
      </c>
      <c r="AN132" s="130">
        <f t="shared" si="38"/>
        <v>18</v>
      </c>
      <c r="AO132" s="130">
        <f t="shared" si="39"/>
        <v>0</v>
      </c>
      <c r="AP132" s="130">
        <f t="shared" si="40"/>
        <v>0</v>
      </c>
      <c r="AQ132" s="130">
        <f t="shared" si="41"/>
        <v>0</v>
      </c>
      <c r="AR132" s="130">
        <f t="shared" si="42"/>
        <v>18</v>
      </c>
      <c r="AS132" s="130" t="str">
        <f t="shared" si="43"/>
        <v/>
      </c>
      <c r="AT132" s="130" t="str">
        <f t="shared" si="44"/>
        <v/>
      </c>
      <c r="AU132" s="130" t="str">
        <f t="shared" si="45"/>
        <v/>
      </c>
      <c r="AV132" s="130" t="str">
        <f t="shared" si="46"/>
        <v/>
      </c>
      <c r="AW132" s="130">
        <f t="shared" si="47"/>
        <v>0</v>
      </c>
      <c r="AX132" s="131">
        <f t="shared" si="54"/>
        <v>18</v>
      </c>
      <c r="AY132" s="130">
        <f t="shared" si="55"/>
        <v>0</v>
      </c>
      <c r="AZ132" s="130">
        <f t="shared" si="56"/>
        <v>0</v>
      </c>
      <c r="BA132" s="130">
        <f t="shared" si="57"/>
        <v>0</v>
      </c>
      <c r="BB132" s="130">
        <f t="shared" si="58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>
        <f t="shared" si="48"/>
        <v>20</v>
      </c>
      <c r="AC133" s="133">
        <f t="shared" si="49"/>
        <v>25</v>
      </c>
      <c r="AD133" s="133">
        <f t="shared" si="50"/>
        <v>19</v>
      </c>
      <c r="AE133" s="133">
        <f t="shared" si="51"/>
        <v>0</v>
      </c>
      <c r="AF133" s="133">
        <f t="shared" si="52"/>
        <v>0</v>
      </c>
      <c r="AG133" s="130">
        <f t="shared" si="53"/>
        <v>0</v>
      </c>
      <c r="AH133" s="130">
        <v>2</v>
      </c>
      <c r="AI133" s="130" t="str">
        <f t="shared" si="33"/>
        <v/>
      </c>
      <c r="AJ133" s="130" t="str">
        <f t="shared" si="34"/>
        <v/>
      </c>
      <c r="AK133" s="130" t="str">
        <f t="shared" si="35"/>
        <v/>
      </c>
      <c r="AL133" s="130" t="str">
        <f t="shared" si="36"/>
        <v/>
      </c>
      <c r="AM133" s="130">
        <f t="shared" si="37"/>
        <v>0</v>
      </c>
      <c r="AN133" s="130">
        <f t="shared" si="38"/>
        <v>19</v>
      </c>
      <c r="AO133" s="130">
        <f t="shared" si="39"/>
        <v>0</v>
      </c>
      <c r="AP133" s="130">
        <f t="shared" si="40"/>
        <v>0</v>
      </c>
      <c r="AQ133" s="130">
        <f t="shared" si="41"/>
        <v>0</v>
      </c>
      <c r="AR133" s="130">
        <f t="shared" si="42"/>
        <v>19</v>
      </c>
      <c r="AS133" s="130" t="str">
        <f t="shared" si="43"/>
        <v/>
      </c>
      <c r="AT133" s="130" t="str">
        <f t="shared" si="44"/>
        <v/>
      </c>
      <c r="AU133" s="130" t="str">
        <f t="shared" si="45"/>
        <v/>
      </c>
      <c r="AV133" s="130" t="str">
        <f t="shared" si="46"/>
        <v/>
      </c>
      <c r="AW133" s="130">
        <f t="shared" si="47"/>
        <v>0</v>
      </c>
      <c r="AX133" s="131">
        <f t="shared" si="54"/>
        <v>19</v>
      </c>
      <c r="AY133" s="130">
        <f t="shared" si="55"/>
        <v>0</v>
      </c>
      <c r="AZ133" s="130">
        <f t="shared" si="56"/>
        <v>0</v>
      </c>
      <c r="BA133" s="130">
        <f t="shared" si="57"/>
        <v>0</v>
      </c>
      <c r="BB133" s="130">
        <f t="shared" si="58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>
        <f t="shared" si="48"/>
        <v>20</v>
      </c>
      <c r="AC134" s="133">
        <f t="shared" si="49"/>
        <v>17</v>
      </c>
      <c r="AD134" s="133">
        <f t="shared" si="50"/>
        <v>13</v>
      </c>
      <c r="AE134" s="133">
        <f t="shared" si="51"/>
        <v>0</v>
      </c>
      <c r="AF134" s="133">
        <f t="shared" si="52"/>
        <v>0</v>
      </c>
      <c r="AG134" s="130">
        <f t="shared" si="53"/>
        <v>0</v>
      </c>
      <c r="AH134" s="130">
        <v>1</v>
      </c>
      <c r="AI134" s="130">
        <f t="shared" si="33"/>
        <v>13</v>
      </c>
      <c r="AJ134" s="130">
        <f t="shared" si="34"/>
        <v>0</v>
      </c>
      <c r="AK134" s="130">
        <f t="shared" si="35"/>
        <v>0</v>
      </c>
      <c r="AL134" s="130">
        <f t="shared" si="36"/>
        <v>0</v>
      </c>
      <c r="AM134" s="130">
        <f t="shared" si="37"/>
        <v>13</v>
      </c>
      <c r="AN134" s="130" t="str">
        <f t="shared" si="38"/>
        <v/>
      </c>
      <c r="AO134" s="130" t="str">
        <f t="shared" si="39"/>
        <v/>
      </c>
      <c r="AP134" s="130" t="str">
        <f t="shared" si="40"/>
        <v/>
      </c>
      <c r="AQ134" s="130" t="str">
        <f t="shared" si="41"/>
        <v/>
      </c>
      <c r="AR134" s="130">
        <f t="shared" si="42"/>
        <v>0</v>
      </c>
      <c r="AS134" s="130" t="str">
        <f t="shared" si="43"/>
        <v/>
      </c>
      <c r="AT134" s="130" t="str">
        <f t="shared" si="44"/>
        <v/>
      </c>
      <c r="AU134" s="130" t="str">
        <f t="shared" si="45"/>
        <v/>
      </c>
      <c r="AV134" s="130" t="str">
        <f t="shared" si="46"/>
        <v/>
      </c>
      <c r="AW134" s="130">
        <f t="shared" si="47"/>
        <v>0</v>
      </c>
      <c r="AX134" s="131">
        <f t="shared" si="54"/>
        <v>13</v>
      </c>
      <c r="AY134" s="130">
        <f t="shared" si="55"/>
        <v>0</v>
      </c>
      <c r="AZ134" s="130">
        <f t="shared" si="56"/>
        <v>0</v>
      </c>
      <c r="BA134" s="130">
        <f t="shared" si="57"/>
        <v>0</v>
      </c>
      <c r="BB134" s="130">
        <f t="shared" si="58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>
        <f t="shared" si="48"/>
        <v>25</v>
      </c>
      <c r="AC135" s="133">
        <f t="shared" si="49"/>
        <v>100</v>
      </c>
      <c r="AD135" s="133">
        <f t="shared" si="50"/>
        <v>25</v>
      </c>
      <c r="AE135" s="133">
        <f t="shared" si="51"/>
        <v>0</v>
      </c>
      <c r="AF135" s="133">
        <f t="shared" si="52"/>
        <v>0</v>
      </c>
      <c r="AG135" s="130">
        <f t="shared" si="53"/>
        <v>0</v>
      </c>
      <c r="AH135" s="130">
        <v>1</v>
      </c>
      <c r="AI135" s="130">
        <f t="shared" si="33"/>
        <v>25</v>
      </c>
      <c r="AJ135" s="130">
        <f t="shared" si="34"/>
        <v>0</v>
      </c>
      <c r="AK135" s="130">
        <f t="shared" si="35"/>
        <v>0</v>
      </c>
      <c r="AL135" s="130">
        <f t="shared" si="36"/>
        <v>0</v>
      </c>
      <c r="AM135" s="130">
        <f t="shared" si="37"/>
        <v>25</v>
      </c>
      <c r="AN135" s="130" t="str">
        <f t="shared" si="38"/>
        <v/>
      </c>
      <c r="AO135" s="130" t="str">
        <f t="shared" si="39"/>
        <v/>
      </c>
      <c r="AP135" s="130" t="str">
        <f t="shared" si="40"/>
        <v/>
      </c>
      <c r="AQ135" s="130" t="str">
        <f t="shared" si="41"/>
        <v/>
      </c>
      <c r="AR135" s="130">
        <f t="shared" si="42"/>
        <v>0</v>
      </c>
      <c r="AS135" s="130" t="str">
        <f t="shared" si="43"/>
        <v/>
      </c>
      <c r="AT135" s="130" t="str">
        <f t="shared" si="44"/>
        <v/>
      </c>
      <c r="AU135" s="130" t="str">
        <f t="shared" si="45"/>
        <v/>
      </c>
      <c r="AV135" s="130" t="str">
        <f t="shared" si="46"/>
        <v/>
      </c>
      <c r="AW135" s="130">
        <f t="shared" si="47"/>
        <v>0</v>
      </c>
      <c r="AX135" s="131">
        <f t="shared" si="54"/>
        <v>25</v>
      </c>
      <c r="AY135" s="130">
        <f t="shared" si="55"/>
        <v>0</v>
      </c>
      <c r="AZ135" s="130">
        <f t="shared" si="56"/>
        <v>0</v>
      </c>
      <c r="BA135" s="130">
        <f t="shared" si="57"/>
        <v>0</v>
      </c>
      <c r="BB135" s="130">
        <f t="shared" si="58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>
        <f t="shared" si="48"/>
        <v>30</v>
      </c>
      <c r="AC136" s="133">
        <f t="shared" si="49"/>
        <v>81</v>
      </c>
      <c r="AD136" s="133">
        <f t="shared" si="50"/>
        <v>26</v>
      </c>
      <c r="AE136" s="133">
        <f t="shared" si="51"/>
        <v>0</v>
      </c>
      <c r="AF136" s="133">
        <f t="shared" si="52"/>
        <v>0</v>
      </c>
      <c r="AG136" s="130">
        <f t="shared" si="53"/>
        <v>0</v>
      </c>
      <c r="AH136" s="130">
        <v>1</v>
      </c>
      <c r="AI136" s="130">
        <f t="shared" ref="AI136:AI183" si="62">IF($AH136=1,($F136+$I136),"")</f>
        <v>26</v>
      </c>
      <c r="AJ136" s="130">
        <f t="shared" ref="AJ136:AJ183" si="63">IF($AH136=1,($L136+$O136),"")</f>
        <v>0</v>
      </c>
      <c r="AK136" s="130">
        <f t="shared" ref="AK136:AK183" si="64">IF($AH136=1,($R136+$U136),"")</f>
        <v>0</v>
      </c>
      <c r="AL136" s="130">
        <f t="shared" ref="AL136:AL183" si="65">IF($AH136=1,($X136+$AA136),"")</f>
        <v>0</v>
      </c>
      <c r="AM136" s="130">
        <f t="shared" ref="AM136:AM183" si="66">SUM(AI136:AL136)</f>
        <v>26</v>
      </c>
      <c r="AN136" s="130" t="str">
        <f t="shared" ref="AN136:AN183" si="67">IF($AH136=2,($F136+$I136),"")</f>
        <v/>
      </c>
      <c r="AO136" s="130" t="str">
        <f t="shared" ref="AO136:AO183" si="68">IF($AH136=2,($L136+$O136),"")</f>
        <v/>
      </c>
      <c r="AP136" s="130" t="str">
        <f t="shared" ref="AP136:AP183" si="69">IF($AH136=2,($R136+$U136),"")</f>
        <v/>
      </c>
      <c r="AQ136" s="130" t="str">
        <f t="shared" ref="AQ136:AQ183" si="70">IF($AH136=2,($X136+$AA136),"")</f>
        <v/>
      </c>
      <c r="AR136" s="130">
        <f t="shared" ref="AR136:AR183" si="71">SUM(AN136:AQ136)</f>
        <v>0</v>
      </c>
      <c r="AS136" s="130" t="str">
        <f t="shared" ref="AS136:AS183" si="72">IF($AH136=3,($F136+$I136),"")</f>
        <v/>
      </c>
      <c r="AT136" s="130" t="str">
        <f t="shared" ref="AT136:AT183" si="73">IF($AH136=3,($L136+$O136),"")</f>
        <v/>
      </c>
      <c r="AU136" s="130" t="str">
        <f t="shared" ref="AU136:AU183" si="74">IF($AH136=3,($R136+$U136),"")</f>
        <v/>
      </c>
      <c r="AV136" s="130" t="str">
        <f t="shared" ref="AV136:AV183" si="75">IF($AH136=3,($X136+$AA136),"")</f>
        <v/>
      </c>
      <c r="AW136" s="130">
        <f t="shared" ref="AW136:AW183" si="76">SUM(AS136:AV136)</f>
        <v>0</v>
      </c>
      <c r="AX136" s="131">
        <f t="shared" si="54"/>
        <v>26</v>
      </c>
      <c r="AY136" s="130">
        <f t="shared" si="55"/>
        <v>0</v>
      </c>
      <c r="AZ136" s="130">
        <f t="shared" si="56"/>
        <v>0</v>
      </c>
      <c r="BA136" s="130">
        <f t="shared" si="57"/>
        <v>0</v>
      </c>
      <c r="BB136" s="130">
        <f t="shared" si="58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>
        <f t="shared" si="48"/>
        <v>20</v>
      </c>
      <c r="AC137" s="133">
        <f t="shared" si="49"/>
        <v>17</v>
      </c>
      <c r="AD137" s="133">
        <f t="shared" si="50"/>
        <v>11</v>
      </c>
      <c r="AE137" s="133">
        <f t="shared" si="51"/>
        <v>0</v>
      </c>
      <c r="AF137" s="133">
        <f t="shared" si="52"/>
        <v>0</v>
      </c>
      <c r="AG137" s="130">
        <f t="shared" si="53"/>
        <v>0</v>
      </c>
      <c r="AH137" s="130">
        <v>1</v>
      </c>
      <c r="AI137" s="130">
        <f t="shared" si="62"/>
        <v>11</v>
      </c>
      <c r="AJ137" s="130">
        <f t="shared" si="63"/>
        <v>0</v>
      </c>
      <c r="AK137" s="130">
        <f t="shared" si="64"/>
        <v>0</v>
      </c>
      <c r="AL137" s="130">
        <f t="shared" si="65"/>
        <v>0</v>
      </c>
      <c r="AM137" s="130">
        <f t="shared" si="66"/>
        <v>11</v>
      </c>
      <c r="AN137" s="130" t="str">
        <f t="shared" si="67"/>
        <v/>
      </c>
      <c r="AO137" s="130" t="str">
        <f t="shared" si="68"/>
        <v/>
      </c>
      <c r="AP137" s="130" t="str">
        <f t="shared" si="69"/>
        <v/>
      </c>
      <c r="AQ137" s="130" t="str">
        <f t="shared" si="70"/>
        <v/>
      </c>
      <c r="AR137" s="130">
        <f t="shared" si="71"/>
        <v>0</v>
      </c>
      <c r="AS137" s="130" t="str">
        <f t="shared" si="72"/>
        <v/>
      </c>
      <c r="AT137" s="130" t="str">
        <f t="shared" si="73"/>
        <v/>
      </c>
      <c r="AU137" s="130" t="str">
        <f t="shared" si="74"/>
        <v/>
      </c>
      <c r="AV137" s="130" t="str">
        <f t="shared" si="75"/>
        <v/>
      </c>
      <c r="AW137" s="130">
        <f t="shared" si="76"/>
        <v>0</v>
      </c>
      <c r="AX137" s="131">
        <f t="shared" si="54"/>
        <v>11</v>
      </c>
      <c r="AY137" s="130">
        <f t="shared" si="55"/>
        <v>0</v>
      </c>
      <c r="AZ137" s="130">
        <f t="shared" si="56"/>
        <v>0</v>
      </c>
      <c r="BA137" s="130">
        <f t="shared" si="57"/>
        <v>0</v>
      </c>
      <c r="BB137" s="130">
        <f t="shared" si="58"/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>
        <f t="shared" ref="AB138:AB184" si="77">D138+J138+P138+V138</f>
        <v>20</v>
      </c>
      <c r="AC138" s="133">
        <f t="shared" ref="AC138:AC184" si="78">E138+K138+Q138+W138</f>
        <v>18</v>
      </c>
      <c r="AD138" s="133">
        <f t="shared" ref="AD138:AD184" si="79">F138+L138+R138+X138</f>
        <v>12</v>
      </c>
      <c r="AE138" s="133">
        <f t="shared" ref="AE138:AE184" si="80">G138+M138+S138+Y138</f>
        <v>0</v>
      </c>
      <c r="AF138" s="133">
        <f t="shared" ref="AF138:AF184" si="81">H138+N138+T138+Z138</f>
        <v>0</v>
      </c>
      <c r="AG138" s="133">
        <f t="shared" ref="AG138:AG184" si="82">I138+O138+U138+AA138</f>
        <v>0</v>
      </c>
      <c r="AH138" s="133">
        <v>1</v>
      </c>
      <c r="AI138" s="130">
        <f t="shared" si="62"/>
        <v>12</v>
      </c>
      <c r="AJ138" s="130">
        <f t="shared" si="63"/>
        <v>0</v>
      </c>
      <c r="AK138" s="130">
        <f t="shared" si="64"/>
        <v>0</v>
      </c>
      <c r="AL138" s="130">
        <f t="shared" si="65"/>
        <v>0</v>
      </c>
      <c r="AM138" s="130">
        <f t="shared" si="66"/>
        <v>12</v>
      </c>
      <c r="AN138" s="130" t="str">
        <f t="shared" si="67"/>
        <v/>
      </c>
      <c r="AO138" s="130" t="str">
        <f t="shared" si="68"/>
        <v/>
      </c>
      <c r="AP138" s="130" t="str">
        <f t="shared" si="69"/>
        <v/>
      </c>
      <c r="AQ138" s="130" t="str">
        <f t="shared" si="70"/>
        <v/>
      </c>
      <c r="AR138" s="130">
        <f t="shared" si="71"/>
        <v>0</v>
      </c>
      <c r="AS138" s="130" t="str">
        <f t="shared" si="72"/>
        <v/>
      </c>
      <c r="AT138" s="130" t="str">
        <f t="shared" si="73"/>
        <v/>
      </c>
      <c r="AU138" s="130" t="str">
        <f t="shared" si="74"/>
        <v/>
      </c>
      <c r="AV138" s="130" t="str">
        <f t="shared" si="75"/>
        <v/>
      </c>
      <c r="AW138" s="130">
        <f t="shared" si="76"/>
        <v>0</v>
      </c>
      <c r="AX138" s="131">
        <f t="shared" ref="AX138:AX185" si="83">F138+I138</f>
        <v>12</v>
      </c>
      <c r="AY138" s="130">
        <f t="shared" ref="AY138:AY185" si="84">L138+O138</f>
        <v>0</v>
      </c>
      <c r="AZ138" s="130">
        <f t="shared" ref="AZ138:AZ185" si="85">R138+U138</f>
        <v>0</v>
      </c>
      <c r="BA138" s="130">
        <f t="shared" ref="BA138:BA185" si="86">X138+AA138</f>
        <v>0</v>
      </c>
      <c r="BB138" s="130">
        <f t="shared" ref="BB138:BB185" si="87">SUM(AX138:BA138)</f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>
        <f t="shared" si="77"/>
        <v>20</v>
      </c>
      <c r="AC139" s="133">
        <f t="shared" si="78"/>
        <v>23</v>
      </c>
      <c r="AD139" s="133">
        <f t="shared" si="79"/>
        <v>19</v>
      </c>
      <c r="AE139" s="133">
        <f t="shared" si="80"/>
        <v>0</v>
      </c>
      <c r="AF139" s="133">
        <f t="shared" si="81"/>
        <v>0</v>
      </c>
      <c r="AG139" s="133">
        <f t="shared" si="82"/>
        <v>0</v>
      </c>
      <c r="AH139" s="133">
        <v>1</v>
      </c>
      <c r="AI139" s="130">
        <f t="shared" si="62"/>
        <v>19</v>
      </c>
      <c r="AJ139" s="130">
        <f t="shared" si="63"/>
        <v>0</v>
      </c>
      <c r="AK139" s="130">
        <f t="shared" si="64"/>
        <v>0</v>
      </c>
      <c r="AL139" s="130">
        <f t="shared" si="65"/>
        <v>0</v>
      </c>
      <c r="AM139" s="130">
        <f t="shared" si="66"/>
        <v>19</v>
      </c>
      <c r="AN139" s="130" t="str">
        <f t="shared" si="67"/>
        <v/>
      </c>
      <c r="AO139" s="130" t="str">
        <f t="shared" si="68"/>
        <v/>
      </c>
      <c r="AP139" s="130" t="str">
        <f t="shared" si="69"/>
        <v/>
      </c>
      <c r="AQ139" s="130" t="str">
        <f t="shared" si="70"/>
        <v/>
      </c>
      <c r="AR139" s="130">
        <f t="shared" si="71"/>
        <v>0</v>
      </c>
      <c r="AS139" s="130" t="str">
        <f t="shared" si="72"/>
        <v/>
      </c>
      <c r="AT139" s="130" t="str">
        <f t="shared" si="73"/>
        <v/>
      </c>
      <c r="AU139" s="130" t="str">
        <f t="shared" si="74"/>
        <v/>
      </c>
      <c r="AV139" s="130" t="str">
        <f t="shared" si="75"/>
        <v/>
      </c>
      <c r="AW139" s="130">
        <f t="shared" si="76"/>
        <v>0</v>
      </c>
      <c r="AX139" s="131">
        <f t="shared" si="83"/>
        <v>19</v>
      </c>
      <c r="AY139" s="130">
        <f t="shared" si="84"/>
        <v>0</v>
      </c>
      <c r="AZ139" s="130">
        <f t="shared" si="85"/>
        <v>0</v>
      </c>
      <c r="BA139" s="130">
        <f t="shared" si="86"/>
        <v>0</v>
      </c>
      <c r="BB139" s="130">
        <f t="shared" si="87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>
        <f t="shared" si="77"/>
        <v>20</v>
      </c>
      <c r="AC140" s="133">
        <f t="shared" si="78"/>
        <v>19</v>
      </c>
      <c r="AD140" s="133">
        <f t="shared" si="79"/>
        <v>15</v>
      </c>
      <c r="AE140" s="133">
        <f t="shared" si="80"/>
        <v>0</v>
      </c>
      <c r="AF140" s="133">
        <f t="shared" si="81"/>
        <v>0</v>
      </c>
      <c r="AG140" s="133">
        <f t="shared" si="82"/>
        <v>0</v>
      </c>
      <c r="AH140" s="133">
        <v>2</v>
      </c>
      <c r="AI140" s="130" t="str">
        <f t="shared" si="62"/>
        <v/>
      </c>
      <c r="AJ140" s="130" t="str">
        <f t="shared" si="63"/>
        <v/>
      </c>
      <c r="AK140" s="130" t="str">
        <f t="shared" si="64"/>
        <v/>
      </c>
      <c r="AL140" s="130" t="str">
        <f t="shared" si="65"/>
        <v/>
      </c>
      <c r="AM140" s="130">
        <f t="shared" si="66"/>
        <v>0</v>
      </c>
      <c r="AN140" s="130">
        <f t="shared" si="67"/>
        <v>15</v>
      </c>
      <c r="AO140" s="130">
        <f t="shared" si="68"/>
        <v>0</v>
      </c>
      <c r="AP140" s="130">
        <f t="shared" si="69"/>
        <v>0</v>
      </c>
      <c r="AQ140" s="130">
        <f t="shared" si="70"/>
        <v>0</v>
      </c>
      <c r="AR140" s="130">
        <f t="shared" si="71"/>
        <v>15</v>
      </c>
      <c r="AS140" s="130" t="str">
        <f t="shared" si="72"/>
        <v/>
      </c>
      <c r="AT140" s="130" t="str">
        <f t="shared" si="73"/>
        <v/>
      </c>
      <c r="AU140" s="130" t="str">
        <f t="shared" si="74"/>
        <v/>
      </c>
      <c r="AV140" s="130" t="str">
        <f t="shared" si="75"/>
        <v/>
      </c>
      <c r="AW140" s="130">
        <f t="shared" si="76"/>
        <v>0</v>
      </c>
      <c r="AX140" s="131">
        <f t="shared" si="83"/>
        <v>15</v>
      </c>
      <c r="AY140" s="130">
        <f t="shared" si="84"/>
        <v>0</v>
      </c>
      <c r="AZ140" s="130">
        <f t="shared" si="85"/>
        <v>0</v>
      </c>
      <c r="BA140" s="130">
        <f t="shared" si="86"/>
        <v>0</v>
      </c>
      <c r="BB140" s="130">
        <f t="shared" si="87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>
        <f t="shared" si="77"/>
        <v>35</v>
      </c>
      <c r="AC141" s="133">
        <f t="shared" si="78"/>
        <v>228</v>
      </c>
      <c r="AD141" s="133">
        <f t="shared" si="79"/>
        <v>23</v>
      </c>
      <c r="AE141" s="133">
        <f t="shared" si="80"/>
        <v>0</v>
      </c>
      <c r="AF141" s="133">
        <f t="shared" si="81"/>
        <v>0</v>
      </c>
      <c r="AG141" s="133">
        <f t="shared" si="82"/>
        <v>0</v>
      </c>
      <c r="AH141" s="133">
        <v>2</v>
      </c>
      <c r="AI141" s="130" t="str">
        <f t="shared" si="62"/>
        <v/>
      </c>
      <c r="AJ141" s="130" t="str">
        <f t="shared" si="63"/>
        <v/>
      </c>
      <c r="AK141" s="130" t="str">
        <f t="shared" si="64"/>
        <v/>
      </c>
      <c r="AL141" s="130" t="str">
        <f t="shared" si="65"/>
        <v/>
      </c>
      <c r="AM141" s="130">
        <f t="shared" si="66"/>
        <v>0</v>
      </c>
      <c r="AN141" s="130">
        <f t="shared" si="67"/>
        <v>23</v>
      </c>
      <c r="AO141" s="130">
        <f t="shared" si="68"/>
        <v>0</v>
      </c>
      <c r="AP141" s="130">
        <f t="shared" si="69"/>
        <v>0</v>
      </c>
      <c r="AQ141" s="130">
        <f t="shared" si="70"/>
        <v>0</v>
      </c>
      <c r="AR141" s="130">
        <f t="shared" si="71"/>
        <v>23</v>
      </c>
      <c r="AS141" s="130" t="str">
        <f t="shared" si="72"/>
        <v/>
      </c>
      <c r="AT141" s="130" t="str">
        <f t="shared" si="73"/>
        <v/>
      </c>
      <c r="AU141" s="130" t="str">
        <f t="shared" si="74"/>
        <v/>
      </c>
      <c r="AV141" s="130" t="str">
        <f t="shared" si="75"/>
        <v/>
      </c>
      <c r="AW141" s="130">
        <f t="shared" si="76"/>
        <v>0</v>
      </c>
      <c r="AX141" s="131">
        <f t="shared" si="83"/>
        <v>23</v>
      </c>
      <c r="AY141" s="130">
        <f t="shared" si="84"/>
        <v>0</v>
      </c>
      <c r="AZ141" s="130">
        <f t="shared" si="85"/>
        <v>0</v>
      </c>
      <c r="BA141" s="130">
        <f t="shared" si="86"/>
        <v>0</v>
      </c>
      <c r="BB141" s="130">
        <f t="shared" si="87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>
        <f t="shared" si="77"/>
        <v>30</v>
      </c>
      <c r="AC142" s="133">
        <f t="shared" si="78"/>
        <v>128</v>
      </c>
      <c r="AD142" s="133">
        <f t="shared" si="79"/>
        <v>24</v>
      </c>
      <c r="AE142" s="133">
        <f t="shared" si="80"/>
        <v>0</v>
      </c>
      <c r="AF142" s="133">
        <f t="shared" si="81"/>
        <v>0</v>
      </c>
      <c r="AG142" s="133">
        <f t="shared" si="82"/>
        <v>0</v>
      </c>
      <c r="AH142" s="133">
        <v>2</v>
      </c>
      <c r="AI142" s="130" t="str">
        <f t="shared" si="62"/>
        <v/>
      </c>
      <c r="AJ142" s="130" t="str">
        <f t="shared" si="63"/>
        <v/>
      </c>
      <c r="AK142" s="130" t="str">
        <f t="shared" si="64"/>
        <v/>
      </c>
      <c r="AL142" s="130" t="str">
        <f t="shared" si="65"/>
        <v/>
      </c>
      <c r="AM142" s="130">
        <f t="shared" si="66"/>
        <v>0</v>
      </c>
      <c r="AN142" s="130">
        <f t="shared" si="67"/>
        <v>24</v>
      </c>
      <c r="AO142" s="130">
        <f t="shared" si="68"/>
        <v>0</v>
      </c>
      <c r="AP142" s="130">
        <f t="shared" si="69"/>
        <v>0</v>
      </c>
      <c r="AQ142" s="130">
        <f t="shared" si="70"/>
        <v>0</v>
      </c>
      <c r="AR142" s="130">
        <f t="shared" si="71"/>
        <v>24</v>
      </c>
      <c r="AS142" s="130" t="str">
        <f t="shared" si="72"/>
        <v/>
      </c>
      <c r="AT142" s="130" t="str">
        <f t="shared" si="73"/>
        <v/>
      </c>
      <c r="AU142" s="130" t="str">
        <f t="shared" si="74"/>
        <v/>
      </c>
      <c r="AV142" s="130" t="str">
        <f t="shared" si="75"/>
        <v/>
      </c>
      <c r="AW142" s="130">
        <f t="shared" si="76"/>
        <v>0</v>
      </c>
      <c r="AX142" s="131">
        <f t="shared" si="83"/>
        <v>24</v>
      </c>
      <c r="AY142" s="130">
        <f t="shared" si="84"/>
        <v>0</v>
      </c>
      <c r="AZ142" s="130">
        <f t="shared" si="85"/>
        <v>0</v>
      </c>
      <c r="BA142" s="130">
        <f t="shared" si="86"/>
        <v>0</v>
      </c>
      <c r="BB142" s="130">
        <f t="shared" si="87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>
        <f t="shared" si="77"/>
        <v>30</v>
      </c>
      <c r="AC143" s="133">
        <f t="shared" si="78"/>
        <v>130</v>
      </c>
      <c r="AD143" s="133">
        <f t="shared" si="79"/>
        <v>23</v>
      </c>
      <c r="AE143" s="133">
        <f t="shared" si="80"/>
        <v>0</v>
      </c>
      <c r="AF143" s="133">
        <f t="shared" si="81"/>
        <v>0</v>
      </c>
      <c r="AG143" s="130">
        <f t="shared" si="82"/>
        <v>0</v>
      </c>
      <c r="AH143" s="130">
        <v>2</v>
      </c>
      <c r="AI143" s="130" t="str">
        <f t="shared" si="62"/>
        <v/>
      </c>
      <c r="AJ143" s="130" t="str">
        <f t="shared" si="63"/>
        <v/>
      </c>
      <c r="AK143" s="130" t="str">
        <f t="shared" si="64"/>
        <v/>
      </c>
      <c r="AL143" s="130" t="str">
        <f t="shared" si="65"/>
        <v/>
      </c>
      <c r="AM143" s="130">
        <f t="shared" si="66"/>
        <v>0</v>
      </c>
      <c r="AN143" s="130">
        <f t="shared" si="67"/>
        <v>23</v>
      </c>
      <c r="AO143" s="130">
        <f t="shared" si="68"/>
        <v>0</v>
      </c>
      <c r="AP143" s="130">
        <f t="shared" si="69"/>
        <v>0</v>
      </c>
      <c r="AQ143" s="130">
        <f t="shared" si="70"/>
        <v>0</v>
      </c>
      <c r="AR143" s="130">
        <f t="shared" si="71"/>
        <v>23</v>
      </c>
      <c r="AS143" s="130" t="str">
        <f t="shared" si="72"/>
        <v/>
      </c>
      <c r="AT143" s="130" t="str">
        <f t="shared" si="73"/>
        <v/>
      </c>
      <c r="AU143" s="130" t="str">
        <f t="shared" si="74"/>
        <v/>
      </c>
      <c r="AV143" s="130" t="str">
        <f t="shared" si="75"/>
        <v/>
      </c>
      <c r="AW143" s="130">
        <f t="shared" si="76"/>
        <v>0</v>
      </c>
      <c r="AX143" s="131">
        <f t="shared" si="83"/>
        <v>23</v>
      </c>
      <c r="AY143" s="130">
        <f t="shared" si="84"/>
        <v>0</v>
      </c>
      <c r="AZ143" s="130">
        <f t="shared" si="85"/>
        <v>0</v>
      </c>
      <c r="BA143" s="130">
        <f t="shared" si="86"/>
        <v>0</v>
      </c>
      <c r="BB143" s="130">
        <f t="shared" si="87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>
        <f t="shared" si="83"/>
        <v>0</v>
      </c>
      <c r="AY144" s="130">
        <f t="shared" si="84"/>
        <v>0</v>
      </c>
      <c r="AZ144" s="130">
        <f t="shared" si="85"/>
        <v>0</v>
      </c>
      <c r="BA144" s="130">
        <f t="shared" si="86"/>
        <v>0</v>
      </c>
      <c r="BB144" s="130">
        <f t="shared" si="87"/>
        <v>0</v>
      </c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>
        <f t="shared" si="77"/>
        <v>5</v>
      </c>
      <c r="AC145" s="133">
        <f t="shared" si="78"/>
        <v>4</v>
      </c>
      <c r="AD145" s="133">
        <f t="shared" si="79"/>
        <v>3</v>
      </c>
      <c r="AE145" s="133">
        <f t="shared" si="80"/>
        <v>0</v>
      </c>
      <c r="AF145" s="133">
        <f t="shared" si="81"/>
        <v>0</v>
      </c>
      <c r="AG145" s="130">
        <f t="shared" si="82"/>
        <v>0</v>
      </c>
      <c r="AH145" s="130">
        <v>1</v>
      </c>
      <c r="AI145" s="130">
        <f t="shared" si="62"/>
        <v>3</v>
      </c>
      <c r="AJ145" s="130">
        <f t="shared" si="63"/>
        <v>0</v>
      </c>
      <c r="AK145" s="130">
        <f t="shared" si="64"/>
        <v>0</v>
      </c>
      <c r="AL145" s="130">
        <f t="shared" si="65"/>
        <v>0</v>
      </c>
      <c r="AM145" s="130">
        <f t="shared" si="66"/>
        <v>3</v>
      </c>
      <c r="AN145" s="130" t="str">
        <f t="shared" si="67"/>
        <v/>
      </c>
      <c r="AO145" s="130" t="str">
        <f t="shared" si="68"/>
        <v/>
      </c>
      <c r="AP145" s="130" t="str">
        <f t="shared" si="69"/>
        <v/>
      </c>
      <c r="AQ145" s="130" t="str">
        <f t="shared" si="70"/>
        <v/>
      </c>
      <c r="AR145" s="130">
        <f t="shared" si="71"/>
        <v>0</v>
      </c>
      <c r="AS145" s="130" t="str">
        <f t="shared" si="72"/>
        <v/>
      </c>
      <c r="AT145" s="130" t="str">
        <f t="shared" si="73"/>
        <v/>
      </c>
      <c r="AU145" s="130" t="str">
        <f t="shared" si="74"/>
        <v/>
      </c>
      <c r="AV145" s="130" t="str">
        <f t="shared" si="75"/>
        <v/>
      </c>
      <c r="AW145" s="130">
        <f t="shared" si="76"/>
        <v>0</v>
      </c>
      <c r="AX145" s="131">
        <f t="shared" si="83"/>
        <v>3</v>
      </c>
      <c r="AY145" s="130">
        <f t="shared" si="84"/>
        <v>0</v>
      </c>
      <c r="AZ145" s="130">
        <f t="shared" si="85"/>
        <v>0</v>
      </c>
      <c r="BA145" s="130">
        <f t="shared" si="86"/>
        <v>0</v>
      </c>
      <c r="BB145" s="130">
        <f t="shared" si="87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>
        <f t="shared" si="77"/>
        <v>15</v>
      </c>
      <c r="AC146" s="133">
        <f t="shared" si="78"/>
        <v>23</v>
      </c>
      <c r="AD146" s="133">
        <f t="shared" si="79"/>
        <v>19</v>
      </c>
      <c r="AE146" s="133">
        <f t="shared" si="80"/>
        <v>0</v>
      </c>
      <c r="AF146" s="133">
        <f t="shared" si="81"/>
        <v>0</v>
      </c>
      <c r="AG146" s="130">
        <f t="shared" si="82"/>
        <v>0</v>
      </c>
      <c r="AH146" s="130">
        <v>1</v>
      </c>
      <c r="AI146" s="130">
        <f t="shared" si="62"/>
        <v>19</v>
      </c>
      <c r="AJ146" s="130">
        <f t="shared" si="63"/>
        <v>0</v>
      </c>
      <c r="AK146" s="130">
        <f t="shared" si="64"/>
        <v>0</v>
      </c>
      <c r="AL146" s="130">
        <f t="shared" si="65"/>
        <v>0</v>
      </c>
      <c r="AM146" s="130">
        <f t="shared" si="66"/>
        <v>19</v>
      </c>
      <c r="AN146" s="130" t="str">
        <f t="shared" si="67"/>
        <v/>
      </c>
      <c r="AO146" s="130" t="str">
        <f t="shared" si="68"/>
        <v/>
      </c>
      <c r="AP146" s="130" t="str">
        <f t="shared" si="69"/>
        <v/>
      </c>
      <c r="AQ146" s="130" t="str">
        <f t="shared" si="70"/>
        <v/>
      </c>
      <c r="AR146" s="130">
        <f t="shared" si="71"/>
        <v>0</v>
      </c>
      <c r="AS146" s="130" t="str">
        <f t="shared" si="72"/>
        <v/>
      </c>
      <c r="AT146" s="130" t="str">
        <f t="shared" si="73"/>
        <v/>
      </c>
      <c r="AU146" s="130" t="str">
        <f t="shared" si="74"/>
        <v/>
      </c>
      <c r="AV146" s="130" t="str">
        <f t="shared" si="75"/>
        <v/>
      </c>
      <c r="AW146" s="130">
        <f t="shared" si="76"/>
        <v>0</v>
      </c>
      <c r="AX146" s="131">
        <f t="shared" si="83"/>
        <v>19</v>
      </c>
      <c r="AY146" s="130">
        <f t="shared" si="84"/>
        <v>0</v>
      </c>
      <c r="AZ146" s="130">
        <f t="shared" si="85"/>
        <v>0</v>
      </c>
      <c r="BA146" s="130">
        <f t="shared" si="86"/>
        <v>0</v>
      </c>
      <c r="BB146" s="130">
        <f t="shared" si="87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>
        <f t="shared" si="77"/>
        <v>15</v>
      </c>
      <c r="AC147" s="133">
        <f t="shared" si="78"/>
        <v>23</v>
      </c>
      <c r="AD147" s="133">
        <f t="shared" si="79"/>
        <v>14</v>
      </c>
      <c r="AE147" s="133">
        <f t="shared" si="80"/>
        <v>0</v>
      </c>
      <c r="AF147" s="133">
        <f t="shared" si="81"/>
        <v>0</v>
      </c>
      <c r="AG147" s="133">
        <f t="shared" si="82"/>
        <v>0</v>
      </c>
      <c r="AH147" s="133">
        <v>1</v>
      </c>
      <c r="AI147" s="130">
        <f t="shared" si="62"/>
        <v>14</v>
      </c>
      <c r="AJ147" s="130">
        <f t="shared" si="63"/>
        <v>0</v>
      </c>
      <c r="AK147" s="130">
        <f t="shared" si="64"/>
        <v>0</v>
      </c>
      <c r="AL147" s="130">
        <f t="shared" si="65"/>
        <v>0</v>
      </c>
      <c r="AM147" s="130">
        <f t="shared" si="66"/>
        <v>14</v>
      </c>
      <c r="AN147" s="130" t="str">
        <f t="shared" si="67"/>
        <v/>
      </c>
      <c r="AO147" s="130" t="str">
        <f t="shared" si="68"/>
        <v/>
      </c>
      <c r="AP147" s="130" t="str">
        <f t="shared" si="69"/>
        <v/>
      </c>
      <c r="AQ147" s="130" t="str">
        <f t="shared" si="70"/>
        <v/>
      </c>
      <c r="AR147" s="130">
        <f t="shared" si="71"/>
        <v>0</v>
      </c>
      <c r="AS147" s="130" t="str">
        <f t="shared" si="72"/>
        <v/>
      </c>
      <c r="AT147" s="130" t="str">
        <f t="shared" si="73"/>
        <v/>
      </c>
      <c r="AU147" s="130" t="str">
        <f t="shared" si="74"/>
        <v/>
      </c>
      <c r="AV147" s="130" t="str">
        <f t="shared" si="75"/>
        <v/>
      </c>
      <c r="AW147" s="130">
        <f t="shared" si="76"/>
        <v>0</v>
      </c>
      <c r="AX147" s="131">
        <f t="shared" si="83"/>
        <v>14</v>
      </c>
      <c r="AY147" s="130">
        <f t="shared" si="84"/>
        <v>0</v>
      </c>
      <c r="AZ147" s="130">
        <f t="shared" si="85"/>
        <v>0</v>
      </c>
      <c r="BA147" s="130">
        <f t="shared" si="86"/>
        <v>0</v>
      </c>
      <c r="BB147" s="130">
        <f t="shared" si="87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>
        <f t="shared" si="77"/>
        <v>80</v>
      </c>
      <c r="AC148" s="133">
        <f t="shared" si="78"/>
        <v>141</v>
      </c>
      <c r="AD148" s="133">
        <f t="shared" si="79"/>
        <v>77</v>
      </c>
      <c r="AE148" s="133">
        <f t="shared" si="80"/>
        <v>0</v>
      </c>
      <c r="AF148" s="133">
        <f t="shared" si="81"/>
        <v>0</v>
      </c>
      <c r="AG148" s="130">
        <f t="shared" si="82"/>
        <v>0</v>
      </c>
      <c r="AH148" s="130">
        <v>1</v>
      </c>
      <c r="AI148" s="130">
        <f t="shared" si="62"/>
        <v>77</v>
      </c>
      <c r="AJ148" s="130">
        <f t="shared" si="63"/>
        <v>0</v>
      </c>
      <c r="AK148" s="130">
        <f t="shared" si="64"/>
        <v>0</v>
      </c>
      <c r="AL148" s="130">
        <f t="shared" si="65"/>
        <v>0</v>
      </c>
      <c r="AM148" s="130">
        <f t="shared" si="66"/>
        <v>77</v>
      </c>
      <c r="AN148" s="130" t="str">
        <f t="shared" si="67"/>
        <v/>
      </c>
      <c r="AO148" s="130" t="str">
        <f t="shared" si="68"/>
        <v/>
      </c>
      <c r="AP148" s="130" t="str">
        <f t="shared" si="69"/>
        <v/>
      </c>
      <c r="AQ148" s="130" t="str">
        <f t="shared" si="70"/>
        <v/>
      </c>
      <c r="AR148" s="130">
        <f t="shared" si="71"/>
        <v>0</v>
      </c>
      <c r="AS148" s="130" t="str">
        <f t="shared" si="72"/>
        <v/>
      </c>
      <c r="AT148" s="130" t="str">
        <f t="shared" si="73"/>
        <v/>
      </c>
      <c r="AU148" s="130" t="str">
        <f t="shared" si="74"/>
        <v/>
      </c>
      <c r="AV148" s="130" t="str">
        <f t="shared" si="75"/>
        <v/>
      </c>
      <c r="AW148" s="130">
        <f t="shared" si="76"/>
        <v>0</v>
      </c>
      <c r="AX148" s="131">
        <f t="shared" si="83"/>
        <v>77</v>
      </c>
      <c r="AY148" s="130">
        <f t="shared" si="84"/>
        <v>0</v>
      </c>
      <c r="AZ148" s="130">
        <f t="shared" si="85"/>
        <v>0</v>
      </c>
      <c r="BA148" s="130">
        <f t="shared" si="86"/>
        <v>0</v>
      </c>
      <c r="BB148" s="130">
        <f t="shared" si="87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>
        <f t="shared" si="77"/>
        <v>5</v>
      </c>
      <c r="AC149" s="159">
        <f t="shared" si="78"/>
        <v>10</v>
      </c>
      <c r="AD149" s="159">
        <f t="shared" si="79"/>
        <v>6</v>
      </c>
      <c r="AE149" s="159">
        <f t="shared" si="80"/>
        <v>0</v>
      </c>
      <c r="AF149" s="159">
        <f t="shared" si="81"/>
        <v>0</v>
      </c>
      <c r="AG149" s="159">
        <f t="shared" si="82"/>
        <v>0</v>
      </c>
      <c r="AH149" s="159">
        <v>1</v>
      </c>
      <c r="AI149" s="139">
        <f t="shared" si="62"/>
        <v>6</v>
      </c>
      <c r="AJ149" s="139">
        <f t="shared" si="63"/>
        <v>0</v>
      </c>
      <c r="AK149" s="139">
        <f t="shared" si="64"/>
        <v>0</v>
      </c>
      <c r="AL149" s="139">
        <f t="shared" si="65"/>
        <v>0</v>
      </c>
      <c r="AM149" s="139">
        <f t="shared" si="66"/>
        <v>6</v>
      </c>
      <c r="AN149" s="139" t="str">
        <f t="shared" si="67"/>
        <v/>
      </c>
      <c r="AO149" s="139" t="str">
        <f t="shared" si="68"/>
        <v/>
      </c>
      <c r="AP149" s="139" t="str">
        <f t="shared" si="69"/>
        <v/>
      </c>
      <c r="AQ149" s="139" t="str">
        <f t="shared" si="70"/>
        <v/>
      </c>
      <c r="AR149" s="139">
        <f t="shared" si="71"/>
        <v>0</v>
      </c>
      <c r="AS149" s="139" t="str">
        <f t="shared" si="72"/>
        <v/>
      </c>
      <c r="AT149" s="139" t="str">
        <f t="shared" si="73"/>
        <v/>
      </c>
      <c r="AU149" s="139" t="str">
        <f t="shared" si="74"/>
        <v/>
      </c>
      <c r="AV149" s="139" t="str">
        <f t="shared" si="75"/>
        <v/>
      </c>
      <c r="AW149" s="139">
        <f t="shared" si="76"/>
        <v>0</v>
      </c>
      <c r="AX149" s="140">
        <f t="shared" si="83"/>
        <v>6</v>
      </c>
      <c r="AY149" s="139">
        <f t="shared" si="84"/>
        <v>0</v>
      </c>
      <c r="AZ149" s="139">
        <f t="shared" si="85"/>
        <v>0</v>
      </c>
      <c r="BA149" s="139">
        <f t="shared" si="86"/>
        <v>0</v>
      </c>
      <c r="BB149" s="139">
        <f t="shared" si="87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AW150" si="88">SUM(E132:E149)</f>
        <v>1071</v>
      </c>
      <c r="F150" s="157">
        <f t="shared" si="88"/>
        <v>347</v>
      </c>
      <c r="G150" s="161">
        <f t="shared" si="88"/>
        <v>0</v>
      </c>
      <c r="H150" s="161">
        <f t="shared" si="88"/>
        <v>0</v>
      </c>
      <c r="I150" s="158">
        <f t="shared" si="88"/>
        <v>0</v>
      </c>
      <c r="J150" s="161">
        <f t="shared" si="88"/>
        <v>0</v>
      </c>
      <c r="K150" s="161">
        <f t="shared" si="88"/>
        <v>0</v>
      </c>
      <c r="L150" s="161">
        <f t="shared" si="88"/>
        <v>0</v>
      </c>
      <c r="M150" s="161">
        <f t="shared" si="88"/>
        <v>0</v>
      </c>
      <c r="N150" s="161">
        <f t="shared" si="88"/>
        <v>0</v>
      </c>
      <c r="O150" s="161">
        <f t="shared" si="88"/>
        <v>0</v>
      </c>
      <c r="P150" s="161">
        <f t="shared" si="88"/>
        <v>0</v>
      </c>
      <c r="Q150" s="161">
        <f t="shared" si="88"/>
        <v>0</v>
      </c>
      <c r="R150" s="161">
        <f t="shared" si="88"/>
        <v>0</v>
      </c>
      <c r="S150" s="161">
        <f t="shared" si="88"/>
        <v>0</v>
      </c>
      <c r="T150" s="161">
        <f t="shared" si="88"/>
        <v>0</v>
      </c>
      <c r="U150" s="161">
        <f t="shared" si="88"/>
        <v>0</v>
      </c>
      <c r="V150" s="161">
        <f t="shared" si="88"/>
        <v>0</v>
      </c>
      <c r="W150" s="161">
        <f t="shared" si="88"/>
        <v>0</v>
      </c>
      <c r="X150" s="161">
        <f t="shared" si="88"/>
        <v>0</v>
      </c>
      <c r="Y150" s="161">
        <f t="shared" si="88"/>
        <v>0</v>
      </c>
      <c r="Z150" s="161">
        <f t="shared" si="88"/>
        <v>0</v>
      </c>
      <c r="AA150" s="161">
        <f t="shared" si="88"/>
        <v>0</v>
      </c>
      <c r="AB150" s="161">
        <f t="shared" si="77"/>
        <v>415</v>
      </c>
      <c r="AC150" s="161">
        <f t="shared" si="78"/>
        <v>1071</v>
      </c>
      <c r="AD150" s="161">
        <f t="shared" si="79"/>
        <v>347</v>
      </c>
      <c r="AE150" s="161">
        <f t="shared" si="80"/>
        <v>0</v>
      </c>
      <c r="AF150" s="161">
        <f t="shared" si="81"/>
        <v>0</v>
      </c>
      <c r="AG150" s="161">
        <f t="shared" si="82"/>
        <v>0</v>
      </c>
      <c r="AH150" s="161">
        <f t="shared" si="88"/>
        <v>23</v>
      </c>
      <c r="AI150" s="141">
        <f t="shared" si="88"/>
        <v>225</v>
      </c>
      <c r="AJ150" s="141">
        <f t="shared" si="88"/>
        <v>0</v>
      </c>
      <c r="AK150" s="141">
        <f t="shared" si="88"/>
        <v>0</v>
      </c>
      <c r="AL150" s="141">
        <f t="shared" si="88"/>
        <v>0</v>
      </c>
      <c r="AM150" s="141">
        <f t="shared" si="88"/>
        <v>225</v>
      </c>
      <c r="AN150" s="141">
        <f t="shared" si="88"/>
        <v>122</v>
      </c>
      <c r="AO150" s="141">
        <f t="shared" si="88"/>
        <v>0</v>
      </c>
      <c r="AP150" s="141">
        <f t="shared" si="88"/>
        <v>0</v>
      </c>
      <c r="AQ150" s="141">
        <f t="shared" si="88"/>
        <v>0</v>
      </c>
      <c r="AR150" s="141">
        <f t="shared" si="88"/>
        <v>122</v>
      </c>
      <c r="AS150" s="141">
        <f t="shared" si="88"/>
        <v>0</v>
      </c>
      <c r="AT150" s="141">
        <f t="shared" si="88"/>
        <v>0</v>
      </c>
      <c r="AU150" s="141">
        <f t="shared" si="88"/>
        <v>0</v>
      </c>
      <c r="AV150" s="141">
        <f t="shared" si="88"/>
        <v>0</v>
      </c>
      <c r="AW150" s="141">
        <f t="shared" si="88"/>
        <v>0</v>
      </c>
      <c r="AX150" s="142">
        <f t="shared" si="83"/>
        <v>347</v>
      </c>
      <c r="AY150" s="141">
        <f t="shared" si="84"/>
        <v>0</v>
      </c>
      <c r="AZ150" s="141">
        <f t="shared" si="85"/>
        <v>0</v>
      </c>
      <c r="BA150" s="141">
        <f t="shared" si="86"/>
        <v>0</v>
      </c>
      <c r="BB150" s="141">
        <f t="shared" si="87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>
        <f t="shared" si="83"/>
        <v>0</v>
      </c>
      <c r="AY151" s="153">
        <f t="shared" si="84"/>
        <v>0</v>
      </c>
      <c r="AZ151" s="153">
        <f t="shared" si="85"/>
        <v>0</v>
      </c>
      <c r="BA151" s="153">
        <f t="shared" si="86"/>
        <v>0</v>
      </c>
      <c r="BB151" s="153">
        <f t="shared" si="87"/>
        <v>0</v>
      </c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>
        <f t="shared" si="83"/>
        <v>0</v>
      </c>
      <c r="AY152" s="130">
        <f t="shared" si="84"/>
        <v>0</v>
      </c>
      <c r="AZ152" s="130">
        <f t="shared" si="85"/>
        <v>0</v>
      </c>
      <c r="BA152" s="130">
        <f t="shared" si="86"/>
        <v>0</v>
      </c>
      <c r="BB152" s="130">
        <f t="shared" si="87"/>
        <v>0</v>
      </c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>
        <f t="shared" si="77"/>
        <v>0</v>
      </c>
      <c r="AC153" s="26">
        <f t="shared" si="78"/>
        <v>0</v>
      </c>
      <c r="AD153" s="26">
        <f t="shared" si="79"/>
        <v>0</v>
      </c>
      <c r="AE153" s="26">
        <f t="shared" si="80"/>
        <v>20</v>
      </c>
      <c r="AF153" s="26">
        <f t="shared" si="81"/>
        <v>10</v>
      </c>
      <c r="AG153" s="26">
        <f t="shared" si="82"/>
        <v>8</v>
      </c>
      <c r="AH153" s="26">
        <v>2</v>
      </c>
      <c r="AI153" s="130" t="str">
        <f t="shared" si="62"/>
        <v/>
      </c>
      <c r="AJ153" s="130" t="str">
        <f t="shared" si="63"/>
        <v/>
      </c>
      <c r="AK153" s="130" t="str">
        <f t="shared" si="64"/>
        <v/>
      </c>
      <c r="AL153" s="130" t="str">
        <f t="shared" si="65"/>
        <v/>
      </c>
      <c r="AM153" s="130">
        <f t="shared" si="66"/>
        <v>0</v>
      </c>
      <c r="AN153" s="130">
        <f t="shared" si="67"/>
        <v>0</v>
      </c>
      <c r="AO153" s="130">
        <f t="shared" si="68"/>
        <v>0</v>
      </c>
      <c r="AP153" s="130">
        <f t="shared" si="69"/>
        <v>8</v>
      </c>
      <c r="AQ153" s="130">
        <f t="shared" si="70"/>
        <v>0</v>
      </c>
      <c r="AR153" s="130">
        <f t="shared" si="71"/>
        <v>8</v>
      </c>
      <c r="AS153" s="130" t="str">
        <f t="shared" si="72"/>
        <v/>
      </c>
      <c r="AT153" s="130" t="str">
        <f t="shared" si="73"/>
        <v/>
      </c>
      <c r="AU153" s="130" t="str">
        <f t="shared" si="74"/>
        <v/>
      </c>
      <c r="AV153" s="130" t="str">
        <f t="shared" si="75"/>
        <v/>
      </c>
      <c r="AW153" s="130">
        <f t="shared" si="76"/>
        <v>0</v>
      </c>
      <c r="AX153" s="131">
        <f t="shared" si="83"/>
        <v>0</v>
      </c>
      <c r="AY153" s="130">
        <f t="shared" si="84"/>
        <v>0</v>
      </c>
      <c r="AZ153" s="130">
        <f t="shared" si="85"/>
        <v>8</v>
      </c>
      <c r="BA153" s="130">
        <f t="shared" si="86"/>
        <v>0</v>
      </c>
      <c r="BB153" s="130">
        <f t="shared" si="87"/>
        <v>8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>
        <f t="shared" si="83"/>
        <v>0</v>
      </c>
      <c r="AY154" s="130">
        <f t="shared" si="84"/>
        <v>0</v>
      </c>
      <c r="AZ154" s="130">
        <f t="shared" si="85"/>
        <v>0</v>
      </c>
      <c r="BA154" s="130">
        <f t="shared" si="86"/>
        <v>0</v>
      </c>
      <c r="BB154" s="130">
        <f t="shared" si="87"/>
        <v>0</v>
      </c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>
        <f t="shared" si="77"/>
        <v>80</v>
      </c>
      <c r="AC155" s="133">
        <f t="shared" si="78"/>
        <v>374</v>
      </c>
      <c r="AD155" s="133">
        <f t="shared" si="79"/>
        <v>71</v>
      </c>
      <c r="AE155" s="133">
        <f t="shared" si="80"/>
        <v>30</v>
      </c>
      <c r="AF155" s="133">
        <f t="shared" si="81"/>
        <v>30</v>
      </c>
      <c r="AG155" s="130">
        <f t="shared" si="82"/>
        <v>42</v>
      </c>
      <c r="AH155" s="130">
        <v>2</v>
      </c>
      <c r="AI155" s="130" t="str">
        <f t="shared" si="62"/>
        <v/>
      </c>
      <c r="AJ155" s="130" t="str">
        <f t="shared" si="63"/>
        <v/>
      </c>
      <c r="AK155" s="130" t="str">
        <f t="shared" si="64"/>
        <v/>
      </c>
      <c r="AL155" s="130" t="str">
        <f t="shared" si="65"/>
        <v/>
      </c>
      <c r="AM155" s="130">
        <f t="shared" si="66"/>
        <v>0</v>
      </c>
      <c r="AN155" s="130">
        <f t="shared" si="67"/>
        <v>113</v>
      </c>
      <c r="AO155" s="130">
        <f t="shared" si="68"/>
        <v>0</v>
      </c>
      <c r="AP155" s="130">
        <f t="shared" si="69"/>
        <v>0</v>
      </c>
      <c r="AQ155" s="130">
        <f t="shared" si="70"/>
        <v>0</v>
      </c>
      <c r="AR155" s="130">
        <f t="shared" si="71"/>
        <v>113</v>
      </c>
      <c r="AS155" s="130" t="str">
        <f t="shared" si="72"/>
        <v/>
      </c>
      <c r="AT155" s="130" t="str">
        <f t="shared" si="73"/>
        <v/>
      </c>
      <c r="AU155" s="130" t="str">
        <f t="shared" si="74"/>
        <v/>
      </c>
      <c r="AV155" s="130" t="str">
        <f t="shared" si="75"/>
        <v/>
      </c>
      <c r="AW155" s="130">
        <f t="shared" si="76"/>
        <v>0</v>
      </c>
      <c r="AX155" s="131">
        <f t="shared" si="83"/>
        <v>113</v>
      </c>
      <c r="AY155" s="130">
        <f t="shared" si="84"/>
        <v>0</v>
      </c>
      <c r="AZ155" s="130">
        <f t="shared" si="85"/>
        <v>0</v>
      </c>
      <c r="BA155" s="130">
        <f t="shared" si="86"/>
        <v>0</v>
      </c>
      <c r="BB155" s="130">
        <f t="shared" si="87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>
        <f t="shared" si="77"/>
        <v>80</v>
      </c>
      <c r="AC156" s="133">
        <f t="shared" si="78"/>
        <v>719</v>
      </c>
      <c r="AD156" s="133">
        <f t="shared" si="79"/>
        <v>85</v>
      </c>
      <c r="AE156" s="133">
        <f t="shared" si="80"/>
        <v>30</v>
      </c>
      <c r="AF156" s="133">
        <f t="shared" si="81"/>
        <v>67</v>
      </c>
      <c r="AG156" s="130">
        <f t="shared" si="82"/>
        <v>41</v>
      </c>
      <c r="AH156" s="130">
        <v>2</v>
      </c>
      <c r="AI156" s="130" t="str">
        <f t="shared" si="62"/>
        <v/>
      </c>
      <c r="AJ156" s="130" t="str">
        <f t="shared" si="63"/>
        <v/>
      </c>
      <c r="AK156" s="130" t="str">
        <f t="shared" si="64"/>
        <v/>
      </c>
      <c r="AL156" s="130" t="str">
        <f t="shared" si="65"/>
        <v/>
      </c>
      <c r="AM156" s="130">
        <f t="shared" si="66"/>
        <v>0</v>
      </c>
      <c r="AN156" s="130">
        <f t="shared" si="67"/>
        <v>126</v>
      </c>
      <c r="AO156" s="130">
        <f t="shared" si="68"/>
        <v>0</v>
      </c>
      <c r="AP156" s="130">
        <f t="shared" si="69"/>
        <v>0</v>
      </c>
      <c r="AQ156" s="130">
        <f t="shared" si="70"/>
        <v>0</v>
      </c>
      <c r="AR156" s="130">
        <f t="shared" si="71"/>
        <v>126</v>
      </c>
      <c r="AS156" s="130" t="str">
        <f t="shared" si="72"/>
        <v/>
      </c>
      <c r="AT156" s="130" t="str">
        <f t="shared" si="73"/>
        <v/>
      </c>
      <c r="AU156" s="130" t="str">
        <f t="shared" si="74"/>
        <v/>
      </c>
      <c r="AV156" s="130" t="str">
        <f t="shared" si="75"/>
        <v/>
      </c>
      <c r="AW156" s="130">
        <f t="shared" si="76"/>
        <v>0</v>
      </c>
      <c r="AX156" s="131">
        <f t="shared" si="83"/>
        <v>126</v>
      </c>
      <c r="AY156" s="130">
        <f t="shared" si="84"/>
        <v>0</v>
      </c>
      <c r="AZ156" s="130">
        <f t="shared" si="85"/>
        <v>0</v>
      </c>
      <c r="BA156" s="130">
        <f t="shared" si="86"/>
        <v>0</v>
      </c>
      <c r="BB156" s="130">
        <f t="shared" si="87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>
        <f t="shared" si="77"/>
        <v>80</v>
      </c>
      <c r="AC157" s="133">
        <f t="shared" si="78"/>
        <v>384</v>
      </c>
      <c r="AD157" s="133">
        <f t="shared" si="79"/>
        <v>78</v>
      </c>
      <c r="AE157" s="133">
        <f t="shared" si="80"/>
        <v>30</v>
      </c>
      <c r="AF157" s="133">
        <f t="shared" si="81"/>
        <v>39</v>
      </c>
      <c r="AG157" s="130">
        <f t="shared" si="82"/>
        <v>35</v>
      </c>
      <c r="AH157" s="130">
        <v>2</v>
      </c>
      <c r="AI157" s="130" t="str">
        <f t="shared" si="62"/>
        <v/>
      </c>
      <c r="AJ157" s="130" t="str">
        <f t="shared" si="63"/>
        <v/>
      </c>
      <c r="AK157" s="130" t="str">
        <f t="shared" si="64"/>
        <v/>
      </c>
      <c r="AL157" s="130" t="str">
        <f t="shared" si="65"/>
        <v/>
      </c>
      <c r="AM157" s="130">
        <f t="shared" si="66"/>
        <v>0</v>
      </c>
      <c r="AN157" s="130">
        <f t="shared" si="67"/>
        <v>113</v>
      </c>
      <c r="AO157" s="130">
        <f t="shared" si="68"/>
        <v>0</v>
      </c>
      <c r="AP157" s="130">
        <f t="shared" si="69"/>
        <v>0</v>
      </c>
      <c r="AQ157" s="130">
        <f t="shared" si="70"/>
        <v>0</v>
      </c>
      <c r="AR157" s="130">
        <f t="shared" si="71"/>
        <v>113</v>
      </c>
      <c r="AS157" s="130" t="str">
        <f t="shared" si="72"/>
        <v/>
      </c>
      <c r="AT157" s="130" t="str">
        <f t="shared" si="73"/>
        <v/>
      </c>
      <c r="AU157" s="130" t="str">
        <f t="shared" si="74"/>
        <v/>
      </c>
      <c r="AV157" s="130" t="str">
        <f t="shared" si="75"/>
        <v/>
      </c>
      <c r="AW157" s="130">
        <f t="shared" si="76"/>
        <v>0</v>
      </c>
      <c r="AX157" s="131">
        <f t="shared" si="83"/>
        <v>113</v>
      </c>
      <c r="AY157" s="130">
        <f t="shared" si="84"/>
        <v>0</v>
      </c>
      <c r="AZ157" s="130">
        <f t="shared" si="85"/>
        <v>0</v>
      </c>
      <c r="BA157" s="130">
        <f t="shared" si="86"/>
        <v>0</v>
      </c>
      <c r="BB157" s="130">
        <f t="shared" si="87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>
        <f t="shared" si="77"/>
        <v>80</v>
      </c>
      <c r="AC158" s="133">
        <f t="shared" si="78"/>
        <v>141</v>
      </c>
      <c r="AD158" s="133">
        <f t="shared" si="79"/>
        <v>87</v>
      </c>
      <c r="AE158" s="133">
        <f t="shared" si="80"/>
        <v>50</v>
      </c>
      <c r="AF158" s="133">
        <f t="shared" si="81"/>
        <v>20</v>
      </c>
      <c r="AG158" s="130">
        <f t="shared" si="82"/>
        <v>30</v>
      </c>
      <c r="AH158" s="130">
        <v>2</v>
      </c>
      <c r="AI158" s="130" t="str">
        <f t="shared" si="62"/>
        <v/>
      </c>
      <c r="AJ158" s="130" t="str">
        <f t="shared" si="63"/>
        <v/>
      </c>
      <c r="AK158" s="130" t="str">
        <f t="shared" si="64"/>
        <v/>
      </c>
      <c r="AL158" s="130" t="str">
        <f t="shared" si="65"/>
        <v/>
      </c>
      <c r="AM158" s="130">
        <f t="shared" si="66"/>
        <v>0</v>
      </c>
      <c r="AN158" s="130">
        <f t="shared" si="67"/>
        <v>117</v>
      </c>
      <c r="AO158" s="130">
        <f t="shared" si="68"/>
        <v>0</v>
      </c>
      <c r="AP158" s="130">
        <f t="shared" si="69"/>
        <v>0</v>
      </c>
      <c r="AQ158" s="130">
        <f t="shared" si="70"/>
        <v>0</v>
      </c>
      <c r="AR158" s="130">
        <f t="shared" si="71"/>
        <v>117</v>
      </c>
      <c r="AS158" s="130" t="str">
        <f t="shared" si="72"/>
        <v/>
      </c>
      <c r="AT158" s="130" t="str">
        <f t="shared" si="73"/>
        <v/>
      </c>
      <c r="AU158" s="130" t="str">
        <f t="shared" si="74"/>
        <v/>
      </c>
      <c r="AV158" s="130" t="str">
        <f t="shared" si="75"/>
        <v/>
      </c>
      <c r="AW158" s="130">
        <f t="shared" si="76"/>
        <v>0</v>
      </c>
      <c r="AX158" s="131">
        <f t="shared" si="83"/>
        <v>117</v>
      </c>
      <c r="AY158" s="130">
        <f t="shared" si="84"/>
        <v>0</v>
      </c>
      <c r="AZ158" s="130">
        <f t="shared" si="85"/>
        <v>0</v>
      </c>
      <c r="BA158" s="130">
        <f t="shared" si="86"/>
        <v>0</v>
      </c>
      <c r="BB158" s="130">
        <f t="shared" si="87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>
        <f t="shared" si="77"/>
        <v>80</v>
      </c>
      <c r="AC159" s="159">
        <f t="shared" si="78"/>
        <v>560</v>
      </c>
      <c r="AD159" s="159">
        <f t="shared" si="79"/>
        <v>88</v>
      </c>
      <c r="AE159" s="159">
        <f t="shared" si="80"/>
        <v>50</v>
      </c>
      <c r="AF159" s="159">
        <f t="shared" si="81"/>
        <v>73</v>
      </c>
      <c r="AG159" s="139">
        <f t="shared" si="82"/>
        <v>40</v>
      </c>
      <c r="AH159" s="139">
        <v>2</v>
      </c>
      <c r="AI159" s="139" t="str">
        <f t="shared" si="62"/>
        <v/>
      </c>
      <c r="AJ159" s="139" t="str">
        <f t="shared" si="63"/>
        <v/>
      </c>
      <c r="AK159" s="139" t="str">
        <f t="shared" si="64"/>
        <v/>
      </c>
      <c r="AL159" s="139" t="str">
        <f t="shared" si="65"/>
        <v/>
      </c>
      <c r="AM159" s="139">
        <f t="shared" si="66"/>
        <v>0</v>
      </c>
      <c r="AN159" s="139">
        <f t="shared" si="67"/>
        <v>128</v>
      </c>
      <c r="AO159" s="139">
        <f t="shared" si="68"/>
        <v>0</v>
      </c>
      <c r="AP159" s="139">
        <f t="shared" si="69"/>
        <v>0</v>
      </c>
      <c r="AQ159" s="139">
        <f t="shared" si="70"/>
        <v>0</v>
      </c>
      <c r="AR159" s="139">
        <f t="shared" si="71"/>
        <v>128</v>
      </c>
      <c r="AS159" s="139" t="str">
        <f t="shared" si="72"/>
        <v/>
      </c>
      <c r="AT159" s="139" t="str">
        <f t="shared" si="73"/>
        <v/>
      </c>
      <c r="AU159" s="139" t="str">
        <f t="shared" si="74"/>
        <v/>
      </c>
      <c r="AV159" s="139" t="str">
        <f t="shared" si="75"/>
        <v/>
      </c>
      <c r="AW159" s="139">
        <f t="shared" si="76"/>
        <v>0</v>
      </c>
      <c r="AX159" s="140">
        <f t="shared" si="83"/>
        <v>128</v>
      </c>
      <c r="AY159" s="139">
        <f t="shared" si="84"/>
        <v>0</v>
      </c>
      <c r="AZ159" s="139">
        <f t="shared" si="85"/>
        <v>0</v>
      </c>
      <c r="BA159" s="139">
        <f t="shared" si="86"/>
        <v>0</v>
      </c>
      <c r="BB159" s="139">
        <f t="shared" si="87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AW160" si="89">SUM(E153:E159)</f>
        <v>2178</v>
      </c>
      <c r="F160" s="158">
        <f t="shared" si="89"/>
        <v>409</v>
      </c>
      <c r="G160" s="123">
        <f t="shared" si="89"/>
        <v>190</v>
      </c>
      <c r="H160" s="123">
        <f t="shared" si="89"/>
        <v>229</v>
      </c>
      <c r="I160" s="157">
        <f t="shared" si="89"/>
        <v>188</v>
      </c>
      <c r="J160" s="123">
        <f t="shared" si="89"/>
        <v>0</v>
      </c>
      <c r="K160" s="123">
        <f t="shared" si="89"/>
        <v>0</v>
      </c>
      <c r="L160" s="123">
        <f t="shared" si="89"/>
        <v>0</v>
      </c>
      <c r="M160" s="123">
        <f t="shared" si="89"/>
        <v>0</v>
      </c>
      <c r="N160" s="123">
        <f t="shared" si="89"/>
        <v>0</v>
      </c>
      <c r="O160" s="123">
        <f t="shared" si="89"/>
        <v>0</v>
      </c>
      <c r="P160" s="123">
        <f t="shared" si="89"/>
        <v>0</v>
      </c>
      <c r="Q160" s="123">
        <f t="shared" si="89"/>
        <v>0</v>
      </c>
      <c r="R160" s="123">
        <f t="shared" si="89"/>
        <v>0</v>
      </c>
      <c r="S160" s="123">
        <f t="shared" si="89"/>
        <v>20</v>
      </c>
      <c r="T160" s="123">
        <f t="shared" si="89"/>
        <v>10</v>
      </c>
      <c r="U160" s="123">
        <f t="shared" si="89"/>
        <v>8</v>
      </c>
      <c r="V160" s="123">
        <f t="shared" si="89"/>
        <v>0</v>
      </c>
      <c r="W160" s="123">
        <f t="shared" si="89"/>
        <v>0</v>
      </c>
      <c r="X160" s="123">
        <f t="shared" si="89"/>
        <v>0</v>
      </c>
      <c r="Y160" s="123">
        <f t="shared" si="89"/>
        <v>0</v>
      </c>
      <c r="Z160" s="123">
        <f t="shared" si="89"/>
        <v>0</v>
      </c>
      <c r="AA160" s="123">
        <f t="shared" si="89"/>
        <v>0</v>
      </c>
      <c r="AB160" s="123">
        <f t="shared" si="77"/>
        <v>400</v>
      </c>
      <c r="AC160" s="123">
        <f t="shared" si="78"/>
        <v>2178</v>
      </c>
      <c r="AD160" s="123">
        <f t="shared" si="79"/>
        <v>409</v>
      </c>
      <c r="AE160" s="123">
        <f t="shared" si="80"/>
        <v>210</v>
      </c>
      <c r="AF160" s="123">
        <f t="shared" si="81"/>
        <v>239</v>
      </c>
      <c r="AG160" s="123">
        <f t="shared" si="82"/>
        <v>196</v>
      </c>
      <c r="AH160" s="123">
        <f t="shared" si="89"/>
        <v>12</v>
      </c>
      <c r="AI160" s="141">
        <f t="shared" si="89"/>
        <v>0</v>
      </c>
      <c r="AJ160" s="141">
        <f t="shared" si="89"/>
        <v>0</v>
      </c>
      <c r="AK160" s="141">
        <f t="shared" si="89"/>
        <v>0</v>
      </c>
      <c r="AL160" s="141">
        <f t="shared" si="89"/>
        <v>0</v>
      </c>
      <c r="AM160" s="141">
        <f t="shared" si="89"/>
        <v>0</v>
      </c>
      <c r="AN160" s="141">
        <f t="shared" si="89"/>
        <v>597</v>
      </c>
      <c r="AO160" s="141">
        <f t="shared" si="89"/>
        <v>0</v>
      </c>
      <c r="AP160" s="141">
        <f t="shared" si="89"/>
        <v>8</v>
      </c>
      <c r="AQ160" s="141">
        <f t="shared" si="89"/>
        <v>0</v>
      </c>
      <c r="AR160" s="141">
        <f t="shared" si="89"/>
        <v>605</v>
      </c>
      <c r="AS160" s="141">
        <f t="shared" si="89"/>
        <v>0</v>
      </c>
      <c r="AT160" s="141">
        <f t="shared" si="89"/>
        <v>0</v>
      </c>
      <c r="AU160" s="141">
        <f t="shared" si="89"/>
        <v>0</v>
      </c>
      <c r="AV160" s="141">
        <f t="shared" si="89"/>
        <v>0</v>
      </c>
      <c r="AW160" s="141">
        <f t="shared" si="89"/>
        <v>0</v>
      </c>
      <c r="AX160" s="142">
        <f t="shared" si="83"/>
        <v>597</v>
      </c>
      <c r="AY160" s="141">
        <f t="shared" si="84"/>
        <v>0</v>
      </c>
      <c r="AZ160" s="141">
        <f t="shared" si="85"/>
        <v>8</v>
      </c>
      <c r="BA160" s="141">
        <f t="shared" si="86"/>
        <v>0</v>
      </c>
      <c r="BB160" s="141">
        <f t="shared" si="87"/>
        <v>605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>
        <f t="shared" si="83"/>
        <v>0</v>
      </c>
      <c r="AY161" s="153">
        <f t="shared" si="84"/>
        <v>0</v>
      </c>
      <c r="AZ161" s="153">
        <f t="shared" si="85"/>
        <v>0</v>
      </c>
      <c r="BA161" s="153">
        <f t="shared" si="86"/>
        <v>0</v>
      </c>
      <c r="BB161" s="153">
        <f t="shared" si="87"/>
        <v>0</v>
      </c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>
        <f t="shared" si="83"/>
        <v>0</v>
      </c>
      <c r="AY162" s="130">
        <f t="shared" si="84"/>
        <v>0</v>
      </c>
      <c r="AZ162" s="130">
        <f t="shared" si="85"/>
        <v>0</v>
      </c>
      <c r="BA162" s="130">
        <f t="shared" si="86"/>
        <v>0</v>
      </c>
      <c r="BB162" s="130">
        <f t="shared" si="87"/>
        <v>0</v>
      </c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>
        <f t="shared" si="77"/>
        <v>10</v>
      </c>
      <c r="AC163" s="26">
        <f t="shared" si="78"/>
        <v>3</v>
      </c>
      <c r="AD163" s="26">
        <f t="shared" si="79"/>
        <v>3</v>
      </c>
      <c r="AE163" s="26">
        <f t="shared" si="80"/>
        <v>0</v>
      </c>
      <c r="AF163" s="26">
        <f t="shared" si="81"/>
        <v>0</v>
      </c>
      <c r="AG163" s="26">
        <f t="shared" si="82"/>
        <v>0</v>
      </c>
      <c r="AH163" s="26">
        <v>2</v>
      </c>
      <c r="AI163" s="130" t="str">
        <f t="shared" si="62"/>
        <v/>
      </c>
      <c r="AJ163" s="130" t="str">
        <f t="shared" si="63"/>
        <v/>
      </c>
      <c r="AK163" s="130" t="str">
        <f t="shared" si="64"/>
        <v/>
      </c>
      <c r="AL163" s="130" t="str">
        <f t="shared" si="65"/>
        <v/>
      </c>
      <c r="AM163" s="130">
        <f t="shared" si="66"/>
        <v>0</v>
      </c>
      <c r="AN163" s="130">
        <f t="shared" si="67"/>
        <v>0</v>
      </c>
      <c r="AO163" s="130">
        <f t="shared" si="68"/>
        <v>0</v>
      </c>
      <c r="AP163" s="130">
        <f t="shared" si="69"/>
        <v>3</v>
      </c>
      <c r="AQ163" s="130">
        <f t="shared" si="70"/>
        <v>0</v>
      </c>
      <c r="AR163" s="130">
        <f t="shared" si="71"/>
        <v>3</v>
      </c>
      <c r="AS163" s="130" t="str">
        <f t="shared" si="72"/>
        <v/>
      </c>
      <c r="AT163" s="130" t="str">
        <f t="shared" si="73"/>
        <v/>
      </c>
      <c r="AU163" s="130" t="str">
        <f t="shared" si="74"/>
        <v/>
      </c>
      <c r="AV163" s="130" t="str">
        <f t="shared" si="75"/>
        <v/>
      </c>
      <c r="AW163" s="130">
        <f t="shared" si="76"/>
        <v>0</v>
      </c>
      <c r="AX163" s="131">
        <f t="shared" si="83"/>
        <v>0</v>
      </c>
      <c r="AY163" s="130">
        <f t="shared" si="84"/>
        <v>0</v>
      </c>
      <c r="AZ163" s="130">
        <f t="shared" si="85"/>
        <v>3</v>
      </c>
      <c r="BA163" s="130">
        <f t="shared" si="86"/>
        <v>0</v>
      </c>
      <c r="BB163" s="130">
        <f t="shared" si="87"/>
        <v>3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>
        <f t="shared" si="77"/>
        <v>7</v>
      </c>
      <c r="AC164" s="26">
        <f t="shared" si="78"/>
        <v>4</v>
      </c>
      <c r="AD164" s="26">
        <f t="shared" si="79"/>
        <v>2</v>
      </c>
      <c r="AE164" s="26">
        <f t="shared" si="80"/>
        <v>0</v>
      </c>
      <c r="AF164" s="26">
        <f t="shared" si="81"/>
        <v>0</v>
      </c>
      <c r="AG164" s="26">
        <f t="shared" si="82"/>
        <v>0</v>
      </c>
      <c r="AH164" s="26">
        <v>2</v>
      </c>
      <c r="AI164" s="130" t="str">
        <f t="shared" si="62"/>
        <v/>
      </c>
      <c r="AJ164" s="130" t="str">
        <f t="shared" si="63"/>
        <v/>
      </c>
      <c r="AK164" s="130" t="str">
        <f t="shared" si="64"/>
        <v/>
      </c>
      <c r="AL164" s="130" t="str">
        <f t="shared" si="65"/>
        <v/>
      </c>
      <c r="AM164" s="130">
        <f t="shared" si="66"/>
        <v>0</v>
      </c>
      <c r="AN164" s="130">
        <f t="shared" si="67"/>
        <v>0</v>
      </c>
      <c r="AO164" s="130">
        <f t="shared" si="68"/>
        <v>0</v>
      </c>
      <c r="AP164" s="130">
        <f t="shared" si="69"/>
        <v>2</v>
      </c>
      <c r="AQ164" s="130">
        <f t="shared" si="70"/>
        <v>0</v>
      </c>
      <c r="AR164" s="130">
        <f t="shared" si="71"/>
        <v>2</v>
      </c>
      <c r="AS164" s="130" t="str">
        <f t="shared" si="72"/>
        <v/>
      </c>
      <c r="AT164" s="130" t="str">
        <f t="shared" si="73"/>
        <v/>
      </c>
      <c r="AU164" s="130" t="str">
        <f t="shared" si="74"/>
        <v/>
      </c>
      <c r="AV164" s="130" t="str">
        <f t="shared" si="75"/>
        <v/>
      </c>
      <c r="AW164" s="130">
        <f t="shared" si="76"/>
        <v>0</v>
      </c>
      <c r="AX164" s="131">
        <f t="shared" si="83"/>
        <v>0</v>
      </c>
      <c r="AY164" s="130">
        <f t="shared" si="84"/>
        <v>0</v>
      </c>
      <c r="AZ164" s="130">
        <f t="shared" si="85"/>
        <v>2</v>
      </c>
      <c r="BA164" s="130">
        <f t="shared" si="86"/>
        <v>0</v>
      </c>
      <c r="BB164" s="130">
        <f t="shared" si="87"/>
        <v>2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>
        <f t="shared" si="83"/>
        <v>0</v>
      </c>
      <c r="AY165" s="130">
        <f t="shared" si="84"/>
        <v>0</v>
      </c>
      <c r="AZ165" s="130">
        <f t="shared" si="85"/>
        <v>0</v>
      </c>
      <c r="BA165" s="130">
        <f t="shared" si="86"/>
        <v>0</v>
      </c>
      <c r="BB165" s="130">
        <f t="shared" si="87"/>
        <v>0</v>
      </c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>
        <f t="shared" si="77"/>
        <v>35</v>
      </c>
      <c r="AC166" s="26">
        <f t="shared" si="78"/>
        <v>45</v>
      </c>
      <c r="AD166" s="26">
        <f t="shared" si="79"/>
        <v>33</v>
      </c>
      <c r="AE166" s="26">
        <f t="shared" si="80"/>
        <v>0</v>
      </c>
      <c r="AF166" s="26">
        <f t="shared" si="81"/>
        <v>0</v>
      </c>
      <c r="AG166" s="26">
        <f t="shared" si="82"/>
        <v>0</v>
      </c>
      <c r="AH166" s="26">
        <v>2</v>
      </c>
      <c r="AI166" s="130" t="str">
        <f t="shared" si="62"/>
        <v/>
      </c>
      <c r="AJ166" s="130" t="str">
        <f t="shared" si="63"/>
        <v/>
      </c>
      <c r="AK166" s="130" t="str">
        <f t="shared" si="64"/>
        <v/>
      </c>
      <c r="AL166" s="130" t="str">
        <f t="shared" si="65"/>
        <v/>
      </c>
      <c r="AM166" s="130">
        <f t="shared" si="66"/>
        <v>0</v>
      </c>
      <c r="AN166" s="130">
        <f t="shared" si="67"/>
        <v>33</v>
      </c>
      <c r="AO166" s="130">
        <f t="shared" si="68"/>
        <v>0</v>
      </c>
      <c r="AP166" s="130">
        <f t="shared" si="69"/>
        <v>0</v>
      </c>
      <c r="AQ166" s="130">
        <f t="shared" si="70"/>
        <v>0</v>
      </c>
      <c r="AR166" s="130">
        <f t="shared" si="71"/>
        <v>33</v>
      </c>
      <c r="AS166" s="130" t="str">
        <f t="shared" si="72"/>
        <v/>
      </c>
      <c r="AT166" s="130" t="str">
        <f t="shared" si="73"/>
        <v/>
      </c>
      <c r="AU166" s="130" t="str">
        <f t="shared" si="74"/>
        <v/>
      </c>
      <c r="AV166" s="130" t="str">
        <f t="shared" si="75"/>
        <v/>
      </c>
      <c r="AW166" s="130">
        <f t="shared" si="76"/>
        <v>0</v>
      </c>
      <c r="AX166" s="131">
        <f t="shared" si="83"/>
        <v>33</v>
      </c>
      <c r="AY166" s="130">
        <f t="shared" si="84"/>
        <v>0</v>
      </c>
      <c r="AZ166" s="130">
        <f t="shared" si="85"/>
        <v>0</v>
      </c>
      <c r="BA166" s="130">
        <f t="shared" si="86"/>
        <v>0</v>
      </c>
      <c r="BB166" s="130">
        <f t="shared" si="87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>
        <f t="shared" si="77"/>
        <v>70</v>
      </c>
      <c r="AC167" s="26">
        <f t="shared" si="78"/>
        <v>70</v>
      </c>
      <c r="AD167" s="26">
        <f t="shared" si="79"/>
        <v>57</v>
      </c>
      <c r="AE167" s="26">
        <f t="shared" si="80"/>
        <v>0</v>
      </c>
      <c r="AF167" s="26">
        <f t="shared" si="81"/>
        <v>0</v>
      </c>
      <c r="AG167" s="26">
        <f t="shared" si="82"/>
        <v>0</v>
      </c>
      <c r="AH167" s="26">
        <v>2</v>
      </c>
      <c r="AI167" s="130" t="str">
        <f t="shared" si="62"/>
        <v/>
      </c>
      <c r="AJ167" s="130" t="str">
        <f t="shared" si="63"/>
        <v/>
      </c>
      <c r="AK167" s="130" t="str">
        <f t="shared" si="64"/>
        <v/>
      </c>
      <c r="AL167" s="130" t="str">
        <f t="shared" si="65"/>
        <v/>
      </c>
      <c r="AM167" s="130">
        <f t="shared" si="66"/>
        <v>0</v>
      </c>
      <c r="AN167" s="130">
        <f t="shared" si="67"/>
        <v>57</v>
      </c>
      <c r="AO167" s="130">
        <f t="shared" si="68"/>
        <v>0</v>
      </c>
      <c r="AP167" s="130">
        <f t="shared" si="69"/>
        <v>0</v>
      </c>
      <c r="AQ167" s="130">
        <f t="shared" si="70"/>
        <v>0</v>
      </c>
      <c r="AR167" s="130">
        <f t="shared" si="71"/>
        <v>57</v>
      </c>
      <c r="AS167" s="130" t="str">
        <f t="shared" si="72"/>
        <v/>
      </c>
      <c r="AT167" s="130" t="str">
        <f t="shared" si="73"/>
        <v/>
      </c>
      <c r="AU167" s="130" t="str">
        <f t="shared" si="74"/>
        <v/>
      </c>
      <c r="AV167" s="130" t="str">
        <f t="shared" si="75"/>
        <v/>
      </c>
      <c r="AW167" s="130">
        <f t="shared" si="76"/>
        <v>0</v>
      </c>
      <c r="AX167" s="131">
        <f t="shared" si="83"/>
        <v>57</v>
      </c>
      <c r="AY167" s="130">
        <f t="shared" si="84"/>
        <v>0</v>
      </c>
      <c r="AZ167" s="130">
        <f t="shared" si="85"/>
        <v>0</v>
      </c>
      <c r="BA167" s="130">
        <f t="shared" si="86"/>
        <v>0</v>
      </c>
      <c r="BB167" s="130">
        <f t="shared" si="87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>
        <f t="shared" si="77"/>
        <v>50</v>
      </c>
      <c r="AC168" s="26">
        <f t="shared" si="78"/>
        <v>93</v>
      </c>
      <c r="AD168" s="26">
        <f t="shared" si="79"/>
        <v>45</v>
      </c>
      <c r="AE168" s="26">
        <f t="shared" si="80"/>
        <v>0</v>
      </c>
      <c r="AF168" s="26">
        <f t="shared" si="81"/>
        <v>0</v>
      </c>
      <c r="AG168" s="26">
        <f t="shared" si="82"/>
        <v>0</v>
      </c>
      <c r="AH168" s="26">
        <v>2</v>
      </c>
      <c r="AI168" s="130" t="str">
        <f t="shared" si="62"/>
        <v/>
      </c>
      <c r="AJ168" s="130" t="str">
        <f t="shared" si="63"/>
        <v/>
      </c>
      <c r="AK168" s="130" t="str">
        <f t="shared" si="64"/>
        <v/>
      </c>
      <c r="AL168" s="130" t="str">
        <f t="shared" si="65"/>
        <v/>
      </c>
      <c r="AM168" s="130">
        <f t="shared" si="66"/>
        <v>0</v>
      </c>
      <c r="AN168" s="130">
        <f t="shared" si="67"/>
        <v>45</v>
      </c>
      <c r="AO168" s="130">
        <f t="shared" si="68"/>
        <v>0</v>
      </c>
      <c r="AP168" s="130">
        <f t="shared" si="69"/>
        <v>0</v>
      </c>
      <c r="AQ168" s="130">
        <f t="shared" si="70"/>
        <v>0</v>
      </c>
      <c r="AR168" s="130">
        <f t="shared" si="71"/>
        <v>45</v>
      </c>
      <c r="AS168" s="130" t="str">
        <f t="shared" si="72"/>
        <v/>
      </c>
      <c r="AT168" s="130" t="str">
        <f t="shared" si="73"/>
        <v/>
      </c>
      <c r="AU168" s="130" t="str">
        <f t="shared" si="74"/>
        <v/>
      </c>
      <c r="AV168" s="130" t="str">
        <f t="shared" si="75"/>
        <v/>
      </c>
      <c r="AW168" s="130">
        <f t="shared" si="76"/>
        <v>0</v>
      </c>
      <c r="AX168" s="131">
        <f t="shared" si="83"/>
        <v>45</v>
      </c>
      <c r="AY168" s="130">
        <f t="shared" si="84"/>
        <v>0</v>
      </c>
      <c r="AZ168" s="130">
        <f t="shared" si="85"/>
        <v>0</v>
      </c>
      <c r="BA168" s="130">
        <f t="shared" si="86"/>
        <v>0</v>
      </c>
      <c r="BB168" s="130">
        <f t="shared" si="87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>
        <f t="shared" si="77"/>
        <v>60</v>
      </c>
      <c r="AC169" s="26">
        <f t="shared" si="78"/>
        <v>91</v>
      </c>
      <c r="AD169" s="26">
        <f t="shared" si="79"/>
        <v>51</v>
      </c>
      <c r="AE169" s="26">
        <f t="shared" si="80"/>
        <v>30</v>
      </c>
      <c r="AF169" s="26">
        <f t="shared" si="81"/>
        <v>4</v>
      </c>
      <c r="AG169" s="26">
        <f t="shared" si="82"/>
        <v>66</v>
      </c>
      <c r="AH169" s="26">
        <v>2</v>
      </c>
      <c r="AI169" s="130" t="str">
        <f t="shared" si="62"/>
        <v/>
      </c>
      <c r="AJ169" s="130" t="str">
        <f t="shared" si="63"/>
        <v/>
      </c>
      <c r="AK169" s="130" t="str">
        <f t="shared" si="64"/>
        <v/>
      </c>
      <c r="AL169" s="130" t="str">
        <f t="shared" si="65"/>
        <v/>
      </c>
      <c r="AM169" s="130">
        <f t="shared" si="66"/>
        <v>0</v>
      </c>
      <c r="AN169" s="130">
        <f t="shared" si="67"/>
        <v>117</v>
      </c>
      <c r="AO169" s="130">
        <f t="shared" si="68"/>
        <v>0</v>
      </c>
      <c r="AP169" s="130">
        <f t="shared" si="69"/>
        <v>0</v>
      </c>
      <c r="AQ169" s="130">
        <f t="shared" si="70"/>
        <v>0</v>
      </c>
      <c r="AR169" s="130">
        <f t="shared" si="71"/>
        <v>117</v>
      </c>
      <c r="AS169" s="130" t="str">
        <f t="shared" si="72"/>
        <v/>
      </c>
      <c r="AT169" s="130" t="str">
        <f t="shared" si="73"/>
        <v/>
      </c>
      <c r="AU169" s="130" t="str">
        <f t="shared" si="74"/>
        <v/>
      </c>
      <c r="AV169" s="130" t="str">
        <f t="shared" si="75"/>
        <v/>
      </c>
      <c r="AW169" s="130">
        <f t="shared" si="76"/>
        <v>0</v>
      </c>
      <c r="AX169" s="131">
        <f t="shared" si="83"/>
        <v>117</v>
      </c>
      <c r="AY169" s="130">
        <f t="shared" si="84"/>
        <v>0</v>
      </c>
      <c r="AZ169" s="130">
        <f t="shared" si="85"/>
        <v>0</v>
      </c>
      <c r="BA169" s="130">
        <f t="shared" si="86"/>
        <v>0</v>
      </c>
      <c r="BB169" s="130">
        <f t="shared" si="87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>
        <f t="shared" si="77"/>
        <v>30</v>
      </c>
      <c r="AC170" s="26">
        <f t="shared" si="78"/>
        <v>10</v>
      </c>
      <c r="AD170" s="26">
        <f t="shared" si="79"/>
        <v>15</v>
      </c>
      <c r="AE170" s="26">
        <f t="shared" si="80"/>
        <v>0</v>
      </c>
      <c r="AF170" s="26">
        <f t="shared" si="81"/>
        <v>0</v>
      </c>
      <c r="AG170" s="26">
        <f t="shared" si="82"/>
        <v>0</v>
      </c>
      <c r="AH170" s="26">
        <v>2</v>
      </c>
      <c r="AI170" s="130" t="str">
        <f t="shared" si="62"/>
        <v/>
      </c>
      <c r="AJ170" s="130" t="str">
        <f t="shared" si="63"/>
        <v/>
      </c>
      <c r="AK170" s="130" t="str">
        <f t="shared" si="64"/>
        <v/>
      </c>
      <c r="AL170" s="130" t="str">
        <f t="shared" si="65"/>
        <v/>
      </c>
      <c r="AM170" s="130">
        <f t="shared" si="66"/>
        <v>0</v>
      </c>
      <c r="AN170" s="130">
        <f t="shared" si="67"/>
        <v>15</v>
      </c>
      <c r="AO170" s="130">
        <f t="shared" si="68"/>
        <v>0</v>
      </c>
      <c r="AP170" s="130">
        <f t="shared" si="69"/>
        <v>0</v>
      </c>
      <c r="AQ170" s="130">
        <f t="shared" si="70"/>
        <v>0</v>
      </c>
      <c r="AR170" s="130">
        <f t="shared" si="71"/>
        <v>15</v>
      </c>
      <c r="AS170" s="130" t="str">
        <f t="shared" si="72"/>
        <v/>
      </c>
      <c r="AT170" s="130" t="str">
        <f t="shared" si="73"/>
        <v/>
      </c>
      <c r="AU170" s="130" t="str">
        <f t="shared" si="74"/>
        <v/>
      </c>
      <c r="AV170" s="130" t="str">
        <f t="shared" si="75"/>
        <v/>
      </c>
      <c r="AW170" s="130">
        <f t="shared" si="76"/>
        <v>0</v>
      </c>
      <c r="AX170" s="131">
        <f t="shared" si="83"/>
        <v>15</v>
      </c>
      <c r="AY170" s="130">
        <f t="shared" si="84"/>
        <v>0</v>
      </c>
      <c r="AZ170" s="130">
        <f t="shared" si="85"/>
        <v>0</v>
      </c>
      <c r="BA170" s="130">
        <f t="shared" si="86"/>
        <v>0</v>
      </c>
      <c r="BB170" s="130">
        <f t="shared" si="87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>
        <f t="shared" si="77"/>
        <v>70</v>
      </c>
      <c r="AC171" s="26">
        <f t="shared" si="78"/>
        <v>190</v>
      </c>
      <c r="AD171" s="26">
        <f t="shared" si="79"/>
        <v>41</v>
      </c>
      <c r="AE171" s="26">
        <f t="shared" si="80"/>
        <v>30</v>
      </c>
      <c r="AF171" s="26">
        <f t="shared" si="81"/>
        <v>15</v>
      </c>
      <c r="AG171" s="26">
        <f t="shared" si="82"/>
        <v>28</v>
      </c>
      <c r="AH171" s="26">
        <v>2</v>
      </c>
      <c r="AI171" s="130" t="str">
        <f t="shared" si="62"/>
        <v/>
      </c>
      <c r="AJ171" s="130" t="str">
        <f t="shared" si="63"/>
        <v/>
      </c>
      <c r="AK171" s="130" t="str">
        <f t="shared" si="64"/>
        <v/>
      </c>
      <c r="AL171" s="130" t="str">
        <f t="shared" si="65"/>
        <v/>
      </c>
      <c r="AM171" s="130">
        <f t="shared" si="66"/>
        <v>0</v>
      </c>
      <c r="AN171" s="130">
        <f t="shared" si="67"/>
        <v>69</v>
      </c>
      <c r="AO171" s="130">
        <f t="shared" si="68"/>
        <v>0</v>
      </c>
      <c r="AP171" s="130">
        <f t="shared" si="69"/>
        <v>0</v>
      </c>
      <c r="AQ171" s="130">
        <f t="shared" si="70"/>
        <v>0</v>
      </c>
      <c r="AR171" s="130">
        <f t="shared" si="71"/>
        <v>69</v>
      </c>
      <c r="AS171" s="130" t="str">
        <f t="shared" si="72"/>
        <v/>
      </c>
      <c r="AT171" s="130" t="str">
        <f t="shared" si="73"/>
        <v/>
      </c>
      <c r="AU171" s="130" t="str">
        <f t="shared" si="74"/>
        <v/>
      </c>
      <c r="AV171" s="130" t="str">
        <f t="shared" si="75"/>
        <v/>
      </c>
      <c r="AW171" s="130">
        <f t="shared" si="76"/>
        <v>0</v>
      </c>
      <c r="AX171" s="131">
        <f t="shared" si="83"/>
        <v>69</v>
      </c>
      <c r="AY171" s="130">
        <f t="shared" si="84"/>
        <v>0</v>
      </c>
      <c r="AZ171" s="130">
        <f t="shared" si="85"/>
        <v>0</v>
      </c>
      <c r="BA171" s="130">
        <f t="shared" si="86"/>
        <v>0</v>
      </c>
      <c r="BB171" s="130">
        <f t="shared" si="87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>
        <f t="shared" si="77"/>
        <v>60</v>
      </c>
      <c r="AC172" s="27">
        <f t="shared" si="78"/>
        <v>10</v>
      </c>
      <c r="AD172" s="27">
        <f t="shared" si="79"/>
        <v>48</v>
      </c>
      <c r="AE172" s="27">
        <f t="shared" si="80"/>
        <v>0</v>
      </c>
      <c r="AF172" s="27">
        <f t="shared" si="81"/>
        <v>0</v>
      </c>
      <c r="AG172" s="27">
        <f t="shared" si="82"/>
        <v>0</v>
      </c>
      <c r="AH172" s="27">
        <v>2</v>
      </c>
      <c r="AI172" s="139" t="str">
        <f t="shared" si="62"/>
        <v/>
      </c>
      <c r="AJ172" s="139" t="str">
        <f t="shared" si="63"/>
        <v/>
      </c>
      <c r="AK172" s="139" t="str">
        <f t="shared" si="64"/>
        <v/>
      </c>
      <c r="AL172" s="139" t="str">
        <f t="shared" si="65"/>
        <v/>
      </c>
      <c r="AM172" s="139">
        <f t="shared" si="66"/>
        <v>0</v>
      </c>
      <c r="AN172" s="139">
        <f t="shared" si="67"/>
        <v>48</v>
      </c>
      <c r="AO172" s="139">
        <f t="shared" si="68"/>
        <v>0</v>
      </c>
      <c r="AP172" s="139">
        <f t="shared" si="69"/>
        <v>0</v>
      </c>
      <c r="AQ172" s="139">
        <f t="shared" si="70"/>
        <v>0</v>
      </c>
      <c r="AR172" s="139">
        <f t="shared" si="71"/>
        <v>48</v>
      </c>
      <c r="AS172" s="139" t="str">
        <f t="shared" si="72"/>
        <v/>
      </c>
      <c r="AT172" s="139" t="str">
        <f t="shared" si="73"/>
        <v/>
      </c>
      <c r="AU172" s="139" t="str">
        <f t="shared" si="74"/>
        <v/>
      </c>
      <c r="AV172" s="139" t="str">
        <f t="shared" si="75"/>
        <v/>
      </c>
      <c r="AW172" s="139">
        <f t="shared" si="76"/>
        <v>0</v>
      </c>
      <c r="AX172" s="140">
        <f t="shared" si="83"/>
        <v>48</v>
      </c>
      <c r="AY172" s="139">
        <f t="shared" si="84"/>
        <v>0</v>
      </c>
      <c r="AZ172" s="139">
        <f t="shared" si="85"/>
        <v>0</v>
      </c>
      <c r="BA172" s="139">
        <f t="shared" si="86"/>
        <v>0</v>
      </c>
      <c r="BB172" s="139">
        <f t="shared" si="87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AW173" si="90">SUM(E162:E172)</f>
        <v>509</v>
      </c>
      <c r="F173" s="157">
        <f t="shared" si="90"/>
        <v>290</v>
      </c>
      <c r="G173" s="123">
        <f t="shared" si="90"/>
        <v>60</v>
      </c>
      <c r="H173" s="123">
        <f t="shared" si="90"/>
        <v>19</v>
      </c>
      <c r="I173" s="158">
        <f t="shared" si="90"/>
        <v>94</v>
      </c>
      <c r="J173" s="123">
        <f t="shared" si="90"/>
        <v>0</v>
      </c>
      <c r="K173" s="123">
        <f t="shared" si="90"/>
        <v>0</v>
      </c>
      <c r="L173" s="123">
        <f t="shared" si="90"/>
        <v>0</v>
      </c>
      <c r="M173" s="123">
        <f t="shared" si="90"/>
        <v>0</v>
      </c>
      <c r="N173" s="123">
        <f t="shared" si="90"/>
        <v>0</v>
      </c>
      <c r="O173" s="123">
        <f t="shared" si="90"/>
        <v>0</v>
      </c>
      <c r="P173" s="123">
        <f t="shared" si="90"/>
        <v>17</v>
      </c>
      <c r="Q173" s="123">
        <f t="shared" si="90"/>
        <v>7</v>
      </c>
      <c r="R173" s="123">
        <f t="shared" si="90"/>
        <v>5</v>
      </c>
      <c r="S173" s="123">
        <f t="shared" si="90"/>
        <v>0</v>
      </c>
      <c r="T173" s="123">
        <f t="shared" si="90"/>
        <v>0</v>
      </c>
      <c r="U173" s="123">
        <f t="shared" si="90"/>
        <v>0</v>
      </c>
      <c r="V173" s="123">
        <f t="shared" si="90"/>
        <v>0</v>
      </c>
      <c r="W173" s="123">
        <f t="shared" si="90"/>
        <v>0</v>
      </c>
      <c r="X173" s="123">
        <f t="shared" si="90"/>
        <v>0</v>
      </c>
      <c r="Y173" s="123">
        <f t="shared" si="90"/>
        <v>0</v>
      </c>
      <c r="Z173" s="123">
        <f t="shared" si="90"/>
        <v>0</v>
      </c>
      <c r="AA173" s="123">
        <f t="shared" si="90"/>
        <v>0</v>
      </c>
      <c r="AB173" s="123">
        <f t="shared" si="77"/>
        <v>392</v>
      </c>
      <c r="AC173" s="123">
        <f t="shared" si="78"/>
        <v>516</v>
      </c>
      <c r="AD173" s="123">
        <f t="shared" si="79"/>
        <v>295</v>
      </c>
      <c r="AE173" s="123">
        <f t="shared" si="80"/>
        <v>60</v>
      </c>
      <c r="AF173" s="123">
        <f t="shared" si="81"/>
        <v>19</v>
      </c>
      <c r="AG173" s="123">
        <f t="shared" si="82"/>
        <v>94</v>
      </c>
      <c r="AH173" s="123">
        <f t="shared" si="90"/>
        <v>18</v>
      </c>
      <c r="AI173" s="141">
        <f t="shared" si="90"/>
        <v>0</v>
      </c>
      <c r="AJ173" s="141">
        <f t="shared" si="90"/>
        <v>0</v>
      </c>
      <c r="AK173" s="141">
        <f t="shared" si="90"/>
        <v>0</v>
      </c>
      <c r="AL173" s="141">
        <f t="shared" si="90"/>
        <v>0</v>
      </c>
      <c r="AM173" s="141">
        <f t="shared" si="90"/>
        <v>0</v>
      </c>
      <c r="AN173" s="141">
        <f t="shared" si="90"/>
        <v>384</v>
      </c>
      <c r="AO173" s="141">
        <f t="shared" si="90"/>
        <v>0</v>
      </c>
      <c r="AP173" s="141">
        <f t="shared" si="90"/>
        <v>5</v>
      </c>
      <c r="AQ173" s="141">
        <f t="shared" si="90"/>
        <v>0</v>
      </c>
      <c r="AR173" s="141">
        <f t="shared" si="90"/>
        <v>389</v>
      </c>
      <c r="AS173" s="141">
        <f t="shared" si="90"/>
        <v>0</v>
      </c>
      <c r="AT173" s="141">
        <f t="shared" si="90"/>
        <v>0</v>
      </c>
      <c r="AU173" s="141">
        <f t="shared" si="90"/>
        <v>0</v>
      </c>
      <c r="AV173" s="141">
        <f t="shared" si="90"/>
        <v>0</v>
      </c>
      <c r="AW173" s="141">
        <f t="shared" si="90"/>
        <v>0</v>
      </c>
      <c r="AX173" s="142">
        <f t="shared" si="83"/>
        <v>384</v>
      </c>
      <c r="AY173" s="141">
        <f t="shared" si="84"/>
        <v>0</v>
      </c>
      <c r="AZ173" s="141">
        <f t="shared" si="85"/>
        <v>5</v>
      </c>
      <c r="BA173" s="141">
        <f t="shared" si="86"/>
        <v>0</v>
      </c>
      <c r="BB173" s="141">
        <f t="shared" si="87"/>
        <v>389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>
        <f t="shared" si="83"/>
        <v>0</v>
      </c>
      <c r="AY174" s="153">
        <f t="shared" si="84"/>
        <v>0</v>
      </c>
      <c r="AZ174" s="153">
        <f t="shared" si="85"/>
        <v>0</v>
      </c>
      <c r="BA174" s="153">
        <f t="shared" si="86"/>
        <v>0</v>
      </c>
      <c r="BB174" s="153">
        <f t="shared" si="87"/>
        <v>0</v>
      </c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>
        <f t="shared" si="83"/>
        <v>0</v>
      </c>
      <c r="AY175" s="130">
        <f t="shared" si="84"/>
        <v>0</v>
      </c>
      <c r="AZ175" s="130">
        <f t="shared" si="85"/>
        <v>0</v>
      </c>
      <c r="BA175" s="130">
        <f t="shared" si="86"/>
        <v>0</v>
      </c>
      <c r="BB175" s="130">
        <f t="shared" si="87"/>
        <v>0</v>
      </c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>
        <f t="shared" si="77"/>
        <v>90</v>
      </c>
      <c r="AC176" s="26">
        <f t="shared" si="78"/>
        <v>387</v>
      </c>
      <c r="AD176" s="26">
        <f t="shared" si="79"/>
        <v>81</v>
      </c>
      <c r="AE176" s="26">
        <f t="shared" si="80"/>
        <v>0</v>
      </c>
      <c r="AF176" s="26">
        <f t="shared" si="81"/>
        <v>0</v>
      </c>
      <c r="AG176" s="26">
        <f t="shared" si="82"/>
        <v>0</v>
      </c>
      <c r="AH176" s="26">
        <v>2</v>
      </c>
      <c r="AI176" s="130" t="str">
        <f t="shared" si="62"/>
        <v/>
      </c>
      <c r="AJ176" s="130" t="str">
        <f t="shared" si="63"/>
        <v/>
      </c>
      <c r="AK176" s="130" t="str">
        <f t="shared" si="64"/>
        <v/>
      </c>
      <c r="AL176" s="130" t="str">
        <f t="shared" si="65"/>
        <v/>
      </c>
      <c r="AM176" s="130">
        <f t="shared" si="66"/>
        <v>0</v>
      </c>
      <c r="AN176" s="130">
        <f t="shared" si="67"/>
        <v>81</v>
      </c>
      <c r="AO176" s="130">
        <f t="shared" si="68"/>
        <v>0</v>
      </c>
      <c r="AP176" s="130">
        <f t="shared" si="69"/>
        <v>0</v>
      </c>
      <c r="AQ176" s="130">
        <f t="shared" si="70"/>
        <v>0</v>
      </c>
      <c r="AR176" s="130">
        <f t="shared" si="71"/>
        <v>81</v>
      </c>
      <c r="AS176" s="130" t="str">
        <f t="shared" si="72"/>
        <v/>
      </c>
      <c r="AT176" s="130" t="str">
        <f t="shared" si="73"/>
        <v/>
      </c>
      <c r="AU176" s="130" t="str">
        <f t="shared" si="74"/>
        <v/>
      </c>
      <c r="AV176" s="130" t="str">
        <f t="shared" si="75"/>
        <v/>
      </c>
      <c r="AW176" s="130">
        <f t="shared" si="76"/>
        <v>0</v>
      </c>
      <c r="AX176" s="131">
        <f t="shared" si="83"/>
        <v>81</v>
      </c>
      <c r="AY176" s="130">
        <f t="shared" si="84"/>
        <v>0</v>
      </c>
      <c r="AZ176" s="130">
        <f t="shared" si="85"/>
        <v>0</v>
      </c>
      <c r="BA176" s="130">
        <f t="shared" si="86"/>
        <v>0</v>
      </c>
      <c r="BB176" s="130">
        <f t="shared" si="87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>
        <f t="shared" si="77"/>
        <v>90</v>
      </c>
      <c r="AC177" s="27">
        <f t="shared" si="78"/>
        <v>387</v>
      </c>
      <c r="AD177" s="27">
        <f t="shared" si="79"/>
        <v>78</v>
      </c>
      <c r="AE177" s="27">
        <f t="shared" si="80"/>
        <v>0</v>
      </c>
      <c r="AF177" s="27">
        <f t="shared" si="81"/>
        <v>0</v>
      </c>
      <c r="AG177" s="27">
        <f t="shared" si="82"/>
        <v>0</v>
      </c>
      <c r="AH177" s="27">
        <v>2</v>
      </c>
      <c r="AI177" s="139" t="str">
        <f t="shared" si="62"/>
        <v/>
      </c>
      <c r="AJ177" s="139" t="str">
        <f t="shared" si="63"/>
        <v/>
      </c>
      <c r="AK177" s="139" t="str">
        <f t="shared" si="64"/>
        <v/>
      </c>
      <c r="AL177" s="139" t="str">
        <f t="shared" si="65"/>
        <v/>
      </c>
      <c r="AM177" s="139">
        <f t="shared" si="66"/>
        <v>0</v>
      </c>
      <c r="AN177" s="139">
        <f t="shared" si="67"/>
        <v>78</v>
      </c>
      <c r="AO177" s="139">
        <f t="shared" si="68"/>
        <v>0</v>
      </c>
      <c r="AP177" s="139">
        <f t="shared" si="69"/>
        <v>0</v>
      </c>
      <c r="AQ177" s="139">
        <f t="shared" si="70"/>
        <v>0</v>
      </c>
      <c r="AR177" s="139">
        <f t="shared" si="71"/>
        <v>78</v>
      </c>
      <c r="AS177" s="139" t="str">
        <f t="shared" si="72"/>
        <v/>
      </c>
      <c r="AT177" s="139" t="str">
        <f t="shared" si="73"/>
        <v/>
      </c>
      <c r="AU177" s="139" t="str">
        <f t="shared" si="74"/>
        <v/>
      </c>
      <c r="AV177" s="139" t="str">
        <f t="shared" si="75"/>
        <v/>
      </c>
      <c r="AW177" s="139">
        <f t="shared" si="76"/>
        <v>0</v>
      </c>
      <c r="AX177" s="140">
        <f t="shared" si="83"/>
        <v>78</v>
      </c>
      <c r="AY177" s="139">
        <f t="shared" si="84"/>
        <v>0</v>
      </c>
      <c r="AZ177" s="139">
        <f t="shared" si="85"/>
        <v>0</v>
      </c>
      <c r="BA177" s="139">
        <f t="shared" si="86"/>
        <v>0</v>
      </c>
      <c r="BB177" s="139">
        <f t="shared" si="87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AW178" si="91">SUM(E176:E177)</f>
        <v>774</v>
      </c>
      <c r="F178" s="157">
        <f t="shared" si="91"/>
        <v>159</v>
      </c>
      <c r="G178" s="123">
        <f t="shared" si="91"/>
        <v>0</v>
      </c>
      <c r="H178" s="123">
        <f t="shared" si="91"/>
        <v>0</v>
      </c>
      <c r="I178" s="158">
        <f t="shared" si="91"/>
        <v>0</v>
      </c>
      <c r="J178" s="123">
        <f t="shared" si="91"/>
        <v>0</v>
      </c>
      <c r="K178" s="123">
        <f t="shared" si="91"/>
        <v>0</v>
      </c>
      <c r="L178" s="123">
        <f t="shared" si="91"/>
        <v>0</v>
      </c>
      <c r="M178" s="123">
        <f t="shared" si="91"/>
        <v>0</v>
      </c>
      <c r="N178" s="123">
        <f t="shared" si="91"/>
        <v>0</v>
      </c>
      <c r="O178" s="123">
        <f t="shared" si="91"/>
        <v>0</v>
      </c>
      <c r="P178" s="123">
        <f t="shared" si="91"/>
        <v>0</v>
      </c>
      <c r="Q178" s="123">
        <f t="shared" si="91"/>
        <v>0</v>
      </c>
      <c r="R178" s="123">
        <f t="shared" si="91"/>
        <v>0</v>
      </c>
      <c r="S178" s="123">
        <f t="shared" si="91"/>
        <v>0</v>
      </c>
      <c r="T178" s="123">
        <f t="shared" si="91"/>
        <v>0</v>
      </c>
      <c r="U178" s="123">
        <f t="shared" si="91"/>
        <v>0</v>
      </c>
      <c r="V178" s="123">
        <f t="shared" si="91"/>
        <v>0</v>
      </c>
      <c r="W178" s="123">
        <f t="shared" si="91"/>
        <v>0</v>
      </c>
      <c r="X178" s="123">
        <f t="shared" si="91"/>
        <v>0</v>
      </c>
      <c r="Y178" s="123">
        <f t="shared" si="91"/>
        <v>0</v>
      </c>
      <c r="Z178" s="123">
        <f t="shared" si="91"/>
        <v>0</v>
      </c>
      <c r="AA178" s="123">
        <f t="shared" si="91"/>
        <v>0</v>
      </c>
      <c r="AB178" s="123">
        <f t="shared" si="77"/>
        <v>180</v>
      </c>
      <c r="AC178" s="123">
        <f t="shared" si="78"/>
        <v>774</v>
      </c>
      <c r="AD178" s="123">
        <f t="shared" si="79"/>
        <v>159</v>
      </c>
      <c r="AE178" s="123">
        <f t="shared" si="80"/>
        <v>0</v>
      </c>
      <c r="AF178" s="123">
        <f t="shared" si="81"/>
        <v>0</v>
      </c>
      <c r="AG178" s="123">
        <f t="shared" si="82"/>
        <v>0</v>
      </c>
      <c r="AH178" s="123">
        <f t="shared" si="91"/>
        <v>4</v>
      </c>
      <c r="AI178" s="141">
        <f t="shared" si="91"/>
        <v>0</v>
      </c>
      <c r="AJ178" s="141">
        <f t="shared" si="91"/>
        <v>0</v>
      </c>
      <c r="AK178" s="141">
        <f t="shared" si="91"/>
        <v>0</v>
      </c>
      <c r="AL178" s="141">
        <f t="shared" si="91"/>
        <v>0</v>
      </c>
      <c r="AM178" s="141">
        <f t="shared" si="91"/>
        <v>0</v>
      </c>
      <c r="AN178" s="141">
        <f t="shared" si="91"/>
        <v>159</v>
      </c>
      <c r="AO178" s="141">
        <f t="shared" si="91"/>
        <v>0</v>
      </c>
      <c r="AP178" s="141">
        <f t="shared" si="91"/>
        <v>0</v>
      </c>
      <c r="AQ178" s="141">
        <f t="shared" si="91"/>
        <v>0</v>
      </c>
      <c r="AR178" s="141">
        <f t="shared" si="91"/>
        <v>159</v>
      </c>
      <c r="AS178" s="141">
        <f t="shared" si="91"/>
        <v>0</v>
      </c>
      <c r="AT178" s="141">
        <f t="shared" si="91"/>
        <v>0</v>
      </c>
      <c r="AU178" s="141">
        <f t="shared" si="91"/>
        <v>0</v>
      </c>
      <c r="AV178" s="141">
        <f t="shared" si="91"/>
        <v>0</v>
      </c>
      <c r="AW178" s="141">
        <f t="shared" si="91"/>
        <v>0</v>
      </c>
      <c r="AX178" s="142">
        <f t="shared" si="83"/>
        <v>159</v>
      </c>
      <c r="AY178" s="141">
        <f t="shared" si="84"/>
        <v>0</v>
      </c>
      <c r="AZ178" s="141">
        <f t="shared" si="85"/>
        <v>0</v>
      </c>
      <c r="BA178" s="141">
        <f t="shared" si="86"/>
        <v>0</v>
      </c>
      <c r="BB178" s="141">
        <f t="shared" si="87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>
        <f t="shared" si="83"/>
        <v>0</v>
      </c>
      <c r="AY179" s="153">
        <f t="shared" si="84"/>
        <v>0</v>
      </c>
      <c r="AZ179" s="153">
        <f t="shared" si="85"/>
        <v>0</v>
      </c>
      <c r="BA179" s="153">
        <f t="shared" si="86"/>
        <v>0</v>
      </c>
      <c r="BB179" s="153">
        <f t="shared" si="87"/>
        <v>0</v>
      </c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>
        <f t="shared" si="83"/>
        <v>0</v>
      </c>
      <c r="AY180" s="130">
        <f t="shared" si="84"/>
        <v>0</v>
      </c>
      <c r="AZ180" s="130">
        <f t="shared" si="85"/>
        <v>0</v>
      </c>
      <c r="BA180" s="130">
        <f t="shared" si="86"/>
        <v>0</v>
      </c>
      <c r="BB180" s="130">
        <f t="shared" si="87"/>
        <v>0</v>
      </c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>
        <f t="shared" si="77"/>
        <v>50</v>
      </c>
      <c r="AC181" s="26">
        <f t="shared" si="78"/>
        <v>160</v>
      </c>
      <c r="AD181" s="26">
        <f t="shared" si="79"/>
        <v>44</v>
      </c>
      <c r="AE181" s="26">
        <f t="shared" si="80"/>
        <v>0</v>
      </c>
      <c r="AF181" s="26">
        <f t="shared" si="81"/>
        <v>0</v>
      </c>
      <c r="AG181" s="26">
        <f t="shared" si="82"/>
        <v>0</v>
      </c>
      <c r="AH181" s="26">
        <v>3</v>
      </c>
      <c r="AI181" s="130" t="str">
        <f t="shared" si="62"/>
        <v/>
      </c>
      <c r="AJ181" s="130" t="str">
        <f t="shared" si="63"/>
        <v/>
      </c>
      <c r="AK181" s="130" t="str">
        <f t="shared" si="64"/>
        <v/>
      </c>
      <c r="AL181" s="130" t="str">
        <f t="shared" si="65"/>
        <v/>
      </c>
      <c r="AM181" s="130">
        <f t="shared" si="66"/>
        <v>0</v>
      </c>
      <c r="AN181" s="130" t="str">
        <f t="shared" si="67"/>
        <v/>
      </c>
      <c r="AO181" s="130" t="str">
        <f t="shared" si="68"/>
        <v/>
      </c>
      <c r="AP181" s="130" t="str">
        <f t="shared" si="69"/>
        <v/>
      </c>
      <c r="AQ181" s="130" t="str">
        <f t="shared" si="70"/>
        <v/>
      </c>
      <c r="AR181" s="130">
        <f t="shared" si="71"/>
        <v>0</v>
      </c>
      <c r="AS181" s="130">
        <f t="shared" si="72"/>
        <v>44</v>
      </c>
      <c r="AT181" s="130">
        <f t="shared" si="73"/>
        <v>0</v>
      </c>
      <c r="AU181" s="130">
        <f t="shared" si="74"/>
        <v>0</v>
      </c>
      <c r="AV181" s="130">
        <f t="shared" si="75"/>
        <v>0</v>
      </c>
      <c r="AW181" s="130">
        <f t="shared" si="76"/>
        <v>44</v>
      </c>
      <c r="AX181" s="131">
        <f t="shared" si="83"/>
        <v>44</v>
      </c>
      <c r="AY181" s="130">
        <f t="shared" si="84"/>
        <v>0</v>
      </c>
      <c r="AZ181" s="130">
        <f t="shared" si="85"/>
        <v>0</v>
      </c>
      <c r="BA181" s="130">
        <f t="shared" si="86"/>
        <v>0</v>
      </c>
      <c r="BB181" s="130">
        <f t="shared" si="87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>
        <f t="shared" si="83"/>
        <v>0</v>
      </c>
      <c r="AY182" s="130">
        <f t="shared" si="84"/>
        <v>0</v>
      </c>
      <c r="AZ182" s="130">
        <f t="shared" si="85"/>
        <v>0</v>
      </c>
      <c r="BA182" s="130">
        <f t="shared" si="86"/>
        <v>0</v>
      </c>
      <c r="BB182" s="130">
        <f t="shared" si="87"/>
        <v>0</v>
      </c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>
        <f t="shared" si="77"/>
        <v>60</v>
      </c>
      <c r="AC183" s="27">
        <f t="shared" si="78"/>
        <v>16</v>
      </c>
      <c r="AD183" s="27">
        <f t="shared" si="79"/>
        <v>22</v>
      </c>
      <c r="AE183" s="27">
        <f t="shared" si="80"/>
        <v>0</v>
      </c>
      <c r="AF183" s="27">
        <f t="shared" si="81"/>
        <v>0</v>
      </c>
      <c r="AG183" s="27">
        <f t="shared" si="82"/>
        <v>0</v>
      </c>
      <c r="AH183" s="27">
        <v>2</v>
      </c>
      <c r="AI183" s="139" t="str">
        <f t="shared" si="62"/>
        <v/>
      </c>
      <c r="AJ183" s="139" t="str">
        <f t="shared" si="63"/>
        <v/>
      </c>
      <c r="AK183" s="139" t="str">
        <f t="shared" si="64"/>
        <v/>
      </c>
      <c r="AL183" s="139" t="str">
        <f t="shared" si="65"/>
        <v/>
      </c>
      <c r="AM183" s="139">
        <f t="shared" si="66"/>
        <v>0</v>
      </c>
      <c r="AN183" s="139">
        <f t="shared" si="67"/>
        <v>22</v>
      </c>
      <c r="AO183" s="139">
        <f t="shared" si="68"/>
        <v>0</v>
      </c>
      <c r="AP183" s="139">
        <f t="shared" si="69"/>
        <v>0</v>
      </c>
      <c r="AQ183" s="139">
        <f t="shared" si="70"/>
        <v>0</v>
      </c>
      <c r="AR183" s="139">
        <f t="shared" si="71"/>
        <v>22</v>
      </c>
      <c r="AS183" s="139" t="str">
        <f t="shared" si="72"/>
        <v/>
      </c>
      <c r="AT183" s="139" t="str">
        <f t="shared" si="73"/>
        <v/>
      </c>
      <c r="AU183" s="139" t="str">
        <f t="shared" si="74"/>
        <v/>
      </c>
      <c r="AV183" s="139" t="str">
        <f t="shared" si="75"/>
        <v/>
      </c>
      <c r="AW183" s="139">
        <f t="shared" si="76"/>
        <v>0</v>
      </c>
      <c r="AX183" s="140">
        <f t="shared" si="83"/>
        <v>22</v>
      </c>
      <c r="AY183" s="139">
        <f t="shared" si="84"/>
        <v>0</v>
      </c>
      <c r="AZ183" s="139">
        <f t="shared" si="85"/>
        <v>0</v>
      </c>
      <c r="BA183" s="139">
        <f t="shared" si="86"/>
        <v>0</v>
      </c>
      <c r="BB183" s="139">
        <f t="shared" si="87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AW184" si="92">SUM(E180:E183)</f>
        <v>176</v>
      </c>
      <c r="F184" s="123">
        <f t="shared" si="92"/>
        <v>66</v>
      </c>
      <c r="G184" s="123">
        <f t="shared" si="92"/>
        <v>0</v>
      </c>
      <c r="H184" s="123">
        <f t="shared" si="92"/>
        <v>0</v>
      </c>
      <c r="I184" s="123">
        <f t="shared" si="92"/>
        <v>0</v>
      </c>
      <c r="J184" s="123">
        <f t="shared" si="92"/>
        <v>0</v>
      </c>
      <c r="K184" s="123">
        <f t="shared" si="92"/>
        <v>0</v>
      </c>
      <c r="L184" s="123">
        <f t="shared" si="92"/>
        <v>0</v>
      </c>
      <c r="M184" s="123">
        <f t="shared" si="92"/>
        <v>0</v>
      </c>
      <c r="N184" s="123">
        <f t="shared" si="92"/>
        <v>0</v>
      </c>
      <c r="O184" s="123">
        <f t="shared" si="92"/>
        <v>0</v>
      </c>
      <c r="P184" s="123">
        <f t="shared" si="92"/>
        <v>0</v>
      </c>
      <c r="Q184" s="123">
        <f t="shared" si="92"/>
        <v>0</v>
      </c>
      <c r="R184" s="123">
        <f t="shared" si="92"/>
        <v>0</v>
      </c>
      <c r="S184" s="123">
        <f t="shared" si="92"/>
        <v>0</v>
      </c>
      <c r="T184" s="123">
        <f t="shared" si="92"/>
        <v>0</v>
      </c>
      <c r="U184" s="123">
        <f t="shared" si="92"/>
        <v>0</v>
      </c>
      <c r="V184" s="123">
        <f t="shared" si="92"/>
        <v>0</v>
      </c>
      <c r="W184" s="123">
        <f t="shared" si="92"/>
        <v>0</v>
      </c>
      <c r="X184" s="123">
        <f t="shared" si="92"/>
        <v>0</v>
      </c>
      <c r="Y184" s="123">
        <f t="shared" si="92"/>
        <v>0</v>
      </c>
      <c r="Z184" s="123">
        <f t="shared" si="92"/>
        <v>0</v>
      </c>
      <c r="AA184" s="123">
        <f t="shared" si="92"/>
        <v>0</v>
      </c>
      <c r="AB184" s="123">
        <f t="shared" si="77"/>
        <v>110</v>
      </c>
      <c r="AC184" s="123">
        <f t="shared" si="78"/>
        <v>176</v>
      </c>
      <c r="AD184" s="123">
        <f t="shared" si="79"/>
        <v>66</v>
      </c>
      <c r="AE184" s="123">
        <f t="shared" si="80"/>
        <v>0</v>
      </c>
      <c r="AF184" s="123">
        <f t="shared" si="81"/>
        <v>0</v>
      </c>
      <c r="AG184" s="123">
        <f t="shared" si="82"/>
        <v>0</v>
      </c>
      <c r="AH184" s="123">
        <f t="shared" si="92"/>
        <v>5</v>
      </c>
      <c r="AI184" s="141">
        <f t="shared" si="92"/>
        <v>0</v>
      </c>
      <c r="AJ184" s="141">
        <f t="shared" si="92"/>
        <v>0</v>
      </c>
      <c r="AK184" s="141">
        <f t="shared" si="92"/>
        <v>0</v>
      </c>
      <c r="AL184" s="141">
        <f t="shared" si="92"/>
        <v>0</v>
      </c>
      <c r="AM184" s="141">
        <f t="shared" si="92"/>
        <v>0</v>
      </c>
      <c r="AN184" s="141">
        <f t="shared" si="92"/>
        <v>22</v>
      </c>
      <c r="AO184" s="141">
        <f t="shared" si="92"/>
        <v>0</v>
      </c>
      <c r="AP184" s="141">
        <f t="shared" si="92"/>
        <v>0</v>
      </c>
      <c r="AQ184" s="141">
        <f t="shared" si="92"/>
        <v>0</v>
      </c>
      <c r="AR184" s="141">
        <f t="shared" si="92"/>
        <v>22</v>
      </c>
      <c r="AS184" s="141">
        <f t="shared" si="92"/>
        <v>44</v>
      </c>
      <c r="AT184" s="141">
        <f t="shared" si="92"/>
        <v>0</v>
      </c>
      <c r="AU184" s="141">
        <f t="shared" si="92"/>
        <v>0</v>
      </c>
      <c r="AV184" s="141">
        <f t="shared" si="92"/>
        <v>0</v>
      </c>
      <c r="AW184" s="141">
        <f t="shared" si="92"/>
        <v>44</v>
      </c>
      <c r="AX184" s="142">
        <f t="shared" si="83"/>
        <v>66</v>
      </c>
      <c r="AY184" s="141">
        <f t="shared" si="84"/>
        <v>0</v>
      </c>
      <c r="AZ184" s="141">
        <f t="shared" si="85"/>
        <v>0</v>
      </c>
      <c r="BA184" s="141">
        <f t="shared" si="86"/>
        <v>0</v>
      </c>
      <c r="BB184" s="141">
        <f t="shared" si="87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AG185" si="93">E12+E36+E48+E84+E117+E129+E150+E160+E173+E178+E184</f>
        <v>18112</v>
      </c>
      <c r="F185" s="123">
        <f t="shared" si="93"/>
        <v>5444</v>
      </c>
      <c r="G185" s="123">
        <f t="shared" si="93"/>
        <v>855</v>
      </c>
      <c r="H185" s="123">
        <f t="shared" si="93"/>
        <v>730</v>
      </c>
      <c r="I185" s="123">
        <f t="shared" si="93"/>
        <v>775</v>
      </c>
      <c r="J185" s="123">
        <f t="shared" si="93"/>
        <v>0</v>
      </c>
      <c r="K185" s="123">
        <f t="shared" si="93"/>
        <v>0</v>
      </c>
      <c r="L185" s="123">
        <f t="shared" si="93"/>
        <v>0</v>
      </c>
      <c r="M185" s="123">
        <f t="shared" si="93"/>
        <v>200</v>
      </c>
      <c r="N185" s="123">
        <f t="shared" si="93"/>
        <v>61</v>
      </c>
      <c r="O185" s="123">
        <f t="shared" si="93"/>
        <v>49</v>
      </c>
      <c r="P185" s="123">
        <f t="shared" si="93"/>
        <v>136</v>
      </c>
      <c r="Q185" s="123">
        <f t="shared" si="93"/>
        <v>44</v>
      </c>
      <c r="R185" s="123">
        <f t="shared" si="93"/>
        <v>30</v>
      </c>
      <c r="S185" s="123">
        <f t="shared" si="93"/>
        <v>441</v>
      </c>
      <c r="T185" s="123">
        <f t="shared" si="93"/>
        <v>338</v>
      </c>
      <c r="U185" s="123">
        <f t="shared" si="93"/>
        <v>229</v>
      </c>
      <c r="V185" s="123">
        <f t="shared" si="93"/>
        <v>0</v>
      </c>
      <c r="W185" s="123">
        <f t="shared" si="93"/>
        <v>0</v>
      </c>
      <c r="X185" s="123">
        <f t="shared" si="93"/>
        <v>0</v>
      </c>
      <c r="Y185" s="123">
        <f t="shared" si="93"/>
        <v>15</v>
      </c>
      <c r="Z185" s="123">
        <f t="shared" si="93"/>
        <v>11</v>
      </c>
      <c r="AA185" s="123">
        <f t="shared" si="93"/>
        <v>7</v>
      </c>
      <c r="AB185" s="123">
        <f t="shared" si="93"/>
        <v>6246</v>
      </c>
      <c r="AC185" s="144">
        <f t="shared" si="93"/>
        <v>18156</v>
      </c>
      <c r="AD185" s="123">
        <f t="shared" si="93"/>
        <v>5474</v>
      </c>
      <c r="AE185" s="123">
        <f t="shared" si="93"/>
        <v>1511</v>
      </c>
      <c r="AF185" s="123">
        <f t="shared" si="93"/>
        <v>1140</v>
      </c>
      <c r="AG185" s="123">
        <f t="shared" si="93"/>
        <v>1060</v>
      </c>
      <c r="AH185" s="123">
        <f t="shared" ref="AH185:AW185" si="94">AH12+AH36+AH48+AH84+AH117+AH129+AH150+AH160+AH173+AH178+AH184</f>
        <v>229</v>
      </c>
      <c r="AI185" s="123">
        <f t="shared" si="94"/>
        <v>1266</v>
      </c>
      <c r="AJ185" s="123">
        <f t="shared" si="94"/>
        <v>49</v>
      </c>
      <c r="AK185" s="123">
        <f t="shared" si="94"/>
        <v>59</v>
      </c>
      <c r="AL185" s="123">
        <f t="shared" si="94"/>
        <v>4</v>
      </c>
      <c r="AM185" s="123">
        <f t="shared" si="94"/>
        <v>1378</v>
      </c>
      <c r="AN185" s="123">
        <f t="shared" si="94"/>
        <v>4909</v>
      </c>
      <c r="AO185" s="123">
        <f t="shared" si="94"/>
        <v>0</v>
      </c>
      <c r="AP185" s="123">
        <f t="shared" si="94"/>
        <v>200</v>
      </c>
      <c r="AQ185" s="123">
        <f t="shared" si="94"/>
        <v>3</v>
      </c>
      <c r="AR185" s="123">
        <f t="shared" si="94"/>
        <v>5112</v>
      </c>
      <c r="AS185" s="123">
        <f t="shared" si="94"/>
        <v>44</v>
      </c>
      <c r="AT185" s="123">
        <f t="shared" si="94"/>
        <v>0</v>
      </c>
      <c r="AU185" s="123">
        <f t="shared" si="94"/>
        <v>0</v>
      </c>
      <c r="AV185" s="123">
        <f t="shared" si="94"/>
        <v>0</v>
      </c>
      <c r="AW185" s="123">
        <f t="shared" si="94"/>
        <v>44</v>
      </c>
      <c r="AX185" s="123">
        <f t="shared" si="83"/>
        <v>6219</v>
      </c>
      <c r="AY185" s="123">
        <f t="shared" si="84"/>
        <v>49</v>
      </c>
      <c r="AZ185" s="123">
        <f t="shared" si="85"/>
        <v>259</v>
      </c>
      <c r="BA185" s="123">
        <f t="shared" si="86"/>
        <v>7</v>
      </c>
      <c r="BB185" s="123">
        <f t="shared" si="87"/>
        <v>6534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D5:F5"/>
    <mergeCell ref="A4:C6"/>
    <mergeCell ref="D4:I4"/>
    <mergeCell ref="G5:I5"/>
    <mergeCell ref="A2:BB2"/>
    <mergeCell ref="J4:O4"/>
    <mergeCell ref="J5:L5"/>
    <mergeCell ref="M5:O5"/>
    <mergeCell ref="P4:U4"/>
    <mergeCell ref="P5:R5"/>
    <mergeCell ref="S5:U5"/>
    <mergeCell ref="V4:AA4"/>
    <mergeCell ref="V5:X5"/>
    <mergeCell ref="Y5:AA5"/>
    <mergeCell ref="AB4:AG4"/>
    <mergeCell ref="AB5:AD5"/>
    <mergeCell ref="AX4:BB5"/>
    <mergeCell ref="AE5:AG5"/>
    <mergeCell ref="AH4:AH6"/>
    <mergeCell ref="AI4:AM5"/>
    <mergeCell ref="AN4:AR5"/>
    <mergeCell ref="AS4:AW5"/>
  </mergeCells>
  <pageMargins left="0.19685039370078741" right="0.19685039370078741" top="0.59055118110236227" bottom="0.35433070866141736" header="0.59055118110236227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B189"/>
  <sheetViews>
    <sheetView topLeftCell="A4" workbookViewId="0">
      <selection activeCell="AN30" sqref="AN30"/>
    </sheetView>
  </sheetViews>
  <sheetFormatPr defaultRowHeight="17.25" customHeight="1"/>
  <cols>
    <col min="1" max="2" width="1.625" style="80" customWidth="1"/>
    <col min="3" max="3" width="39" style="80" customWidth="1"/>
    <col min="4" max="33" width="5" style="145" hidden="1" customWidth="1"/>
    <col min="34" max="34" width="4.375" style="145" hidden="1" customWidth="1"/>
    <col min="35" max="54" width="5" style="145" customWidth="1"/>
    <col min="55" max="16384" width="9" style="81"/>
  </cols>
  <sheetData>
    <row r="2" spans="1:54" ht="17.25" customHeight="1">
      <c r="A2" s="171" t="s">
        <v>235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4" spans="1:54" ht="17.25" customHeight="1">
      <c r="A4" s="167" t="s">
        <v>196</v>
      </c>
      <c r="B4" s="168"/>
      <c r="C4" s="168"/>
      <c r="D4" s="163" t="s">
        <v>212</v>
      </c>
      <c r="E4" s="163"/>
      <c r="F4" s="163"/>
      <c r="G4" s="163"/>
      <c r="H4" s="163"/>
      <c r="I4" s="163"/>
      <c r="J4" s="163" t="s">
        <v>135</v>
      </c>
      <c r="K4" s="163"/>
      <c r="L4" s="163"/>
      <c r="M4" s="163"/>
      <c r="N4" s="163"/>
      <c r="O4" s="163"/>
      <c r="P4" s="163" t="s">
        <v>217</v>
      </c>
      <c r="Q4" s="163"/>
      <c r="R4" s="163"/>
      <c r="S4" s="163"/>
      <c r="T4" s="163"/>
      <c r="U4" s="163"/>
      <c r="V4" s="163" t="s">
        <v>218</v>
      </c>
      <c r="W4" s="163"/>
      <c r="X4" s="163"/>
      <c r="Y4" s="163"/>
      <c r="Z4" s="163"/>
      <c r="AA4" s="163"/>
      <c r="AB4" s="163" t="s">
        <v>219</v>
      </c>
      <c r="AC4" s="163"/>
      <c r="AD4" s="163"/>
      <c r="AE4" s="163"/>
      <c r="AF4" s="163"/>
      <c r="AG4" s="163"/>
      <c r="AH4" s="164"/>
      <c r="AI4" s="163" t="s">
        <v>232</v>
      </c>
      <c r="AJ4" s="163"/>
      <c r="AK4" s="163"/>
      <c r="AL4" s="163"/>
      <c r="AM4" s="163"/>
      <c r="AN4" s="163" t="s">
        <v>233</v>
      </c>
      <c r="AO4" s="163"/>
      <c r="AP4" s="163"/>
      <c r="AQ4" s="163"/>
      <c r="AR4" s="163"/>
      <c r="AS4" s="163" t="s">
        <v>169</v>
      </c>
      <c r="AT4" s="163"/>
      <c r="AU4" s="163"/>
      <c r="AV4" s="163"/>
      <c r="AW4" s="163"/>
      <c r="AX4" s="163" t="s">
        <v>219</v>
      </c>
      <c r="AY4" s="163"/>
      <c r="AZ4" s="163"/>
      <c r="BA4" s="163"/>
      <c r="BB4" s="163"/>
    </row>
    <row r="5" spans="1:54" ht="17.25" customHeight="1">
      <c r="A5" s="169"/>
      <c r="B5" s="170"/>
      <c r="C5" s="170"/>
      <c r="D5" s="163" t="s">
        <v>211</v>
      </c>
      <c r="E5" s="163"/>
      <c r="F5" s="163"/>
      <c r="G5" s="163" t="s">
        <v>216</v>
      </c>
      <c r="H5" s="163"/>
      <c r="I5" s="163"/>
      <c r="J5" s="163" t="s">
        <v>211</v>
      </c>
      <c r="K5" s="163"/>
      <c r="L5" s="163"/>
      <c r="M5" s="163" t="s">
        <v>216</v>
      </c>
      <c r="N5" s="163"/>
      <c r="O5" s="163"/>
      <c r="P5" s="163" t="s">
        <v>211</v>
      </c>
      <c r="Q5" s="163"/>
      <c r="R5" s="163"/>
      <c r="S5" s="163" t="s">
        <v>216</v>
      </c>
      <c r="T5" s="163"/>
      <c r="U5" s="163"/>
      <c r="V5" s="163" t="s">
        <v>211</v>
      </c>
      <c r="W5" s="163"/>
      <c r="X5" s="163"/>
      <c r="Y5" s="163" t="s">
        <v>216</v>
      </c>
      <c r="Z5" s="163"/>
      <c r="AA5" s="163"/>
      <c r="AB5" s="163" t="s">
        <v>211</v>
      </c>
      <c r="AC5" s="163"/>
      <c r="AD5" s="163"/>
      <c r="AE5" s="163" t="s">
        <v>216</v>
      </c>
      <c r="AF5" s="163"/>
      <c r="AG5" s="163"/>
      <c r="AH5" s="165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</row>
    <row r="6" spans="1:54" ht="17.25" customHeight="1">
      <c r="A6" s="169"/>
      <c r="B6" s="170"/>
      <c r="C6" s="170"/>
      <c r="D6" s="101" t="s">
        <v>213</v>
      </c>
      <c r="E6" s="101" t="s">
        <v>214</v>
      </c>
      <c r="F6" s="101" t="s">
        <v>215</v>
      </c>
      <c r="G6" s="101" t="s">
        <v>213</v>
      </c>
      <c r="H6" s="101" t="s">
        <v>214</v>
      </c>
      <c r="I6" s="101" t="s">
        <v>215</v>
      </c>
      <c r="J6" s="101" t="s">
        <v>213</v>
      </c>
      <c r="K6" s="101" t="s">
        <v>214</v>
      </c>
      <c r="L6" s="101" t="s">
        <v>215</v>
      </c>
      <c r="M6" s="101" t="s">
        <v>213</v>
      </c>
      <c r="N6" s="101" t="s">
        <v>214</v>
      </c>
      <c r="O6" s="101" t="s">
        <v>215</v>
      </c>
      <c r="P6" s="101" t="s">
        <v>213</v>
      </c>
      <c r="Q6" s="101" t="s">
        <v>214</v>
      </c>
      <c r="R6" s="101" t="s">
        <v>215</v>
      </c>
      <c r="S6" s="101" t="s">
        <v>213</v>
      </c>
      <c r="T6" s="101" t="s">
        <v>214</v>
      </c>
      <c r="U6" s="101" t="s">
        <v>215</v>
      </c>
      <c r="V6" s="101" t="s">
        <v>213</v>
      </c>
      <c r="W6" s="101" t="s">
        <v>214</v>
      </c>
      <c r="X6" s="101" t="s">
        <v>215</v>
      </c>
      <c r="Y6" s="101" t="s">
        <v>213</v>
      </c>
      <c r="Z6" s="101" t="s">
        <v>214</v>
      </c>
      <c r="AA6" s="101" t="s">
        <v>215</v>
      </c>
      <c r="AB6" s="101" t="s">
        <v>213</v>
      </c>
      <c r="AC6" s="101" t="s">
        <v>214</v>
      </c>
      <c r="AD6" s="101" t="s">
        <v>215</v>
      </c>
      <c r="AE6" s="101" t="s">
        <v>213</v>
      </c>
      <c r="AF6" s="101" t="s">
        <v>214</v>
      </c>
      <c r="AG6" s="101" t="s">
        <v>215</v>
      </c>
      <c r="AH6" s="166"/>
      <c r="AI6" s="102" t="s">
        <v>134</v>
      </c>
      <c r="AJ6" s="103" t="s">
        <v>135</v>
      </c>
      <c r="AK6" s="102" t="s">
        <v>138</v>
      </c>
      <c r="AL6" s="102" t="s">
        <v>139</v>
      </c>
      <c r="AM6" s="102" t="s">
        <v>121</v>
      </c>
      <c r="AN6" s="102" t="s">
        <v>134</v>
      </c>
      <c r="AO6" s="103" t="s">
        <v>135</v>
      </c>
      <c r="AP6" s="102" t="s">
        <v>138</v>
      </c>
      <c r="AQ6" s="102" t="s">
        <v>139</v>
      </c>
      <c r="AR6" s="102" t="s">
        <v>121</v>
      </c>
      <c r="AS6" s="102" t="s">
        <v>134</v>
      </c>
      <c r="AT6" s="103" t="s">
        <v>135</v>
      </c>
      <c r="AU6" s="102" t="s">
        <v>138</v>
      </c>
      <c r="AV6" s="102" t="s">
        <v>139</v>
      </c>
      <c r="AW6" s="102" t="s">
        <v>121</v>
      </c>
      <c r="AX6" s="102" t="s">
        <v>134</v>
      </c>
      <c r="AY6" s="103" t="s">
        <v>135</v>
      </c>
      <c r="AZ6" s="102" t="s">
        <v>138</v>
      </c>
      <c r="BA6" s="102" t="s">
        <v>139</v>
      </c>
      <c r="BB6" s="102" t="s">
        <v>121</v>
      </c>
    </row>
    <row r="7" spans="1:54" ht="17.25" customHeight="1">
      <c r="A7" s="45" t="s">
        <v>122</v>
      </c>
      <c r="B7" s="42"/>
      <c r="C7" s="42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</row>
    <row r="8" spans="1:54" ht="17.25" customHeight="1">
      <c r="A8" s="45"/>
      <c r="B8" s="82" t="s">
        <v>180</v>
      </c>
      <c r="C8" s="42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1"/>
      <c r="AY8" s="130"/>
      <c r="AZ8" s="130"/>
      <c r="BA8" s="130"/>
      <c r="BB8" s="130"/>
    </row>
    <row r="9" spans="1:54" ht="17.25" customHeight="1">
      <c r="A9" s="84"/>
      <c r="B9" s="82"/>
      <c r="C9" s="83" t="s">
        <v>0</v>
      </c>
      <c r="D9" s="26">
        <v>150</v>
      </c>
      <c r="E9" s="26">
        <v>451</v>
      </c>
      <c r="F9" s="132">
        <v>130</v>
      </c>
      <c r="G9" s="133"/>
      <c r="H9" s="133"/>
      <c r="I9" s="134"/>
      <c r="J9" s="133"/>
      <c r="K9" s="133"/>
      <c r="L9" s="133"/>
      <c r="M9" s="133"/>
      <c r="N9" s="133"/>
      <c r="O9" s="130"/>
      <c r="P9" s="133"/>
      <c r="Q9" s="133"/>
      <c r="R9" s="133"/>
      <c r="S9" s="133"/>
      <c r="T9" s="133"/>
      <c r="U9" s="130"/>
      <c r="V9" s="133"/>
      <c r="W9" s="133"/>
      <c r="X9" s="133"/>
      <c r="Y9" s="133"/>
      <c r="Z9" s="133"/>
      <c r="AA9" s="130"/>
      <c r="AB9" s="133"/>
      <c r="AC9" s="133"/>
      <c r="AD9" s="133"/>
      <c r="AE9" s="133"/>
      <c r="AF9" s="133"/>
      <c r="AG9" s="130"/>
      <c r="AH9" s="130">
        <v>1</v>
      </c>
      <c r="AI9" s="130">
        <f t="shared" ref="AI9:AI72" si="0">IF($AH9=1,($F9+$I9),"")</f>
        <v>130</v>
      </c>
      <c r="AJ9" s="130">
        <f t="shared" ref="AJ9:AJ72" si="1">IF($AH9=1,($L9+$O9),"")</f>
        <v>0</v>
      </c>
      <c r="AK9" s="130">
        <f t="shared" ref="AK9:AK72" si="2">IF($AH9=1,($R9+$U9),"")</f>
        <v>0</v>
      </c>
      <c r="AL9" s="130">
        <f t="shared" ref="AL9:AL72" si="3">IF($AH9=1,($X9+$AA9),"")</f>
        <v>0</v>
      </c>
      <c r="AM9" s="130">
        <f t="shared" ref="AM9:AM72" si="4">SUM(AI9:AL9)</f>
        <v>130</v>
      </c>
      <c r="AN9" s="130" t="str">
        <f t="shared" ref="AN9:AN72" si="5">IF($AH9=2,($F9+$I9),"")</f>
        <v/>
      </c>
      <c r="AO9" s="130" t="str">
        <f t="shared" ref="AO9:AO72" si="6">IF($AH9=2,($L9+$O9),"")</f>
        <v/>
      </c>
      <c r="AP9" s="130" t="str">
        <f t="shared" ref="AP9:AP72" si="7">IF($AH9=2,($R9+$U9),"")</f>
        <v/>
      </c>
      <c r="AQ9" s="130" t="str">
        <f t="shared" ref="AQ9:AQ72" si="8">IF($AH9=2,($X9+$AA9),"")</f>
        <v/>
      </c>
      <c r="AR9" s="130">
        <f t="shared" ref="AR9:AR72" si="9">SUM(AN9:AQ9)</f>
        <v>0</v>
      </c>
      <c r="AS9" s="130" t="str">
        <f t="shared" ref="AS9:AS72" si="10">IF($AH9=3,($F9+$I9),"")</f>
        <v/>
      </c>
      <c r="AT9" s="130" t="str">
        <f t="shared" ref="AT9:AT72" si="11">IF($AH9=3,($L9+$O9),"")</f>
        <v/>
      </c>
      <c r="AU9" s="130" t="str">
        <f t="shared" ref="AU9:AU72" si="12">IF($AH9=3,($R9+$U9),"")</f>
        <v/>
      </c>
      <c r="AV9" s="130" t="str">
        <f t="shared" ref="AV9:AV72" si="13">IF($AH9=3,($X9+$AA9),"")</f>
        <v/>
      </c>
      <c r="AW9" s="130">
        <f t="shared" ref="AW9:AW72" si="14">SUM(AS9:AV9)</f>
        <v>0</v>
      </c>
      <c r="AX9" s="131">
        <f t="shared" ref="AX9:AX72" si="15">F9+I9</f>
        <v>130</v>
      </c>
      <c r="AY9" s="130">
        <f t="shared" ref="AY9:AY72" si="16">L9+O9</f>
        <v>0</v>
      </c>
      <c r="AZ9" s="130">
        <f t="shared" ref="AZ9:AZ72" si="17">L9+O9</f>
        <v>0</v>
      </c>
      <c r="BA9" s="130">
        <f t="shared" ref="BA9:BA72" si="18">X9+AA9</f>
        <v>0</v>
      </c>
      <c r="BB9" s="130">
        <f t="shared" ref="BB9:BB72" si="19">SUM(AX9:BA9)</f>
        <v>130</v>
      </c>
    </row>
    <row r="10" spans="1:54" ht="17.25" customHeight="1">
      <c r="A10" s="84"/>
      <c r="B10" s="82"/>
      <c r="C10" s="83" t="s">
        <v>1</v>
      </c>
      <c r="D10" s="26">
        <v>150</v>
      </c>
      <c r="E10" s="26">
        <v>386</v>
      </c>
      <c r="F10" s="132">
        <v>133</v>
      </c>
      <c r="G10" s="133"/>
      <c r="H10" s="133"/>
      <c r="I10" s="134"/>
      <c r="J10" s="133"/>
      <c r="K10" s="133"/>
      <c r="L10" s="133"/>
      <c r="M10" s="133"/>
      <c r="N10" s="133"/>
      <c r="O10" s="130"/>
      <c r="P10" s="133"/>
      <c r="Q10" s="133"/>
      <c r="R10" s="133"/>
      <c r="S10" s="133"/>
      <c r="T10" s="133"/>
      <c r="U10" s="130"/>
      <c r="V10" s="133"/>
      <c r="W10" s="133"/>
      <c r="X10" s="133"/>
      <c r="Y10" s="133"/>
      <c r="Z10" s="133"/>
      <c r="AA10" s="130"/>
      <c r="AB10" s="133"/>
      <c r="AC10" s="133"/>
      <c r="AD10" s="133"/>
      <c r="AE10" s="133"/>
      <c r="AF10" s="133"/>
      <c r="AG10" s="130"/>
      <c r="AH10" s="130">
        <v>1</v>
      </c>
      <c r="AI10" s="130">
        <f t="shared" si="0"/>
        <v>133</v>
      </c>
      <c r="AJ10" s="130">
        <f t="shared" si="1"/>
        <v>0</v>
      </c>
      <c r="AK10" s="130">
        <f t="shared" si="2"/>
        <v>0</v>
      </c>
      <c r="AL10" s="130">
        <f t="shared" si="3"/>
        <v>0</v>
      </c>
      <c r="AM10" s="130">
        <f t="shared" si="4"/>
        <v>133</v>
      </c>
      <c r="AN10" s="130" t="str">
        <f t="shared" si="5"/>
        <v/>
      </c>
      <c r="AO10" s="130" t="str">
        <f t="shared" si="6"/>
        <v/>
      </c>
      <c r="AP10" s="130" t="str">
        <f t="shared" si="7"/>
        <v/>
      </c>
      <c r="AQ10" s="130" t="str">
        <f t="shared" si="8"/>
        <v/>
      </c>
      <c r="AR10" s="130">
        <f t="shared" si="9"/>
        <v>0</v>
      </c>
      <c r="AS10" s="130" t="str">
        <f t="shared" si="10"/>
        <v/>
      </c>
      <c r="AT10" s="130" t="str">
        <f t="shared" si="11"/>
        <v/>
      </c>
      <c r="AU10" s="130" t="str">
        <f t="shared" si="12"/>
        <v/>
      </c>
      <c r="AV10" s="130" t="str">
        <f t="shared" si="13"/>
        <v/>
      </c>
      <c r="AW10" s="130">
        <f t="shared" si="14"/>
        <v>0</v>
      </c>
      <c r="AX10" s="131">
        <f t="shared" si="15"/>
        <v>133</v>
      </c>
      <c r="AY10" s="130">
        <f t="shared" si="16"/>
        <v>0</v>
      </c>
      <c r="AZ10" s="130">
        <f t="shared" si="17"/>
        <v>0</v>
      </c>
      <c r="BA10" s="130">
        <f t="shared" si="18"/>
        <v>0</v>
      </c>
      <c r="BB10" s="130">
        <f t="shared" si="19"/>
        <v>133</v>
      </c>
    </row>
    <row r="11" spans="1:54" ht="17.25" customHeight="1">
      <c r="A11" s="97"/>
      <c r="B11" s="98"/>
      <c r="C11" s="99" t="s">
        <v>2</v>
      </c>
      <c r="D11" s="27">
        <v>150</v>
      </c>
      <c r="E11" s="27">
        <v>591</v>
      </c>
      <c r="F11" s="137">
        <v>136</v>
      </c>
      <c r="G11" s="159"/>
      <c r="H11" s="159"/>
      <c r="I11" s="138"/>
      <c r="J11" s="159"/>
      <c r="K11" s="159"/>
      <c r="L11" s="159"/>
      <c r="M11" s="159"/>
      <c r="N11" s="159"/>
      <c r="O11" s="139"/>
      <c r="P11" s="159"/>
      <c r="Q11" s="159"/>
      <c r="R11" s="159"/>
      <c r="S11" s="159"/>
      <c r="T11" s="159"/>
      <c r="U11" s="139"/>
      <c r="V11" s="159"/>
      <c r="W11" s="159"/>
      <c r="X11" s="159"/>
      <c r="Y11" s="159"/>
      <c r="Z11" s="159"/>
      <c r="AA11" s="139"/>
      <c r="AB11" s="159"/>
      <c r="AC11" s="159"/>
      <c r="AD11" s="159"/>
      <c r="AE11" s="159"/>
      <c r="AF11" s="159"/>
      <c r="AG11" s="139"/>
      <c r="AH11" s="139">
        <v>1</v>
      </c>
      <c r="AI11" s="139">
        <f t="shared" si="0"/>
        <v>136</v>
      </c>
      <c r="AJ11" s="139">
        <f t="shared" si="1"/>
        <v>0</v>
      </c>
      <c r="AK11" s="139">
        <f t="shared" si="2"/>
        <v>0</v>
      </c>
      <c r="AL11" s="139">
        <f t="shared" si="3"/>
        <v>0</v>
      </c>
      <c r="AM11" s="139">
        <f t="shared" si="4"/>
        <v>136</v>
      </c>
      <c r="AN11" s="139" t="str">
        <f t="shared" si="5"/>
        <v/>
      </c>
      <c r="AO11" s="139" t="str">
        <f t="shared" si="6"/>
        <v/>
      </c>
      <c r="AP11" s="139" t="str">
        <f t="shared" si="7"/>
        <v/>
      </c>
      <c r="AQ11" s="139" t="str">
        <f t="shared" si="8"/>
        <v/>
      </c>
      <c r="AR11" s="139">
        <f t="shared" si="9"/>
        <v>0</v>
      </c>
      <c r="AS11" s="139" t="str">
        <f t="shared" si="10"/>
        <v/>
      </c>
      <c r="AT11" s="139" t="str">
        <f t="shared" si="11"/>
        <v/>
      </c>
      <c r="AU11" s="139" t="str">
        <f t="shared" si="12"/>
        <v/>
      </c>
      <c r="AV11" s="139" t="str">
        <f t="shared" si="13"/>
        <v/>
      </c>
      <c r="AW11" s="139">
        <f t="shared" si="14"/>
        <v>0</v>
      </c>
      <c r="AX11" s="140">
        <f t="shared" si="15"/>
        <v>136</v>
      </c>
      <c r="AY11" s="139">
        <f t="shared" si="16"/>
        <v>0</v>
      </c>
      <c r="AZ11" s="139">
        <f t="shared" si="17"/>
        <v>0</v>
      </c>
      <c r="BA11" s="139">
        <f t="shared" si="18"/>
        <v>0</v>
      </c>
      <c r="BB11" s="139">
        <f t="shared" si="19"/>
        <v>136</v>
      </c>
    </row>
    <row r="12" spans="1:54" ht="17.25" customHeight="1">
      <c r="A12" s="155"/>
      <c r="B12" s="156"/>
      <c r="C12" s="100" t="s">
        <v>121</v>
      </c>
      <c r="D12" s="123">
        <f>SUM(D9:D11)</f>
        <v>450</v>
      </c>
      <c r="E12" s="123">
        <f t="shared" ref="E12:BB12" si="20">SUM(E9:E11)</f>
        <v>1428</v>
      </c>
      <c r="F12" s="157">
        <f t="shared" si="20"/>
        <v>399</v>
      </c>
      <c r="G12" s="161">
        <f t="shared" si="20"/>
        <v>0</v>
      </c>
      <c r="H12" s="161">
        <f t="shared" si="20"/>
        <v>0</v>
      </c>
      <c r="I12" s="158">
        <f t="shared" si="20"/>
        <v>0</v>
      </c>
      <c r="J12" s="161">
        <f t="shared" si="20"/>
        <v>0</v>
      </c>
      <c r="K12" s="161">
        <f t="shared" si="20"/>
        <v>0</v>
      </c>
      <c r="L12" s="161">
        <f t="shared" si="20"/>
        <v>0</v>
      </c>
      <c r="M12" s="161">
        <f t="shared" si="20"/>
        <v>0</v>
      </c>
      <c r="N12" s="161">
        <f t="shared" si="20"/>
        <v>0</v>
      </c>
      <c r="O12" s="141">
        <f t="shared" si="20"/>
        <v>0</v>
      </c>
      <c r="P12" s="161">
        <f t="shared" si="20"/>
        <v>0</v>
      </c>
      <c r="Q12" s="161">
        <f t="shared" si="20"/>
        <v>0</v>
      </c>
      <c r="R12" s="161">
        <f t="shared" si="20"/>
        <v>0</v>
      </c>
      <c r="S12" s="161">
        <f t="shared" si="20"/>
        <v>0</v>
      </c>
      <c r="T12" s="161">
        <f t="shared" si="20"/>
        <v>0</v>
      </c>
      <c r="U12" s="141">
        <f t="shared" si="20"/>
        <v>0</v>
      </c>
      <c r="V12" s="161">
        <f t="shared" si="20"/>
        <v>0</v>
      </c>
      <c r="W12" s="161">
        <f t="shared" si="20"/>
        <v>0</v>
      </c>
      <c r="X12" s="161">
        <f t="shared" si="20"/>
        <v>0</v>
      </c>
      <c r="Y12" s="161">
        <f t="shared" si="20"/>
        <v>0</v>
      </c>
      <c r="Z12" s="161">
        <f t="shared" si="20"/>
        <v>0</v>
      </c>
      <c r="AA12" s="141">
        <f t="shared" si="20"/>
        <v>0</v>
      </c>
      <c r="AB12" s="161">
        <f t="shared" si="20"/>
        <v>0</v>
      </c>
      <c r="AC12" s="161">
        <f t="shared" si="20"/>
        <v>0</v>
      </c>
      <c r="AD12" s="161">
        <f t="shared" si="20"/>
        <v>0</v>
      </c>
      <c r="AE12" s="161">
        <f t="shared" si="20"/>
        <v>0</v>
      </c>
      <c r="AF12" s="161">
        <f t="shared" si="20"/>
        <v>0</v>
      </c>
      <c r="AG12" s="141">
        <f t="shared" si="20"/>
        <v>0</v>
      </c>
      <c r="AH12" s="141">
        <f t="shared" si="20"/>
        <v>3</v>
      </c>
      <c r="AI12" s="141">
        <f t="shared" si="20"/>
        <v>399</v>
      </c>
      <c r="AJ12" s="141">
        <f t="shared" si="20"/>
        <v>0</v>
      </c>
      <c r="AK12" s="141">
        <f t="shared" si="20"/>
        <v>0</v>
      </c>
      <c r="AL12" s="141">
        <f t="shared" si="20"/>
        <v>0</v>
      </c>
      <c r="AM12" s="141">
        <f t="shared" si="20"/>
        <v>399</v>
      </c>
      <c r="AN12" s="141">
        <f t="shared" si="20"/>
        <v>0</v>
      </c>
      <c r="AO12" s="141">
        <f t="shared" si="20"/>
        <v>0</v>
      </c>
      <c r="AP12" s="141">
        <f t="shared" si="20"/>
        <v>0</v>
      </c>
      <c r="AQ12" s="141">
        <f t="shared" si="20"/>
        <v>0</v>
      </c>
      <c r="AR12" s="141">
        <f t="shared" si="20"/>
        <v>0</v>
      </c>
      <c r="AS12" s="141">
        <f t="shared" si="20"/>
        <v>0</v>
      </c>
      <c r="AT12" s="141">
        <f t="shared" si="20"/>
        <v>0</v>
      </c>
      <c r="AU12" s="141">
        <f t="shared" si="20"/>
        <v>0</v>
      </c>
      <c r="AV12" s="141">
        <f t="shared" si="20"/>
        <v>0</v>
      </c>
      <c r="AW12" s="141">
        <f t="shared" si="20"/>
        <v>0</v>
      </c>
      <c r="AX12" s="142">
        <f t="shared" si="20"/>
        <v>399</v>
      </c>
      <c r="AY12" s="141">
        <f t="shared" si="20"/>
        <v>0</v>
      </c>
      <c r="AZ12" s="141">
        <f t="shared" si="20"/>
        <v>0</v>
      </c>
      <c r="BA12" s="141">
        <f t="shared" si="20"/>
        <v>0</v>
      </c>
      <c r="BB12" s="141">
        <f t="shared" si="20"/>
        <v>399</v>
      </c>
    </row>
    <row r="13" spans="1:54" ht="17.25" customHeight="1">
      <c r="A13" s="148" t="s">
        <v>123</v>
      </c>
      <c r="B13" s="149"/>
      <c r="C13" s="150"/>
      <c r="D13" s="30"/>
      <c r="E13" s="30"/>
      <c r="F13" s="151"/>
      <c r="G13" s="160"/>
      <c r="H13" s="160"/>
      <c r="I13" s="152"/>
      <c r="J13" s="160"/>
      <c r="K13" s="160"/>
      <c r="L13" s="160"/>
      <c r="M13" s="160"/>
      <c r="N13" s="160"/>
      <c r="O13" s="153"/>
      <c r="P13" s="160"/>
      <c r="Q13" s="160"/>
      <c r="R13" s="160"/>
      <c r="S13" s="160"/>
      <c r="T13" s="160"/>
      <c r="U13" s="153"/>
      <c r="V13" s="160"/>
      <c r="W13" s="160"/>
      <c r="X13" s="160"/>
      <c r="Y13" s="160"/>
      <c r="Z13" s="160"/>
      <c r="AA13" s="153"/>
      <c r="AB13" s="160"/>
      <c r="AC13" s="160"/>
      <c r="AD13" s="160"/>
      <c r="AE13" s="160"/>
      <c r="AF13" s="160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4"/>
      <c r="AY13" s="153"/>
      <c r="AZ13" s="153"/>
      <c r="BA13" s="153"/>
      <c r="BB13" s="153"/>
    </row>
    <row r="14" spans="1:54" ht="17.25" customHeight="1">
      <c r="A14" s="84"/>
      <c r="B14" s="82" t="s">
        <v>184</v>
      </c>
      <c r="C14" s="83"/>
      <c r="D14" s="26"/>
      <c r="E14" s="26"/>
      <c r="F14" s="132"/>
      <c r="G14" s="133"/>
      <c r="H14" s="133"/>
      <c r="I14" s="132"/>
      <c r="J14" s="133"/>
      <c r="K14" s="133"/>
      <c r="L14" s="133"/>
      <c r="M14" s="133"/>
      <c r="N14" s="133"/>
      <c r="O14" s="130"/>
      <c r="P14" s="133"/>
      <c r="Q14" s="133"/>
      <c r="R14" s="133"/>
      <c r="S14" s="133"/>
      <c r="T14" s="133"/>
      <c r="U14" s="130"/>
      <c r="V14" s="133"/>
      <c r="W14" s="133"/>
      <c r="X14" s="133"/>
      <c r="Y14" s="133"/>
      <c r="Z14" s="133"/>
      <c r="AA14" s="130"/>
      <c r="AB14" s="133"/>
      <c r="AC14" s="133"/>
      <c r="AD14" s="133"/>
      <c r="AE14" s="133"/>
      <c r="AF14" s="133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1"/>
      <c r="AY14" s="130"/>
      <c r="AZ14" s="130"/>
      <c r="BA14" s="130"/>
      <c r="BB14" s="130"/>
    </row>
    <row r="15" spans="1:54" ht="17.25" customHeight="1">
      <c r="A15" s="84"/>
      <c r="B15" s="82"/>
      <c r="C15" s="83" t="s">
        <v>141</v>
      </c>
      <c r="D15" s="26"/>
      <c r="E15" s="26"/>
      <c r="F15" s="26"/>
      <c r="G15" s="26"/>
      <c r="H15" s="26"/>
      <c r="I15" s="26"/>
      <c r="J15" s="133"/>
      <c r="K15" s="133"/>
      <c r="L15" s="133"/>
      <c r="M15" s="133"/>
      <c r="N15" s="133"/>
      <c r="O15" s="130"/>
      <c r="P15" s="26">
        <v>10</v>
      </c>
      <c r="Q15" s="26">
        <v>0</v>
      </c>
      <c r="R15" s="134">
        <v>0</v>
      </c>
      <c r="S15" s="133">
        <v>15</v>
      </c>
      <c r="T15" s="133">
        <v>15</v>
      </c>
      <c r="U15" s="132">
        <v>13</v>
      </c>
      <c r="V15" s="133"/>
      <c r="W15" s="133"/>
      <c r="X15" s="133"/>
      <c r="Y15" s="133"/>
      <c r="Z15" s="133"/>
      <c r="AA15" s="130"/>
      <c r="AB15" s="133"/>
      <c r="AC15" s="133"/>
      <c r="AD15" s="133"/>
      <c r="AE15" s="133"/>
      <c r="AF15" s="133"/>
      <c r="AG15" s="130"/>
      <c r="AH15" s="130">
        <v>2</v>
      </c>
      <c r="AI15" s="130" t="str">
        <f t="shared" si="0"/>
        <v/>
      </c>
      <c r="AJ15" s="130" t="str">
        <f t="shared" si="1"/>
        <v/>
      </c>
      <c r="AK15" s="130" t="str">
        <f t="shared" si="2"/>
        <v/>
      </c>
      <c r="AL15" s="130" t="str">
        <f t="shared" si="3"/>
        <v/>
      </c>
      <c r="AM15" s="130">
        <f t="shared" si="4"/>
        <v>0</v>
      </c>
      <c r="AN15" s="130">
        <f t="shared" si="5"/>
        <v>0</v>
      </c>
      <c r="AO15" s="130">
        <f t="shared" si="6"/>
        <v>0</v>
      </c>
      <c r="AP15" s="130">
        <f t="shared" si="7"/>
        <v>13</v>
      </c>
      <c r="AQ15" s="130">
        <f t="shared" si="8"/>
        <v>0</v>
      </c>
      <c r="AR15" s="130">
        <f t="shared" si="9"/>
        <v>13</v>
      </c>
      <c r="AS15" s="130" t="str">
        <f t="shared" si="10"/>
        <v/>
      </c>
      <c r="AT15" s="130" t="str">
        <f t="shared" si="11"/>
        <v/>
      </c>
      <c r="AU15" s="130" t="str">
        <f t="shared" si="12"/>
        <v/>
      </c>
      <c r="AV15" s="130" t="str">
        <f t="shared" si="13"/>
        <v/>
      </c>
      <c r="AW15" s="130">
        <f t="shared" si="14"/>
        <v>0</v>
      </c>
      <c r="AX15" s="131">
        <f t="shared" si="15"/>
        <v>0</v>
      </c>
      <c r="AY15" s="130">
        <f t="shared" si="16"/>
        <v>0</v>
      </c>
      <c r="AZ15" s="130">
        <f t="shared" si="17"/>
        <v>0</v>
      </c>
      <c r="BA15" s="130">
        <f t="shared" si="18"/>
        <v>0</v>
      </c>
      <c r="BB15" s="130">
        <f t="shared" si="19"/>
        <v>0</v>
      </c>
    </row>
    <row r="16" spans="1:54" ht="17.25" customHeight="1">
      <c r="A16" s="84"/>
      <c r="B16" s="82"/>
      <c r="C16" s="83" t="s">
        <v>142</v>
      </c>
      <c r="D16" s="26"/>
      <c r="E16" s="26"/>
      <c r="F16" s="26"/>
      <c r="G16" s="26"/>
      <c r="H16" s="26"/>
      <c r="I16" s="26"/>
      <c r="J16" s="133"/>
      <c r="K16" s="133"/>
      <c r="L16" s="133"/>
      <c r="M16" s="133"/>
      <c r="N16" s="133"/>
      <c r="O16" s="130"/>
      <c r="P16" s="26">
        <v>10</v>
      </c>
      <c r="Q16" s="26">
        <v>4</v>
      </c>
      <c r="R16" s="132">
        <v>3</v>
      </c>
      <c r="S16" s="133">
        <v>15</v>
      </c>
      <c r="T16" s="133">
        <v>41</v>
      </c>
      <c r="U16" s="132">
        <v>26</v>
      </c>
      <c r="V16" s="133"/>
      <c r="W16" s="133"/>
      <c r="X16" s="133"/>
      <c r="Y16" s="133"/>
      <c r="Z16" s="133"/>
      <c r="AA16" s="130"/>
      <c r="AB16" s="133"/>
      <c r="AC16" s="133"/>
      <c r="AD16" s="133"/>
      <c r="AE16" s="133"/>
      <c r="AF16" s="133"/>
      <c r="AG16" s="130"/>
      <c r="AH16" s="130">
        <v>2</v>
      </c>
      <c r="AI16" s="130" t="str">
        <f t="shared" si="0"/>
        <v/>
      </c>
      <c r="AJ16" s="130" t="str">
        <f t="shared" si="1"/>
        <v/>
      </c>
      <c r="AK16" s="130" t="str">
        <f t="shared" si="2"/>
        <v/>
      </c>
      <c r="AL16" s="130" t="str">
        <f t="shared" si="3"/>
        <v/>
      </c>
      <c r="AM16" s="130">
        <f t="shared" si="4"/>
        <v>0</v>
      </c>
      <c r="AN16" s="130">
        <f t="shared" si="5"/>
        <v>0</v>
      </c>
      <c r="AO16" s="130">
        <f t="shared" si="6"/>
        <v>0</v>
      </c>
      <c r="AP16" s="130">
        <f t="shared" si="7"/>
        <v>29</v>
      </c>
      <c r="AQ16" s="130">
        <f t="shared" si="8"/>
        <v>0</v>
      </c>
      <c r="AR16" s="130">
        <f t="shared" si="9"/>
        <v>29</v>
      </c>
      <c r="AS16" s="130" t="str">
        <f t="shared" si="10"/>
        <v/>
      </c>
      <c r="AT16" s="130" t="str">
        <f t="shared" si="11"/>
        <v/>
      </c>
      <c r="AU16" s="130" t="str">
        <f t="shared" si="12"/>
        <v/>
      </c>
      <c r="AV16" s="130" t="str">
        <f t="shared" si="13"/>
        <v/>
      </c>
      <c r="AW16" s="130">
        <f t="shared" si="14"/>
        <v>0</v>
      </c>
      <c r="AX16" s="131">
        <f t="shared" si="15"/>
        <v>0</v>
      </c>
      <c r="AY16" s="130">
        <f t="shared" si="16"/>
        <v>0</v>
      </c>
      <c r="AZ16" s="130">
        <f t="shared" si="17"/>
        <v>0</v>
      </c>
      <c r="BA16" s="130">
        <f t="shared" si="18"/>
        <v>0</v>
      </c>
      <c r="BB16" s="130">
        <f t="shared" si="19"/>
        <v>0</v>
      </c>
    </row>
    <row r="17" spans="1:54" ht="17.25" customHeight="1">
      <c r="A17" s="84"/>
      <c r="B17" s="82"/>
      <c r="C17" s="83" t="s">
        <v>11</v>
      </c>
      <c r="D17" s="26"/>
      <c r="E17" s="26"/>
      <c r="F17" s="26"/>
      <c r="G17" s="26"/>
      <c r="H17" s="26"/>
      <c r="I17" s="26"/>
      <c r="J17" s="133"/>
      <c r="K17" s="133"/>
      <c r="L17" s="133"/>
      <c r="M17" s="133"/>
      <c r="N17" s="133"/>
      <c r="O17" s="133"/>
      <c r="P17" s="26">
        <v>10</v>
      </c>
      <c r="Q17" s="26">
        <v>4</v>
      </c>
      <c r="R17" s="132">
        <v>2</v>
      </c>
      <c r="S17" s="133">
        <v>15</v>
      </c>
      <c r="T17" s="133">
        <v>19</v>
      </c>
      <c r="U17" s="132">
        <v>13</v>
      </c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>
        <v>2</v>
      </c>
      <c r="AI17" s="130" t="str">
        <f t="shared" si="0"/>
        <v/>
      </c>
      <c r="AJ17" s="130" t="str">
        <f t="shared" si="1"/>
        <v/>
      </c>
      <c r="AK17" s="130" t="str">
        <f t="shared" si="2"/>
        <v/>
      </c>
      <c r="AL17" s="130" t="str">
        <f t="shared" si="3"/>
        <v/>
      </c>
      <c r="AM17" s="130">
        <f t="shared" si="4"/>
        <v>0</v>
      </c>
      <c r="AN17" s="130">
        <f t="shared" si="5"/>
        <v>0</v>
      </c>
      <c r="AO17" s="130">
        <f t="shared" si="6"/>
        <v>0</v>
      </c>
      <c r="AP17" s="130">
        <f t="shared" si="7"/>
        <v>15</v>
      </c>
      <c r="AQ17" s="130">
        <f t="shared" si="8"/>
        <v>0</v>
      </c>
      <c r="AR17" s="130">
        <f t="shared" si="9"/>
        <v>15</v>
      </c>
      <c r="AS17" s="130" t="str">
        <f t="shared" si="10"/>
        <v/>
      </c>
      <c r="AT17" s="130" t="str">
        <f t="shared" si="11"/>
        <v/>
      </c>
      <c r="AU17" s="130" t="str">
        <f t="shared" si="12"/>
        <v/>
      </c>
      <c r="AV17" s="130" t="str">
        <f t="shared" si="13"/>
        <v/>
      </c>
      <c r="AW17" s="130">
        <f t="shared" si="14"/>
        <v>0</v>
      </c>
      <c r="AX17" s="131">
        <f t="shared" si="15"/>
        <v>0</v>
      </c>
      <c r="AY17" s="130">
        <f t="shared" si="16"/>
        <v>0</v>
      </c>
      <c r="AZ17" s="130">
        <f t="shared" si="17"/>
        <v>0</v>
      </c>
      <c r="BA17" s="130">
        <f t="shared" si="18"/>
        <v>0</v>
      </c>
      <c r="BB17" s="130">
        <f t="shared" si="19"/>
        <v>0</v>
      </c>
    </row>
    <row r="18" spans="1:54" ht="17.25" customHeight="1">
      <c r="A18" s="84"/>
      <c r="B18" s="82" t="s">
        <v>182</v>
      </c>
      <c r="C18" s="83"/>
      <c r="D18" s="26"/>
      <c r="E18" s="26"/>
      <c r="F18" s="132"/>
      <c r="G18" s="133"/>
      <c r="H18" s="133"/>
      <c r="I18" s="134"/>
      <c r="J18" s="133"/>
      <c r="K18" s="133"/>
      <c r="L18" s="133"/>
      <c r="M18" s="133"/>
      <c r="N18" s="133"/>
      <c r="O18" s="130"/>
      <c r="P18" s="133"/>
      <c r="Q18" s="133"/>
      <c r="R18" s="133"/>
      <c r="S18" s="133"/>
      <c r="T18" s="133"/>
      <c r="U18" s="130"/>
      <c r="V18" s="133"/>
      <c r="W18" s="133"/>
      <c r="X18" s="133"/>
      <c r="Y18" s="133"/>
      <c r="Z18" s="133"/>
      <c r="AA18" s="130"/>
      <c r="AB18" s="133"/>
      <c r="AC18" s="133"/>
      <c r="AD18" s="133"/>
      <c r="AE18" s="133"/>
      <c r="AF18" s="133"/>
      <c r="AG18" s="130"/>
      <c r="AH18" s="130"/>
      <c r="AI18" s="130" t="str">
        <f t="shared" si="0"/>
        <v/>
      </c>
      <c r="AJ18" s="130" t="str">
        <f t="shared" si="1"/>
        <v/>
      </c>
      <c r="AK18" s="130" t="str">
        <f t="shared" si="2"/>
        <v/>
      </c>
      <c r="AL18" s="130" t="str">
        <f t="shared" si="3"/>
        <v/>
      </c>
      <c r="AM18" s="130">
        <f t="shared" si="4"/>
        <v>0</v>
      </c>
      <c r="AN18" s="130" t="str">
        <f t="shared" si="5"/>
        <v/>
      </c>
      <c r="AO18" s="130" t="str">
        <f t="shared" si="6"/>
        <v/>
      </c>
      <c r="AP18" s="130" t="str">
        <f t="shared" si="7"/>
        <v/>
      </c>
      <c r="AQ18" s="130" t="str">
        <f t="shared" si="8"/>
        <v/>
      </c>
      <c r="AR18" s="130">
        <f t="shared" si="9"/>
        <v>0</v>
      </c>
      <c r="AS18" s="130" t="str">
        <f t="shared" si="10"/>
        <v/>
      </c>
      <c r="AT18" s="130" t="str">
        <f t="shared" si="11"/>
        <v/>
      </c>
      <c r="AU18" s="130" t="str">
        <f t="shared" si="12"/>
        <v/>
      </c>
      <c r="AV18" s="130" t="str">
        <f t="shared" si="13"/>
        <v/>
      </c>
      <c r="AW18" s="130">
        <f t="shared" si="14"/>
        <v>0</v>
      </c>
      <c r="AX18" s="131">
        <f t="shared" si="15"/>
        <v>0</v>
      </c>
      <c r="AY18" s="130">
        <f t="shared" si="16"/>
        <v>0</v>
      </c>
      <c r="AZ18" s="130">
        <f t="shared" si="17"/>
        <v>0</v>
      </c>
      <c r="BA18" s="130">
        <f t="shared" si="18"/>
        <v>0</v>
      </c>
      <c r="BB18" s="130">
        <f t="shared" si="19"/>
        <v>0</v>
      </c>
    </row>
    <row r="19" spans="1:54" ht="17.25" customHeight="1">
      <c r="A19" s="84"/>
      <c r="B19" s="82"/>
      <c r="C19" s="83" t="s">
        <v>119</v>
      </c>
      <c r="D19" s="26"/>
      <c r="E19" s="26"/>
      <c r="F19" s="26"/>
      <c r="G19" s="26"/>
      <c r="H19" s="26"/>
      <c r="I19" s="26"/>
      <c r="J19" s="26"/>
      <c r="K19" s="26"/>
      <c r="L19" s="134"/>
      <c r="M19" s="133">
        <v>200</v>
      </c>
      <c r="N19" s="133">
        <v>61</v>
      </c>
      <c r="O19" s="132">
        <v>49</v>
      </c>
      <c r="P19" s="133"/>
      <c r="Q19" s="133"/>
      <c r="R19" s="133"/>
      <c r="S19" s="133"/>
      <c r="T19" s="133"/>
      <c r="U19" s="130"/>
      <c r="V19" s="133"/>
      <c r="W19" s="133"/>
      <c r="X19" s="133"/>
      <c r="Y19" s="133"/>
      <c r="Z19" s="133"/>
      <c r="AA19" s="130"/>
      <c r="AB19" s="133"/>
      <c r="AC19" s="133"/>
      <c r="AD19" s="133"/>
      <c r="AE19" s="133"/>
      <c r="AF19" s="133"/>
      <c r="AG19" s="130"/>
      <c r="AH19" s="130">
        <v>1</v>
      </c>
      <c r="AI19" s="130">
        <f t="shared" si="0"/>
        <v>0</v>
      </c>
      <c r="AJ19" s="130">
        <f t="shared" si="1"/>
        <v>49</v>
      </c>
      <c r="AK19" s="130">
        <f t="shared" si="2"/>
        <v>0</v>
      </c>
      <c r="AL19" s="130">
        <f t="shared" si="3"/>
        <v>0</v>
      </c>
      <c r="AM19" s="130">
        <f t="shared" si="4"/>
        <v>49</v>
      </c>
      <c r="AN19" s="130" t="str">
        <f t="shared" si="5"/>
        <v/>
      </c>
      <c r="AO19" s="130" t="str">
        <f t="shared" si="6"/>
        <v/>
      </c>
      <c r="AP19" s="130" t="str">
        <f t="shared" si="7"/>
        <v/>
      </c>
      <c r="AQ19" s="130" t="str">
        <f t="shared" si="8"/>
        <v/>
      </c>
      <c r="AR19" s="130">
        <f t="shared" si="9"/>
        <v>0</v>
      </c>
      <c r="AS19" s="130" t="str">
        <f t="shared" si="10"/>
        <v/>
      </c>
      <c r="AT19" s="130" t="str">
        <f t="shared" si="11"/>
        <v/>
      </c>
      <c r="AU19" s="130" t="str">
        <f t="shared" si="12"/>
        <v/>
      </c>
      <c r="AV19" s="130" t="str">
        <f t="shared" si="13"/>
        <v/>
      </c>
      <c r="AW19" s="130">
        <f t="shared" si="14"/>
        <v>0</v>
      </c>
      <c r="AX19" s="131">
        <f t="shared" si="15"/>
        <v>0</v>
      </c>
      <c r="AY19" s="130">
        <f t="shared" si="16"/>
        <v>49</v>
      </c>
      <c r="AZ19" s="130">
        <f t="shared" si="17"/>
        <v>49</v>
      </c>
      <c r="BA19" s="130">
        <f t="shared" si="18"/>
        <v>0</v>
      </c>
      <c r="BB19" s="130">
        <f t="shared" si="19"/>
        <v>98</v>
      </c>
    </row>
    <row r="20" spans="1:54" ht="17.25" customHeight="1">
      <c r="A20" s="84"/>
      <c r="B20" s="82" t="s">
        <v>181</v>
      </c>
      <c r="C20" s="83"/>
      <c r="D20" s="26"/>
      <c r="E20" s="26"/>
      <c r="F20" s="132"/>
      <c r="G20" s="133"/>
      <c r="H20" s="133"/>
      <c r="I20" s="134"/>
      <c r="J20" s="133"/>
      <c r="K20" s="133"/>
      <c r="L20" s="133"/>
      <c r="M20" s="133"/>
      <c r="N20" s="133"/>
      <c r="O20" s="130"/>
      <c r="P20" s="133"/>
      <c r="Q20" s="133"/>
      <c r="R20" s="133"/>
      <c r="S20" s="133"/>
      <c r="T20" s="133"/>
      <c r="U20" s="130"/>
      <c r="V20" s="133"/>
      <c r="W20" s="133"/>
      <c r="X20" s="133"/>
      <c r="Y20" s="133"/>
      <c r="Z20" s="133"/>
      <c r="AA20" s="130"/>
      <c r="AB20" s="133"/>
      <c r="AC20" s="133"/>
      <c r="AD20" s="133"/>
      <c r="AE20" s="133"/>
      <c r="AF20" s="133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1"/>
      <c r="AY20" s="130"/>
      <c r="AZ20" s="130"/>
      <c r="BA20" s="130"/>
      <c r="BB20" s="130"/>
    </row>
    <row r="21" spans="1:54" ht="17.25" customHeight="1">
      <c r="A21" s="84"/>
      <c r="B21" s="82"/>
      <c r="C21" s="83" t="s">
        <v>14</v>
      </c>
      <c r="D21" s="26">
        <v>30</v>
      </c>
      <c r="E21" s="26">
        <v>60</v>
      </c>
      <c r="F21" s="132">
        <v>31</v>
      </c>
      <c r="G21" s="133"/>
      <c r="H21" s="133"/>
      <c r="I21" s="134"/>
      <c r="J21" s="133"/>
      <c r="K21" s="133"/>
      <c r="L21" s="133"/>
      <c r="M21" s="133"/>
      <c r="N21" s="133"/>
      <c r="O21" s="130"/>
      <c r="P21" s="133"/>
      <c r="Q21" s="133"/>
      <c r="R21" s="133"/>
      <c r="S21" s="133"/>
      <c r="T21" s="133"/>
      <c r="U21" s="130"/>
      <c r="V21" s="133"/>
      <c r="W21" s="133"/>
      <c r="X21" s="133"/>
      <c r="Y21" s="133"/>
      <c r="Z21" s="133"/>
      <c r="AA21" s="130"/>
      <c r="AB21" s="133"/>
      <c r="AC21" s="133"/>
      <c r="AD21" s="133"/>
      <c r="AE21" s="133"/>
      <c r="AF21" s="133"/>
      <c r="AG21" s="130"/>
      <c r="AH21" s="130">
        <v>2</v>
      </c>
      <c r="AI21" s="130" t="str">
        <f t="shared" si="0"/>
        <v/>
      </c>
      <c r="AJ21" s="130" t="str">
        <f t="shared" si="1"/>
        <v/>
      </c>
      <c r="AK21" s="130" t="str">
        <f t="shared" si="2"/>
        <v/>
      </c>
      <c r="AL21" s="130" t="str">
        <f t="shared" si="3"/>
        <v/>
      </c>
      <c r="AM21" s="130">
        <f t="shared" si="4"/>
        <v>0</v>
      </c>
      <c r="AN21" s="130">
        <f t="shared" si="5"/>
        <v>31</v>
      </c>
      <c r="AO21" s="130">
        <f t="shared" si="6"/>
        <v>0</v>
      </c>
      <c r="AP21" s="130">
        <f t="shared" si="7"/>
        <v>0</v>
      </c>
      <c r="AQ21" s="130">
        <f t="shared" si="8"/>
        <v>0</v>
      </c>
      <c r="AR21" s="130">
        <f t="shared" si="9"/>
        <v>31</v>
      </c>
      <c r="AS21" s="130" t="str">
        <f t="shared" si="10"/>
        <v/>
      </c>
      <c r="AT21" s="130" t="str">
        <f t="shared" si="11"/>
        <v/>
      </c>
      <c r="AU21" s="130" t="str">
        <f t="shared" si="12"/>
        <v/>
      </c>
      <c r="AV21" s="130" t="str">
        <f t="shared" si="13"/>
        <v/>
      </c>
      <c r="AW21" s="130">
        <f t="shared" si="14"/>
        <v>0</v>
      </c>
      <c r="AX21" s="131">
        <f t="shared" si="15"/>
        <v>31</v>
      </c>
      <c r="AY21" s="130">
        <f t="shared" si="16"/>
        <v>0</v>
      </c>
      <c r="AZ21" s="130">
        <f t="shared" si="17"/>
        <v>0</v>
      </c>
      <c r="BA21" s="130">
        <f t="shared" si="18"/>
        <v>0</v>
      </c>
      <c r="BB21" s="130">
        <f t="shared" si="19"/>
        <v>31</v>
      </c>
    </row>
    <row r="22" spans="1:54" ht="17.25" customHeight="1">
      <c r="A22" s="84"/>
      <c r="B22" s="82"/>
      <c r="C22" s="83" t="s">
        <v>15</v>
      </c>
      <c r="D22" s="26">
        <v>30</v>
      </c>
      <c r="E22" s="26">
        <v>57</v>
      </c>
      <c r="F22" s="132">
        <v>30</v>
      </c>
      <c r="G22" s="133"/>
      <c r="H22" s="133"/>
      <c r="I22" s="134"/>
      <c r="J22" s="133"/>
      <c r="K22" s="133"/>
      <c r="L22" s="133"/>
      <c r="M22" s="133"/>
      <c r="N22" s="133"/>
      <c r="O22" s="130"/>
      <c r="P22" s="133"/>
      <c r="Q22" s="133"/>
      <c r="R22" s="133"/>
      <c r="S22" s="133"/>
      <c r="T22" s="133"/>
      <c r="U22" s="130"/>
      <c r="V22" s="133"/>
      <c r="W22" s="133"/>
      <c r="X22" s="133"/>
      <c r="Y22" s="133"/>
      <c r="Z22" s="133"/>
      <c r="AA22" s="130"/>
      <c r="AB22" s="133"/>
      <c r="AC22" s="133"/>
      <c r="AD22" s="133"/>
      <c r="AE22" s="133"/>
      <c r="AF22" s="133"/>
      <c r="AG22" s="130"/>
      <c r="AH22" s="130">
        <v>2</v>
      </c>
      <c r="AI22" s="130" t="str">
        <f t="shared" si="0"/>
        <v/>
      </c>
      <c r="AJ22" s="130" t="str">
        <f t="shared" si="1"/>
        <v/>
      </c>
      <c r="AK22" s="130" t="str">
        <f t="shared" si="2"/>
        <v/>
      </c>
      <c r="AL22" s="130" t="str">
        <f t="shared" si="3"/>
        <v/>
      </c>
      <c r="AM22" s="130">
        <f t="shared" si="4"/>
        <v>0</v>
      </c>
      <c r="AN22" s="130">
        <f t="shared" si="5"/>
        <v>30</v>
      </c>
      <c r="AO22" s="130">
        <f t="shared" si="6"/>
        <v>0</v>
      </c>
      <c r="AP22" s="130">
        <f t="shared" si="7"/>
        <v>0</v>
      </c>
      <c r="AQ22" s="130">
        <f t="shared" si="8"/>
        <v>0</v>
      </c>
      <c r="AR22" s="130">
        <f t="shared" si="9"/>
        <v>30</v>
      </c>
      <c r="AS22" s="130" t="str">
        <f t="shared" si="10"/>
        <v/>
      </c>
      <c r="AT22" s="130" t="str">
        <f t="shared" si="11"/>
        <v/>
      </c>
      <c r="AU22" s="130" t="str">
        <f t="shared" si="12"/>
        <v/>
      </c>
      <c r="AV22" s="130" t="str">
        <f t="shared" si="13"/>
        <v/>
      </c>
      <c r="AW22" s="130">
        <f t="shared" si="14"/>
        <v>0</v>
      </c>
      <c r="AX22" s="131">
        <f t="shared" si="15"/>
        <v>30</v>
      </c>
      <c r="AY22" s="130">
        <f t="shared" si="16"/>
        <v>0</v>
      </c>
      <c r="AZ22" s="130">
        <f t="shared" si="17"/>
        <v>0</v>
      </c>
      <c r="BA22" s="130">
        <f t="shared" si="18"/>
        <v>0</v>
      </c>
      <c r="BB22" s="130">
        <f t="shared" si="19"/>
        <v>30</v>
      </c>
    </row>
    <row r="23" spans="1:54" ht="17.25" customHeight="1">
      <c r="A23" s="84"/>
      <c r="B23" s="82"/>
      <c r="C23" s="83" t="s">
        <v>16</v>
      </c>
      <c r="D23" s="26">
        <v>30</v>
      </c>
      <c r="E23" s="26">
        <v>45</v>
      </c>
      <c r="F23" s="132">
        <v>30</v>
      </c>
      <c r="G23" s="133"/>
      <c r="H23" s="133"/>
      <c r="I23" s="134"/>
      <c r="J23" s="133"/>
      <c r="K23" s="133"/>
      <c r="L23" s="133"/>
      <c r="M23" s="133"/>
      <c r="N23" s="133"/>
      <c r="O23" s="130"/>
      <c r="P23" s="133"/>
      <c r="Q23" s="133"/>
      <c r="R23" s="133"/>
      <c r="S23" s="133"/>
      <c r="T23" s="133"/>
      <c r="U23" s="130"/>
      <c r="V23" s="133"/>
      <c r="W23" s="133"/>
      <c r="X23" s="133"/>
      <c r="Y23" s="133"/>
      <c r="Z23" s="133"/>
      <c r="AA23" s="130"/>
      <c r="AB23" s="133"/>
      <c r="AC23" s="133"/>
      <c r="AD23" s="133"/>
      <c r="AE23" s="133"/>
      <c r="AF23" s="133"/>
      <c r="AG23" s="130"/>
      <c r="AH23" s="130">
        <v>2</v>
      </c>
      <c r="AI23" s="130" t="str">
        <f t="shared" si="0"/>
        <v/>
      </c>
      <c r="AJ23" s="130" t="str">
        <f t="shared" si="1"/>
        <v/>
      </c>
      <c r="AK23" s="130" t="str">
        <f t="shared" si="2"/>
        <v/>
      </c>
      <c r="AL23" s="130" t="str">
        <f t="shared" si="3"/>
        <v/>
      </c>
      <c r="AM23" s="130">
        <f t="shared" si="4"/>
        <v>0</v>
      </c>
      <c r="AN23" s="130">
        <f t="shared" si="5"/>
        <v>30</v>
      </c>
      <c r="AO23" s="130">
        <f t="shared" si="6"/>
        <v>0</v>
      </c>
      <c r="AP23" s="130">
        <f t="shared" si="7"/>
        <v>0</v>
      </c>
      <c r="AQ23" s="130">
        <f t="shared" si="8"/>
        <v>0</v>
      </c>
      <c r="AR23" s="130">
        <f t="shared" si="9"/>
        <v>30</v>
      </c>
      <c r="AS23" s="130" t="str">
        <f t="shared" si="10"/>
        <v/>
      </c>
      <c r="AT23" s="130" t="str">
        <f t="shared" si="11"/>
        <v/>
      </c>
      <c r="AU23" s="130" t="str">
        <f t="shared" si="12"/>
        <v/>
      </c>
      <c r="AV23" s="130" t="str">
        <f t="shared" si="13"/>
        <v/>
      </c>
      <c r="AW23" s="130">
        <f t="shared" si="14"/>
        <v>0</v>
      </c>
      <c r="AX23" s="131">
        <f t="shared" si="15"/>
        <v>30</v>
      </c>
      <c r="AY23" s="130">
        <f t="shared" si="16"/>
        <v>0</v>
      </c>
      <c r="AZ23" s="130">
        <f t="shared" si="17"/>
        <v>0</v>
      </c>
      <c r="BA23" s="130">
        <f t="shared" si="18"/>
        <v>0</v>
      </c>
      <c r="BB23" s="130">
        <f t="shared" si="19"/>
        <v>30</v>
      </c>
    </row>
    <row r="24" spans="1:54" ht="17.25" customHeight="1">
      <c r="A24" s="84"/>
      <c r="B24" s="82"/>
      <c r="C24" s="83" t="s">
        <v>19</v>
      </c>
      <c r="D24" s="26">
        <v>30</v>
      </c>
      <c r="E24" s="26">
        <v>29</v>
      </c>
      <c r="F24" s="132">
        <v>27</v>
      </c>
      <c r="G24" s="133"/>
      <c r="H24" s="133"/>
      <c r="I24" s="134"/>
      <c r="J24" s="133"/>
      <c r="K24" s="133"/>
      <c r="L24" s="133"/>
      <c r="M24" s="133"/>
      <c r="N24" s="133"/>
      <c r="O24" s="130"/>
      <c r="P24" s="133"/>
      <c r="Q24" s="133"/>
      <c r="R24" s="133"/>
      <c r="S24" s="133"/>
      <c r="T24" s="133"/>
      <c r="U24" s="130"/>
      <c r="V24" s="133"/>
      <c r="W24" s="133"/>
      <c r="X24" s="133"/>
      <c r="Y24" s="133"/>
      <c r="Z24" s="133"/>
      <c r="AA24" s="130"/>
      <c r="AB24" s="133"/>
      <c r="AC24" s="133"/>
      <c r="AD24" s="133"/>
      <c r="AE24" s="133"/>
      <c r="AF24" s="133"/>
      <c r="AG24" s="130"/>
      <c r="AH24" s="130">
        <v>2</v>
      </c>
      <c r="AI24" s="130" t="str">
        <f t="shared" si="0"/>
        <v/>
      </c>
      <c r="AJ24" s="130" t="str">
        <f t="shared" si="1"/>
        <v/>
      </c>
      <c r="AK24" s="130" t="str">
        <f t="shared" si="2"/>
        <v/>
      </c>
      <c r="AL24" s="130" t="str">
        <f t="shared" si="3"/>
        <v/>
      </c>
      <c r="AM24" s="130">
        <f t="shared" si="4"/>
        <v>0</v>
      </c>
      <c r="AN24" s="130">
        <f t="shared" si="5"/>
        <v>27</v>
      </c>
      <c r="AO24" s="130">
        <f t="shared" si="6"/>
        <v>0</v>
      </c>
      <c r="AP24" s="130">
        <f t="shared" si="7"/>
        <v>0</v>
      </c>
      <c r="AQ24" s="130">
        <f t="shared" si="8"/>
        <v>0</v>
      </c>
      <c r="AR24" s="130">
        <f t="shared" si="9"/>
        <v>27</v>
      </c>
      <c r="AS24" s="130" t="str">
        <f t="shared" si="10"/>
        <v/>
      </c>
      <c r="AT24" s="130" t="str">
        <f t="shared" si="11"/>
        <v/>
      </c>
      <c r="AU24" s="130" t="str">
        <f t="shared" si="12"/>
        <v/>
      </c>
      <c r="AV24" s="130" t="str">
        <f t="shared" si="13"/>
        <v/>
      </c>
      <c r="AW24" s="130">
        <f t="shared" si="14"/>
        <v>0</v>
      </c>
      <c r="AX24" s="131">
        <f t="shared" si="15"/>
        <v>27</v>
      </c>
      <c r="AY24" s="130">
        <f t="shared" si="16"/>
        <v>0</v>
      </c>
      <c r="AZ24" s="130">
        <f t="shared" si="17"/>
        <v>0</v>
      </c>
      <c r="BA24" s="130">
        <f t="shared" si="18"/>
        <v>0</v>
      </c>
      <c r="BB24" s="130">
        <f t="shared" si="19"/>
        <v>27</v>
      </c>
    </row>
    <row r="25" spans="1:54" ht="17.25" customHeight="1">
      <c r="A25" s="84"/>
      <c r="B25" s="82"/>
      <c r="C25" s="85" t="s">
        <v>20</v>
      </c>
      <c r="D25" s="26">
        <v>30</v>
      </c>
      <c r="E25" s="26">
        <v>33</v>
      </c>
      <c r="F25" s="132">
        <v>36</v>
      </c>
      <c r="G25" s="133"/>
      <c r="H25" s="133"/>
      <c r="I25" s="134"/>
      <c r="J25" s="133"/>
      <c r="K25" s="133"/>
      <c r="L25" s="133"/>
      <c r="M25" s="133"/>
      <c r="N25" s="133"/>
      <c r="O25" s="130"/>
      <c r="P25" s="133"/>
      <c r="Q25" s="133"/>
      <c r="R25" s="133"/>
      <c r="S25" s="133"/>
      <c r="T25" s="133"/>
      <c r="U25" s="130"/>
      <c r="V25" s="133"/>
      <c r="W25" s="133"/>
      <c r="X25" s="133"/>
      <c r="Y25" s="133"/>
      <c r="Z25" s="133"/>
      <c r="AA25" s="130"/>
      <c r="AB25" s="133"/>
      <c r="AC25" s="133"/>
      <c r="AD25" s="133"/>
      <c r="AE25" s="133"/>
      <c r="AF25" s="133"/>
      <c r="AG25" s="130"/>
      <c r="AH25" s="130">
        <v>2</v>
      </c>
      <c r="AI25" s="130" t="str">
        <f t="shared" si="0"/>
        <v/>
      </c>
      <c r="AJ25" s="130" t="str">
        <f t="shared" si="1"/>
        <v/>
      </c>
      <c r="AK25" s="130" t="str">
        <f t="shared" si="2"/>
        <v/>
      </c>
      <c r="AL25" s="130" t="str">
        <f t="shared" si="3"/>
        <v/>
      </c>
      <c r="AM25" s="130">
        <f t="shared" si="4"/>
        <v>0</v>
      </c>
      <c r="AN25" s="130">
        <f t="shared" si="5"/>
        <v>36</v>
      </c>
      <c r="AO25" s="130">
        <f t="shared" si="6"/>
        <v>0</v>
      </c>
      <c r="AP25" s="130">
        <f t="shared" si="7"/>
        <v>0</v>
      </c>
      <c r="AQ25" s="130">
        <f t="shared" si="8"/>
        <v>0</v>
      </c>
      <c r="AR25" s="130">
        <f t="shared" si="9"/>
        <v>36</v>
      </c>
      <c r="AS25" s="130" t="str">
        <f t="shared" si="10"/>
        <v/>
      </c>
      <c r="AT25" s="130" t="str">
        <f t="shared" si="11"/>
        <v/>
      </c>
      <c r="AU25" s="130" t="str">
        <f t="shared" si="12"/>
        <v/>
      </c>
      <c r="AV25" s="130" t="str">
        <f t="shared" si="13"/>
        <v/>
      </c>
      <c r="AW25" s="130">
        <f t="shared" si="14"/>
        <v>0</v>
      </c>
      <c r="AX25" s="131">
        <f t="shared" si="15"/>
        <v>36</v>
      </c>
      <c r="AY25" s="130">
        <f t="shared" si="16"/>
        <v>0</v>
      </c>
      <c r="AZ25" s="130">
        <f t="shared" si="17"/>
        <v>0</v>
      </c>
      <c r="BA25" s="130">
        <f t="shared" si="18"/>
        <v>0</v>
      </c>
      <c r="BB25" s="130">
        <f t="shared" si="19"/>
        <v>36</v>
      </c>
    </row>
    <row r="26" spans="1:54" ht="17.25" customHeight="1">
      <c r="A26" s="84"/>
      <c r="B26" s="82"/>
      <c r="C26" s="83" t="s">
        <v>21</v>
      </c>
      <c r="D26" s="26">
        <v>30</v>
      </c>
      <c r="E26" s="26">
        <v>34</v>
      </c>
      <c r="F26" s="132">
        <v>28</v>
      </c>
      <c r="G26" s="133"/>
      <c r="H26" s="133"/>
      <c r="I26" s="134"/>
      <c r="J26" s="133"/>
      <c r="K26" s="133"/>
      <c r="L26" s="133"/>
      <c r="M26" s="133"/>
      <c r="N26" s="133"/>
      <c r="O26" s="130"/>
      <c r="P26" s="133"/>
      <c r="Q26" s="133"/>
      <c r="R26" s="133"/>
      <c r="S26" s="133"/>
      <c r="T26" s="133"/>
      <c r="U26" s="130"/>
      <c r="V26" s="133"/>
      <c r="W26" s="133"/>
      <c r="X26" s="133"/>
      <c r="Y26" s="133"/>
      <c r="Z26" s="133"/>
      <c r="AA26" s="130"/>
      <c r="AB26" s="133"/>
      <c r="AC26" s="133"/>
      <c r="AD26" s="133"/>
      <c r="AE26" s="133"/>
      <c r="AF26" s="133"/>
      <c r="AG26" s="130"/>
      <c r="AH26" s="130">
        <v>2</v>
      </c>
      <c r="AI26" s="130" t="str">
        <f t="shared" si="0"/>
        <v/>
      </c>
      <c r="AJ26" s="130" t="str">
        <f t="shared" si="1"/>
        <v/>
      </c>
      <c r="AK26" s="130" t="str">
        <f t="shared" si="2"/>
        <v/>
      </c>
      <c r="AL26" s="130" t="str">
        <f t="shared" si="3"/>
        <v/>
      </c>
      <c r="AM26" s="130">
        <f t="shared" si="4"/>
        <v>0</v>
      </c>
      <c r="AN26" s="130">
        <f t="shared" si="5"/>
        <v>28</v>
      </c>
      <c r="AO26" s="130">
        <f t="shared" si="6"/>
        <v>0</v>
      </c>
      <c r="AP26" s="130">
        <f t="shared" si="7"/>
        <v>0</v>
      </c>
      <c r="AQ26" s="130">
        <f t="shared" si="8"/>
        <v>0</v>
      </c>
      <c r="AR26" s="130">
        <f t="shared" si="9"/>
        <v>28</v>
      </c>
      <c r="AS26" s="130" t="str">
        <f t="shared" si="10"/>
        <v/>
      </c>
      <c r="AT26" s="130" t="str">
        <f t="shared" si="11"/>
        <v/>
      </c>
      <c r="AU26" s="130" t="str">
        <f t="shared" si="12"/>
        <v/>
      </c>
      <c r="AV26" s="130" t="str">
        <f t="shared" si="13"/>
        <v/>
      </c>
      <c r="AW26" s="130">
        <f t="shared" si="14"/>
        <v>0</v>
      </c>
      <c r="AX26" s="131">
        <f t="shared" si="15"/>
        <v>28</v>
      </c>
      <c r="AY26" s="130">
        <f t="shared" si="16"/>
        <v>0</v>
      </c>
      <c r="AZ26" s="130">
        <f t="shared" si="17"/>
        <v>0</v>
      </c>
      <c r="BA26" s="130">
        <f t="shared" si="18"/>
        <v>0</v>
      </c>
      <c r="BB26" s="130">
        <f t="shared" si="19"/>
        <v>28</v>
      </c>
    </row>
    <row r="27" spans="1:54" ht="17.25" customHeight="1">
      <c r="A27" s="84"/>
      <c r="B27" s="82" t="s">
        <v>202</v>
      </c>
      <c r="C27" s="83"/>
      <c r="D27" s="26"/>
      <c r="E27" s="26"/>
      <c r="F27" s="132"/>
      <c r="G27" s="133"/>
      <c r="H27" s="133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1"/>
      <c r="AY27" s="130"/>
      <c r="AZ27" s="130"/>
      <c r="BA27" s="130"/>
      <c r="BB27" s="130"/>
    </row>
    <row r="28" spans="1:54" ht="17.25" customHeight="1">
      <c r="A28" s="84"/>
      <c r="B28" s="82"/>
      <c r="C28" s="83" t="s">
        <v>226</v>
      </c>
      <c r="D28" s="135" t="s">
        <v>209</v>
      </c>
      <c r="E28" s="135" t="s">
        <v>209</v>
      </c>
      <c r="F28" s="132">
        <v>21</v>
      </c>
      <c r="G28" s="133"/>
      <c r="H28" s="133"/>
      <c r="I28" s="134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>
        <v>2</v>
      </c>
      <c r="AI28" s="130" t="str">
        <f t="shared" si="0"/>
        <v/>
      </c>
      <c r="AJ28" s="130" t="str">
        <f t="shared" si="1"/>
        <v/>
      </c>
      <c r="AK28" s="130" t="str">
        <f t="shared" si="2"/>
        <v/>
      </c>
      <c r="AL28" s="130" t="str">
        <f t="shared" si="3"/>
        <v/>
      </c>
      <c r="AM28" s="130">
        <f t="shared" si="4"/>
        <v>0</v>
      </c>
      <c r="AN28" s="130">
        <f t="shared" si="5"/>
        <v>21</v>
      </c>
      <c r="AO28" s="130">
        <f t="shared" si="6"/>
        <v>0</v>
      </c>
      <c r="AP28" s="130">
        <f t="shared" si="7"/>
        <v>0</v>
      </c>
      <c r="AQ28" s="130">
        <f t="shared" si="8"/>
        <v>0</v>
      </c>
      <c r="AR28" s="130">
        <f t="shared" si="9"/>
        <v>21</v>
      </c>
      <c r="AS28" s="130" t="str">
        <f t="shared" si="10"/>
        <v/>
      </c>
      <c r="AT28" s="130" t="str">
        <f t="shared" si="11"/>
        <v/>
      </c>
      <c r="AU28" s="130" t="str">
        <f t="shared" si="12"/>
        <v/>
      </c>
      <c r="AV28" s="130" t="str">
        <f t="shared" si="13"/>
        <v/>
      </c>
      <c r="AW28" s="130">
        <f t="shared" si="14"/>
        <v>0</v>
      </c>
      <c r="AX28" s="131">
        <f t="shared" si="15"/>
        <v>21</v>
      </c>
      <c r="AY28" s="130">
        <f t="shared" si="16"/>
        <v>0</v>
      </c>
      <c r="AZ28" s="130">
        <f t="shared" si="17"/>
        <v>0</v>
      </c>
      <c r="BA28" s="130">
        <f t="shared" si="18"/>
        <v>0</v>
      </c>
      <c r="BB28" s="130">
        <f t="shared" si="19"/>
        <v>21</v>
      </c>
    </row>
    <row r="29" spans="1:54" ht="17.25" customHeight="1">
      <c r="A29" s="84"/>
      <c r="B29" s="82"/>
      <c r="C29" s="83" t="s">
        <v>22</v>
      </c>
      <c r="D29" s="26">
        <v>25</v>
      </c>
      <c r="E29" s="26">
        <v>12</v>
      </c>
      <c r="F29" s="132">
        <v>28</v>
      </c>
      <c r="G29" s="133"/>
      <c r="H29" s="133"/>
      <c r="I29" s="134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>
        <v>2</v>
      </c>
      <c r="AI29" s="130" t="str">
        <f t="shared" si="0"/>
        <v/>
      </c>
      <c r="AJ29" s="130" t="str">
        <f t="shared" si="1"/>
        <v/>
      </c>
      <c r="AK29" s="130" t="str">
        <f t="shared" si="2"/>
        <v/>
      </c>
      <c r="AL29" s="130" t="str">
        <f t="shared" si="3"/>
        <v/>
      </c>
      <c r="AM29" s="130">
        <f t="shared" si="4"/>
        <v>0</v>
      </c>
      <c r="AN29" s="130">
        <f t="shared" si="5"/>
        <v>28</v>
      </c>
      <c r="AO29" s="130">
        <f t="shared" si="6"/>
        <v>0</v>
      </c>
      <c r="AP29" s="130">
        <f t="shared" si="7"/>
        <v>0</v>
      </c>
      <c r="AQ29" s="130">
        <f t="shared" si="8"/>
        <v>0</v>
      </c>
      <c r="AR29" s="130">
        <f t="shared" si="9"/>
        <v>28</v>
      </c>
      <c r="AS29" s="130" t="str">
        <f t="shared" si="10"/>
        <v/>
      </c>
      <c r="AT29" s="130" t="str">
        <f t="shared" si="11"/>
        <v/>
      </c>
      <c r="AU29" s="130" t="str">
        <f t="shared" si="12"/>
        <v/>
      </c>
      <c r="AV29" s="130" t="str">
        <f t="shared" si="13"/>
        <v/>
      </c>
      <c r="AW29" s="130">
        <f t="shared" si="14"/>
        <v>0</v>
      </c>
      <c r="AX29" s="131">
        <f t="shared" si="15"/>
        <v>28</v>
      </c>
      <c r="AY29" s="130">
        <f t="shared" si="16"/>
        <v>0</v>
      </c>
      <c r="AZ29" s="130">
        <f t="shared" si="17"/>
        <v>0</v>
      </c>
      <c r="BA29" s="130">
        <f t="shared" si="18"/>
        <v>0</v>
      </c>
      <c r="BB29" s="130">
        <f t="shared" si="19"/>
        <v>28</v>
      </c>
    </row>
    <row r="30" spans="1:54" ht="17.25" customHeight="1">
      <c r="A30" s="84"/>
      <c r="B30" s="82" t="s">
        <v>183</v>
      </c>
      <c r="C30" s="83"/>
      <c r="D30" s="26"/>
      <c r="E30" s="26"/>
      <c r="F30" s="132"/>
      <c r="G30" s="133"/>
      <c r="H30" s="133"/>
      <c r="I30" s="134"/>
      <c r="J30" s="133"/>
      <c r="K30" s="133"/>
      <c r="L30" s="133"/>
      <c r="M30" s="133"/>
      <c r="N30" s="133"/>
      <c r="O30" s="130"/>
      <c r="P30" s="133"/>
      <c r="Q30" s="133"/>
      <c r="R30" s="133"/>
      <c r="S30" s="133"/>
      <c r="T30" s="133"/>
      <c r="U30" s="130"/>
      <c r="V30" s="133"/>
      <c r="W30" s="133"/>
      <c r="X30" s="133"/>
      <c r="Y30" s="133"/>
      <c r="Z30" s="133"/>
      <c r="AA30" s="130"/>
      <c r="AB30" s="133"/>
      <c r="AC30" s="133"/>
      <c r="AD30" s="133"/>
      <c r="AE30" s="133"/>
      <c r="AF30" s="133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1"/>
      <c r="AY30" s="130"/>
      <c r="AZ30" s="130"/>
      <c r="BA30" s="130"/>
      <c r="BB30" s="130"/>
    </row>
    <row r="31" spans="1:54" ht="17.25" customHeight="1">
      <c r="A31" s="84"/>
      <c r="B31" s="82"/>
      <c r="C31" s="83" t="s">
        <v>5</v>
      </c>
      <c r="D31" s="26">
        <v>30</v>
      </c>
      <c r="E31" s="26">
        <v>205</v>
      </c>
      <c r="F31" s="132">
        <v>28</v>
      </c>
      <c r="G31" s="133"/>
      <c r="H31" s="133"/>
      <c r="I31" s="134"/>
      <c r="J31" s="133"/>
      <c r="K31" s="133"/>
      <c r="L31" s="133"/>
      <c r="M31" s="133"/>
      <c r="N31" s="133"/>
      <c r="O31" s="130"/>
      <c r="P31" s="133"/>
      <c r="Q31" s="133"/>
      <c r="R31" s="133"/>
      <c r="S31" s="133"/>
      <c r="T31" s="133"/>
      <c r="U31" s="130"/>
      <c r="V31" s="133"/>
      <c r="W31" s="133"/>
      <c r="X31" s="133"/>
      <c r="Y31" s="133"/>
      <c r="Z31" s="133"/>
      <c r="AA31" s="130"/>
      <c r="AB31" s="133"/>
      <c r="AC31" s="133"/>
      <c r="AD31" s="133"/>
      <c r="AE31" s="133"/>
      <c r="AF31" s="133"/>
      <c r="AG31" s="130"/>
      <c r="AH31" s="130">
        <v>2</v>
      </c>
      <c r="AI31" s="130" t="str">
        <f t="shared" si="0"/>
        <v/>
      </c>
      <c r="AJ31" s="130" t="str">
        <f t="shared" si="1"/>
        <v/>
      </c>
      <c r="AK31" s="130" t="str">
        <f t="shared" si="2"/>
        <v/>
      </c>
      <c r="AL31" s="130" t="str">
        <f t="shared" si="3"/>
        <v/>
      </c>
      <c r="AM31" s="130">
        <f t="shared" si="4"/>
        <v>0</v>
      </c>
      <c r="AN31" s="130">
        <f t="shared" si="5"/>
        <v>28</v>
      </c>
      <c r="AO31" s="130">
        <f t="shared" si="6"/>
        <v>0</v>
      </c>
      <c r="AP31" s="130">
        <f t="shared" si="7"/>
        <v>0</v>
      </c>
      <c r="AQ31" s="130">
        <f t="shared" si="8"/>
        <v>0</v>
      </c>
      <c r="AR31" s="130">
        <f t="shared" si="9"/>
        <v>28</v>
      </c>
      <c r="AS31" s="130" t="str">
        <f t="shared" si="10"/>
        <v/>
      </c>
      <c r="AT31" s="130" t="str">
        <f t="shared" si="11"/>
        <v/>
      </c>
      <c r="AU31" s="130" t="str">
        <f t="shared" si="12"/>
        <v/>
      </c>
      <c r="AV31" s="130" t="str">
        <f t="shared" si="13"/>
        <v/>
      </c>
      <c r="AW31" s="130">
        <f t="shared" si="14"/>
        <v>0</v>
      </c>
      <c r="AX31" s="131">
        <f t="shared" si="15"/>
        <v>28</v>
      </c>
      <c r="AY31" s="130">
        <f t="shared" si="16"/>
        <v>0</v>
      </c>
      <c r="AZ31" s="130">
        <f t="shared" si="17"/>
        <v>0</v>
      </c>
      <c r="BA31" s="130">
        <f t="shared" si="18"/>
        <v>0</v>
      </c>
      <c r="BB31" s="130">
        <f t="shared" si="19"/>
        <v>28</v>
      </c>
    </row>
    <row r="32" spans="1:54" ht="17.25" customHeight="1">
      <c r="A32" s="84"/>
      <c r="B32" s="82"/>
      <c r="C32" s="83" t="s">
        <v>11</v>
      </c>
      <c r="D32" s="26">
        <v>70</v>
      </c>
      <c r="E32" s="26">
        <v>202</v>
      </c>
      <c r="F32" s="132">
        <v>62</v>
      </c>
      <c r="G32" s="133">
        <v>70</v>
      </c>
      <c r="H32" s="133">
        <v>46</v>
      </c>
      <c r="I32" s="132">
        <v>42</v>
      </c>
      <c r="J32" s="133"/>
      <c r="K32" s="133"/>
      <c r="L32" s="133"/>
      <c r="M32" s="133"/>
      <c r="N32" s="133"/>
      <c r="O32" s="130"/>
      <c r="P32" s="133"/>
      <c r="Q32" s="133"/>
      <c r="R32" s="133"/>
      <c r="S32" s="133"/>
      <c r="T32" s="133"/>
      <c r="U32" s="130"/>
      <c r="V32" s="133"/>
      <c r="W32" s="133"/>
      <c r="X32" s="133"/>
      <c r="Y32" s="133"/>
      <c r="Z32" s="133"/>
      <c r="AA32" s="130"/>
      <c r="AB32" s="133"/>
      <c r="AC32" s="133"/>
      <c r="AD32" s="133"/>
      <c r="AE32" s="133"/>
      <c r="AF32" s="133"/>
      <c r="AG32" s="130"/>
      <c r="AH32" s="130">
        <v>2</v>
      </c>
      <c r="AI32" s="130" t="str">
        <f t="shared" si="0"/>
        <v/>
      </c>
      <c r="AJ32" s="130" t="str">
        <f t="shared" si="1"/>
        <v/>
      </c>
      <c r="AK32" s="130" t="str">
        <f t="shared" si="2"/>
        <v/>
      </c>
      <c r="AL32" s="130" t="str">
        <f t="shared" si="3"/>
        <v/>
      </c>
      <c r="AM32" s="130">
        <f t="shared" si="4"/>
        <v>0</v>
      </c>
      <c r="AN32" s="130">
        <f t="shared" si="5"/>
        <v>104</v>
      </c>
      <c r="AO32" s="130">
        <f t="shared" si="6"/>
        <v>0</v>
      </c>
      <c r="AP32" s="130">
        <f t="shared" si="7"/>
        <v>0</v>
      </c>
      <c r="AQ32" s="130">
        <f t="shared" si="8"/>
        <v>0</v>
      </c>
      <c r="AR32" s="130">
        <f t="shared" si="9"/>
        <v>104</v>
      </c>
      <c r="AS32" s="130" t="str">
        <f t="shared" si="10"/>
        <v/>
      </c>
      <c r="AT32" s="130" t="str">
        <f t="shared" si="11"/>
        <v/>
      </c>
      <c r="AU32" s="130" t="str">
        <f t="shared" si="12"/>
        <v/>
      </c>
      <c r="AV32" s="130" t="str">
        <f t="shared" si="13"/>
        <v/>
      </c>
      <c r="AW32" s="130">
        <f t="shared" si="14"/>
        <v>0</v>
      </c>
      <c r="AX32" s="131">
        <f t="shared" si="15"/>
        <v>104</v>
      </c>
      <c r="AY32" s="130">
        <f t="shared" si="16"/>
        <v>0</v>
      </c>
      <c r="AZ32" s="130">
        <f t="shared" si="17"/>
        <v>0</v>
      </c>
      <c r="BA32" s="130">
        <f t="shared" si="18"/>
        <v>0</v>
      </c>
      <c r="BB32" s="130">
        <f t="shared" si="19"/>
        <v>104</v>
      </c>
    </row>
    <row r="33" spans="1:54" ht="17.25" customHeight="1">
      <c r="A33" s="84"/>
      <c r="B33" s="82"/>
      <c r="C33" s="83" t="s">
        <v>12</v>
      </c>
      <c r="D33" s="26">
        <v>35</v>
      </c>
      <c r="E33" s="26">
        <v>119</v>
      </c>
      <c r="F33" s="132">
        <v>32</v>
      </c>
      <c r="G33" s="133">
        <v>35</v>
      </c>
      <c r="H33" s="133">
        <v>21</v>
      </c>
      <c r="I33" s="132">
        <v>34</v>
      </c>
      <c r="J33" s="133"/>
      <c r="K33" s="133"/>
      <c r="L33" s="133"/>
      <c r="M33" s="133"/>
      <c r="N33" s="133"/>
      <c r="O33" s="130"/>
      <c r="P33" s="133"/>
      <c r="Q33" s="133"/>
      <c r="R33" s="133"/>
      <c r="S33" s="133"/>
      <c r="T33" s="133"/>
      <c r="U33" s="130"/>
      <c r="V33" s="133"/>
      <c r="W33" s="133"/>
      <c r="X33" s="133"/>
      <c r="Y33" s="133"/>
      <c r="Z33" s="133"/>
      <c r="AA33" s="130"/>
      <c r="AB33" s="133"/>
      <c r="AC33" s="133"/>
      <c r="AD33" s="133"/>
      <c r="AE33" s="133"/>
      <c r="AF33" s="133"/>
      <c r="AG33" s="130"/>
      <c r="AH33" s="130">
        <v>2</v>
      </c>
      <c r="AI33" s="130" t="str">
        <f t="shared" si="0"/>
        <v/>
      </c>
      <c r="AJ33" s="130" t="str">
        <f t="shared" si="1"/>
        <v/>
      </c>
      <c r="AK33" s="130" t="str">
        <f t="shared" si="2"/>
        <v/>
      </c>
      <c r="AL33" s="130" t="str">
        <f t="shared" si="3"/>
        <v/>
      </c>
      <c r="AM33" s="130">
        <f t="shared" si="4"/>
        <v>0</v>
      </c>
      <c r="AN33" s="130">
        <f t="shared" si="5"/>
        <v>66</v>
      </c>
      <c r="AO33" s="130">
        <f t="shared" si="6"/>
        <v>0</v>
      </c>
      <c r="AP33" s="130">
        <f t="shared" si="7"/>
        <v>0</v>
      </c>
      <c r="AQ33" s="130">
        <f t="shared" si="8"/>
        <v>0</v>
      </c>
      <c r="AR33" s="130">
        <f t="shared" si="9"/>
        <v>66</v>
      </c>
      <c r="AS33" s="130" t="str">
        <f t="shared" si="10"/>
        <v/>
      </c>
      <c r="AT33" s="130" t="str">
        <f t="shared" si="11"/>
        <v/>
      </c>
      <c r="AU33" s="130" t="str">
        <f t="shared" si="12"/>
        <v/>
      </c>
      <c r="AV33" s="130" t="str">
        <f t="shared" si="13"/>
        <v/>
      </c>
      <c r="AW33" s="130">
        <f t="shared" si="14"/>
        <v>0</v>
      </c>
      <c r="AX33" s="131">
        <f t="shared" si="15"/>
        <v>66</v>
      </c>
      <c r="AY33" s="130">
        <f t="shared" si="16"/>
        <v>0</v>
      </c>
      <c r="AZ33" s="130">
        <f t="shared" si="17"/>
        <v>0</v>
      </c>
      <c r="BA33" s="130">
        <f t="shared" si="18"/>
        <v>0</v>
      </c>
      <c r="BB33" s="130">
        <f t="shared" si="19"/>
        <v>66</v>
      </c>
    </row>
    <row r="34" spans="1:54" ht="17.25" customHeight="1">
      <c r="A34" s="84"/>
      <c r="B34" s="82" t="s">
        <v>186</v>
      </c>
      <c r="C34" s="83"/>
      <c r="D34" s="26"/>
      <c r="E34" s="26"/>
      <c r="F34" s="134"/>
      <c r="G34" s="133"/>
      <c r="H34" s="133"/>
      <c r="I34" s="132"/>
      <c r="J34" s="133"/>
      <c r="K34" s="133"/>
      <c r="L34" s="133"/>
      <c r="M34" s="133"/>
      <c r="N34" s="133"/>
      <c r="O34" s="130"/>
      <c r="P34" s="133"/>
      <c r="Q34" s="133"/>
      <c r="R34" s="133"/>
      <c r="S34" s="133"/>
      <c r="T34" s="133"/>
      <c r="U34" s="130"/>
      <c r="V34" s="133"/>
      <c r="W34" s="133"/>
      <c r="X34" s="133"/>
      <c r="Y34" s="133"/>
      <c r="Z34" s="133"/>
      <c r="AA34" s="130"/>
      <c r="AB34" s="133"/>
      <c r="AC34" s="133"/>
      <c r="AD34" s="133"/>
      <c r="AE34" s="133"/>
      <c r="AF34" s="133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1"/>
      <c r="AY34" s="130"/>
      <c r="AZ34" s="130"/>
      <c r="BA34" s="130"/>
      <c r="BB34" s="130"/>
    </row>
    <row r="35" spans="1:54" ht="17.25" customHeight="1">
      <c r="A35" s="97"/>
      <c r="B35" s="98"/>
      <c r="C35" s="99" t="s">
        <v>227</v>
      </c>
      <c r="D35" s="27">
        <v>35</v>
      </c>
      <c r="E35" s="162" t="s">
        <v>209</v>
      </c>
      <c r="F35" s="137">
        <v>32</v>
      </c>
      <c r="G35" s="159"/>
      <c r="H35" s="159"/>
      <c r="I35" s="138"/>
      <c r="J35" s="159"/>
      <c r="K35" s="159"/>
      <c r="L35" s="159"/>
      <c r="M35" s="159"/>
      <c r="N35" s="159"/>
      <c r="O35" s="139"/>
      <c r="P35" s="159"/>
      <c r="Q35" s="159"/>
      <c r="R35" s="159"/>
      <c r="S35" s="159"/>
      <c r="T35" s="159"/>
      <c r="U35" s="139"/>
      <c r="V35" s="159"/>
      <c r="W35" s="159"/>
      <c r="X35" s="159"/>
      <c r="Y35" s="159"/>
      <c r="Z35" s="159"/>
      <c r="AA35" s="139"/>
      <c r="AB35" s="159"/>
      <c r="AC35" s="159"/>
      <c r="AD35" s="159"/>
      <c r="AE35" s="159"/>
      <c r="AF35" s="159"/>
      <c r="AG35" s="139"/>
      <c r="AH35" s="139">
        <v>2</v>
      </c>
      <c r="AI35" s="139" t="str">
        <f t="shared" si="0"/>
        <v/>
      </c>
      <c r="AJ35" s="139" t="str">
        <f t="shared" si="1"/>
        <v/>
      </c>
      <c r="AK35" s="139" t="str">
        <f t="shared" si="2"/>
        <v/>
      </c>
      <c r="AL35" s="139" t="str">
        <f t="shared" si="3"/>
        <v/>
      </c>
      <c r="AM35" s="139">
        <f t="shared" si="4"/>
        <v>0</v>
      </c>
      <c r="AN35" s="139">
        <f t="shared" si="5"/>
        <v>32</v>
      </c>
      <c r="AO35" s="139">
        <f t="shared" si="6"/>
        <v>0</v>
      </c>
      <c r="AP35" s="139">
        <f t="shared" si="7"/>
        <v>0</v>
      </c>
      <c r="AQ35" s="139">
        <f t="shared" si="8"/>
        <v>0</v>
      </c>
      <c r="AR35" s="139">
        <f t="shared" si="9"/>
        <v>32</v>
      </c>
      <c r="AS35" s="139" t="str">
        <f t="shared" si="10"/>
        <v/>
      </c>
      <c r="AT35" s="139" t="str">
        <f t="shared" si="11"/>
        <v/>
      </c>
      <c r="AU35" s="139" t="str">
        <f t="shared" si="12"/>
        <v/>
      </c>
      <c r="AV35" s="139" t="str">
        <f t="shared" si="13"/>
        <v/>
      </c>
      <c r="AW35" s="139">
        <f t="shared" si="14"/>
        <v>0</v>
      </c>
      <c r="AX35" s="140">
        <f t="shared" si="15"/>
        <v>32</v>
      </c>
      <c r="AY35" s="139">
        <f t="shared" si="16"/>
        <v>0</v>
      </c>
      <c r="AZ35" s="139">
        <f t="shared" si="17"/>
        <v>0</v>
      </c>
      <c r="BA35" s="139">
        <f t="shared" si="18"/>
        <v>0</v>
      </c>
      <c r="BB35" s="139">
        <f t="shared" si="19"/>
        <v>32</v>
      </c>
    </row>
    <row r="36" spans="1:54" ht="17.25" customHeight="1">
      <c r="A36" s="155"/>
      <c r="B36" s="156"/>
      <c r="C36" s="100" t="s">
        <v>121</v>
      </c>
      <c r="D36" s="123">
        <f>SUM(D14:D35)</f>
        <v>375</v>
      </c>
      <c r="E36" s="123">
        <f t="shared" ref="E36:BB36" si="21">SUM(E14:E35)</f>
        <v>796</v>
      </c>
      <c r="F36" s="157">
        <f t="shared" si="21"/>
        <v>385</v>
      </c>
      <c r="G36" s="161">
        <f t="shared" si="21"/>
        <v>105</v>
      </c>
      <c r="H36" s="161">
        <f t="shared" si="21"/>
        <v>67</v>
      </c>
      <c r="I36" s="158">
        <f t="shared" si="21"/>
        <v>76</v>
      </c>
      <c r="J36" s="161">
        <f t="shared" si="21"/>
        <v>0</v>
      </c>
      <c r="K36" s="161">
        <f t="shared" si="21"/>
        <v>0</v>
      </c>
      <c r="L36" s="161">
        <f t="shared" si="21"/>
        <v>0</v>
      </c>
      <c r="M36" s="161">
        <f t="shared" si="21"/>
        <v>200</v>
      </c>
      <c r="N36" s="161">
        <f t="shared" si="21"/>
        <v>61</v>
      </c>
      <c r="O36" s="161">
        <f t="shared" si="21"/>
        <v>49</v>
      </c>
      <c r="P36" s="161">
        <f t="shared" si="21"/>
        <v>30</v>
      </c>
      <c r="Q36" s="161">
        <f t="shared" si="21"/>
        <v>8</v>
      </c>
      <c r="R36" s="161">
        <f t="shared" si="21"/>
        <v>5</v>
      </c>
      <c r="S36" s="161">
        <f t="shared" si="21"/>
        <v>45</v>
      </c>
      <c r="T36" s="161">
        <f t="shared" si="21"/>
        <v>75</v>
      </c>
      <c r="U36" s="161">
        <f t="shared" si="21"/>
        <v>52</v>
      </c>
      <c r="V36" s="161">
        <f t="shared" si="21"/>
        <v>0</v>
      </c>
      <c r="W36" s="161">
        <f t="shared" si="21"/>
        <v>0</v>
      </c>
      <c r="X36" s="161">
        <f t="shared" si="21"/>
        <v>0</v>
      </c>
      <c r="Y36" s="161">
        <f t="shared" si="21"/>
        <v>0</v>
      </c>
      <c r="Z36" s="161">
        <f t="shared" si="21"/>
        <v>0</v>
      </c>
      <c r="AA36" s="161">
        <f t="shared" si="21"/>
        <v>0</v>
      </c>
      <c r="AB36" s="161">
        <f t="shared" si="21"/>
        <v>0</v>
      </c>
      <c r="AC36" s="161">
        <f t="shared" si="21"/>
        <v>0</v>
      </c>
      <c r="AD36" s="161">
        <f t="shared" si="21"/>
        <v>0</v>
      </c>
      <c r="AE36" s="161">
        <f t="shared" si="21"/>
        <v>0</v>
      </c>
      <c r="AF36" s="161">
        <f t="shared" si="21"/>
        <v>0</v>
      </c>
      <c r="AG36" s="161">
        <f t="shared" si="21"/>
        <v>0</v>
      </c>
      <c r="AH36" s="161">
        <f t="shared" si="21"/>
        <v>31</v>
      </c>
      <c r="AI36" s="141">
        <f t="shared" si="21"/>
        <v>0</v>
      </c>
      <c r="AJ36" s="141">
        <f t="shared" si="21"/>
        <v>49</v>
      </c>
      <c r="AK36" s="141">
        <f t="shared" si="21"/>
        <v>0</v>
      </c>
      <c r="AL36" s="141">
        <f t="shared" si="21"/>
        <v>0</v>
      </c>
      <c r="AM36" s="141">
        <f t="shared" si="21"/>
        <v>49</v>
      </c>
      <c r="AN36" s="141">
        <f t="shared" si="21"/>
        <v>461</v>
      </c>
      <c r="AO36" s="141">
        <f t="shared" si="21"/>
        <v>0</v>
      </c>
      <c r="AP36" s="141">
        <f t="shared" si="21"/>
        <v>57</v>
      </c>
      <c r="AQ36" s="141">
        <f t="shared" si="21"/>
        <v>0</v>
      </c>
      <c r="AR36" s="141">
        <f t="shared" si="21"/>
        <v>518</v>
      </c>
      <c r="AS36" s="141">
        <f t="shared" si="21"/>
        <v>0</v>
      </c>
      <c r="AT36" s="141">
        <f t="shared" si="21"/>
        <v>0</v>
      </c>
      <c r="AU36" s="141">
        <f t="shared" si="21"/>
        <v>0</v>
      </c>
      <c r="AV36" s="141">
        <f t="shared" si="21"/>
        <v>0</v>
      </c>
      <c r="AW36" s="141">
        <f t="shared" si="21"/>
        <v>0</v>
      </c>
      <c r="AX36" s="142">
        <f t="shared" si="21"/>
        <v>461</v>
      </c>
      <c r="AY36" s="141">
        <f t="shared" si="21"/>
        <v>49</v>
      </c>
      <c r="AZ36" s="141">
        <f t="shared" si="21"/>
        <v>49</v>
      </c>
      <c r="BA36" s="141">
        <f t="shared" si="21"/>
        <v>0</v>
      </c>
      <c r="BB36" s="141">
        <f t="shared" si="21"/>
        <v>559</v>
      </c>
    </row>
    <row r="37" spans="1:54" ht="17.25" customHeight="1">
      <c r="A37" s="148" t="s">
        <v>124</v>
      </c>
      <c r="B37" s="149"/>
      <c r="C37" s="150"/>
      <c r="D37" s="30"/>
      <c r="E37" s="30"/>
      <c r="F37" s="151"/>
      <c r="G37" s="160"/>
      <c r="H37" s="160"/>
      <c r="I37" s="152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4"/>
      <c r="AY37" s="153"/>
      <c r="AZ37" s="153"/>
      <c r="BA37" s="153"/>
      <c r="BB37" s="153"/>
    </row>
    <row r="38" spans="1:54" ht="17.25" customHeight="1">
      <c r="A38" s="84"/>
      <c r="B38" s="82" t="s">
        <v>220</v>
      </c>
      <c r="C38" s="83"/>
      <c r="D38" s="26"/>
      <c r="E38" s="26"/>
      <c r="F38" s="26"/>
      <c r="G38" s="26"/>
      <c r="H38" s="26"/>
      <c r="I38" s="26"/>
      <c r="J38" s="133"/>
      <c r="K38" s="133"/>
      <c r="L38" s="133"/>
      <c r="M38" s="133"/>
      <c r="N38" s="133"/>
      <c r="O38" s="130"/>
      <c r="P38" s="26"/>
      <c r="Q38" s="26"/>
      <c r="R38" s="132"/>
      <c r="S38" s="133"/>
      <c r="T38" s="133"/>
      <c r="U38" s="134"/>
      <c r="V38" s="133"/>
      <c r="W38" s="133"/>
      <c r="X38" s="133"/>
      <c r="Y38" s="133"/>
      <c r="Z38" s="133"/>
      <c r="AA38" s="130"/>
      <c r="AB38" s="133"/>
      <c r="AC38" s="133"/>
      <c r="AD38" s="133"/>
      <c r="AE38" s="133"/>
      <c r="AF38" s="133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30"/>
      <c r="AZ38" s="130"/>
      <c r="BA38" s="130"/>
      <c r="BB38" s="130"/>
    </row>
    <row r="39" spans="1:54" ht="17.25" customHeight="1">
      <c r="A39" s="84"/>
      <c r="B39" s="82"/>
      <c r="C39" s="83" t="s">
        <v>146</v>
      </c>
      <c r="D39" s="26"/>
      <c r="E39" s="26"/>
      <c r="F39" s="26"/>
      <c r="G39" s="26"/>
      <c r="H39" s="26"/>
      <c r="I39" s="26"/>
      <c r="J39" s="133"/>
      <c r="K39" s="133"/>
      <c r="L39" s="133"/>
      <c r="M39" s="133"/>
      <c r="N39" s="133"/>
      <c r="O39" s="130"/>
      <c r="P39" s="26">
        <v>5</v>
      </c>
      <c r="Q39" s="26">
        <v>2</v>
      </c>
      <c r="R39" s="132">
        <v>2</v>
      </c>
      <c r="S39" s="133"/>
      <c r="T39" s="133"/>
      <c r="U39" s="134"/>
      <c r="V39" s="133"/>
      <c r="W39" s="133"/>
      <c r="X39" s="133"/>
      <c r="Y39" s="133"/>
      <c r="Z39" s="133"/>
      <c r="AA39" s="130"/>
      <c r="AB39" s="133"/>
      <c r="AC39" s="133"/>
      <c r="AD39" s="133"/>
      <c r="AE39" s="133"/>
      <c r="AF39" s="133"/>
      <c r="AG39" s="130"/>
      <c r="AH39" s="130">
        <v>2</v>
      </c>
      <c r="AI39" s="130" t="str">
        <f t="shared" si="0"/>
        <v/>
      </c>
      <c r="AJ39" s="130" t="str">
        <f t="shared" si="1"/>
        <v/>
      </c>
      <c r="AK39" s="130" t="str">
        <f t="shared" si="2"/>
        <v/>
      </c>
      <c r="AL39" s="130" t="str">
        <f t="shared" si="3"/>
        <v/>
      </c>
      <c r="AM39" s="130">
        <f t="shared" si="4"/>
        <v>0</v>
      </c>
      <c r="AN39" s="130">
        <f t="shared" si="5"/>
        <v>0</v>
      </c>
      <c r="AO39" s="130">
        <f t="shared" si="6"/>
        <v>0</v>
      </c>
      <c r="AP39" s="130">
        <f t="shared" si="7"/>
        <v>2</v>
      </c>
      <c r="AQ39" s="130">
        <f t="shared" si="8"/>
        <v>0</v>
      </c>
      <c r="AR39" s="130">
        <f t="shared" si="9"/>
        <v>2</v>
      </c>
      <c r="AS39" s="130" t="str">
        <f t="shared" si="10"/>
        <v/>
      </c>
      <c r="AT39" s="130" t="str">
        <f t="shared" si="11"/>
        <v/>
      </c>
      <c r="AU39" s="130" t="str">
        <f t="shared" si="12"/>
        <v/>
      </c>
      <c r="AV39" s="130" t="str">
        <f t="shared" si="13"/>
        <v/>
      </c>
      <c r="AW39" s="130">
        <f t="shared" si="14"/>
        <v>0</v>
      </c>
      <c r="AX39" s="131">
        <f t="shared" si="15"/>
        <v>0</v>
      </c>
      <c r="AY39" s="130">
        <f t="shared" si="16"/>
        <v>0</v>
      </c>
      <c r="AZ39" s="130">
        <f t="shared" si="17"/>
        <v>0</v>
      </c>
      <c r="BA39" s="130">
        <f t="shared" si="18"/>
        <v>0</v>
      </c>
      <c r="BB39" s="130">
        <f t="shared" si="19"/>
        <v>0</v>
      </c>
    </row>
    <row r="40" spans="1:54" ht="17.25" customHeight="1">
      <c r="A40" s="84"/>
      <c r="B40" s="82" t="s">
        <v>185</v>
      </c>
      <c r="C40" s="83"/>
      <c r="D40" s="26"/>
      <c r="E40" s="26"/>
      <c r="F40" s="132"/>
      <c r="G40" s="133"/>
      <c r="H40" s="133"/>
      <c r="I40" s="134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1"/>
      <c r="AY40" s="130"/>
      <c r="AZ40" s="130"/>
      <c r="BA40" s="130"/>
      <c r="BB40" s="130"/>
    </row>
    <row r="41" spans="1:54" ht="17.25" customHeight="1">
      <c r="A41" s="84"/>
      <c r="B41" s="82"/>
      <c r="C41" s="83" t="s">
        <v>23</v>
      </c>
      <c r="D41" s="26">
        <v>60</v>
      </c>
      <c r="E41" s="26">
        <v>78</v>
      </c>
      <c r="F41" s="132">
        <v>57</v>
      </c>
      <c r="G41" s="133"/>
      <c r="H41" s="133"/>
      <c r="I41" s="134"/>
      <c r="J41" s="133"/>
      <c r="K41" s="133"/>
      <c r="L41" s="133"/>
      <c r="M41" s="133"/>
      <c r="N41" s="133"/>
      <c r="O41" s="130"/>
      <c r="P41" s="133"/>
      <c r="Q41" s="133"/>
      <c r="R41" s="133"/>
      <c r="S41" s="133"/>
      <c r="T41" s="133"/>
      <c r="U41" s="130"/>
      <c r="V41" s="133"/>
      <c r="W41" s="133"/>
      <c r="X41" s="133"/>
      <c r="Y41" s="133"/>
      <c r="Z41" s="133"/>
      <c r="AA41" s="130"/>
      <c r="AB41" s="133"/>
      <c r="AC41" s="133"/>
      <c r="AD41" s="133"/>
      <c r="AE41" s="133"/>
      <c r="AF41" s="133"/>
      <c r="AG41" s="130"/>
      <c r="AH41" s="130">
        <v>2</v>
      </c>
      <c r="AI41" s="130" t="str">
        <f t="shared" si="0"/>
        <v/>
      </c>
      <c r="AJ41" s="130" t="str">
        <f t="shared" si="1"/>
        <v/>
      </c>
      <c r="AK41" s="130" t="str">
        <f t="shared" si="2"/>
        <v/>
      </c>
      <c r="AL41" s="130" t="str">
        <f t="shared" si="3"/>
        <v/>
      </c>
      <c r="AM41" s="130">
        <f t="shared" si="4"/>
        <v>0</v>
      </c>
      <c r="AN41" s="130">
        <f t="shared" si="5"/>
        <v>57</v>
      </c>
      <c r="AO41" s="130">
        <f t="shared" si="6"/>
        <v>0</v>
      </c>
      <c r="AP41" s="130">
        <f t="shared" si="7"/>
        <v>0</v>
      </c>
      <c r="AQ41" s="130">
        <f t="shared" si="8"/>
        <v>0</v>
      </c>
      <c r="AR41" s="130">
        <f t="shared" si="9"/>
        <v>57</v>
      </c>
      <c r="AS41" s="130" t="str">
        <f t="shared" si="10"/>
        <v/>
      </c>
      <c r="AT41" s="130" t="str">
        <f t="shared" si="11"/>
        <v/>
      </c>
      <c r="AU41" s="130" t="str">
        <f t="shared" si="12"/>
        <v/>
      </c>
      <c r="AV41" s="130" t="str">
        <f t="shared" si="13"/>
        <v/>
      </c>
      <c r="AW41" s="130">
        <f t="shared" si="14"/>
        <v>0</v>
      </c>
      <c r="AX41" s="131">
        <f t="shared" si="15"/>
        <v>57</v>
      </c>
      <c r="AY41" s="130">
        <f t="shared" si="16"/>
        <v>0</v>
      </c>
      <c r="AZ41" s="130">
        <f t="shared" si="17"/>
        <v>0</v>
      </c>
      <c r="BA41" s="130">
        <f t="shared" si="18"/>
        <v>0</v>
      </c>
      <c r="BB41" s="130">
        <f t="shared" si="19"/>
        <v>57</v>
      </c>
    </row>
    <row r="42" spans="1:54" ht="17.25" customHeight="1">
      <c r="A42" s="84"/>
      <c r="B42" s="82"/>
      <c r="C42" s="83" t="s">
        <v>24</v>
      </c>
      <c r="D42" s="26">
        <v>60</v>
      </c>
      <c r="E42" s="26">
        <v>48</v>
      </c>
      <c r="F42" s="132">
        <v>94</v>
      </c>
      <c r="G42" s="133"/>
      <c r="H42" s="133"/>
      <c r="I42" s="134"/>
      <c r="J42" s="133"/>
      <c r="K42" s="133"/>
      <c r="L42" s="133"/>
      <c r="M42" s="133"/>
      <c r="N42" s="133"/>
      <c r="O42" s="130"/>
      <c r="P42" s="133"/>
      <c r="Q42" s="133"/>
      <c r="R42" s="133"/>
      <c r="S42" s="133"/>
      <c r="T42" s="133"/>
      <c r="U42" s="130"/>
      <c r="V42" s="133"/>
      <c r="W42" s="133"/>
      <c r="X42" s="133"/>
      <c r="Y42" s="133"/>
      <c r="Z42" s="133"/>
      <c r="AA42" s="130"/>
      <c r="AB42" s="133"/>
      <c r="AC42" s="133"/>
      <c r="AD42" s="133"/>
      <c r="AE42" s="133"/>
      <c r="AF42" s="133"/>
      <c r="AG42" s="130"/>
      <c r="AH42" s="130">
        <v>2</v>
      </c>
      <c r="AI42" s="130" t="str">
        <f t="shared" si="0"/>
        <v/>
      </c>
      <c r="AJ42" s="130" t="str">
        <f t="shared" si="1"/>
        <v/>
      </c>
      <c r="AK42" s="130" t="str">
        <f t="shared" si="2"/>
        <v/>
      </c>
      <c r="AL42" s="130" t="str">
        <f t="shared" si="3"/>
        <v/>
      </c>
      <c r="AM42" s="130">
        <f t="shared" si="4"/>
        <v>0</v>
      </c>
      <c r="AN42" s="130">
        <f t="shared" si="5"/>
        <v>94</v>
      </c>
      <c r="AO42" s="130">
        <f t="shared" si="6"/>
        <v>0</v>
      </c>
      <c r="AP42" s="130">
        <f t="shared" si="7"/>
        <v>0</v>
      </c>
      <c r="AQ42" s="130">
        <f t="shared" si="8"/>
        <v>0</v>
      </c>
      <c r="AR42" s="130">
        <f t="shared" si="9"/>
        <v>94</v>
      </c>
      <c r="AS42" s="130" t="str">
        <f t="shared" si="10"/>
        <v/>
      </c>
      <c r="AT42" s="130" t="str">
        <f t="shared" si="11"/>
        <v/>
      </c>
      <c r="AU42" s="130" t="str">
        <f t="shared" si="12"/>
        <v/>
      </c>
      <c r="AV42" s="130" t="str">
        <f t="shared" si="13"/>
        <v/>
      </c>
      <c r="AW42" s="130">
        <f t="shared" si="14"/>
        <v>0</v>
      </c>
      <c r="AX42" s="131">
        <f t="shared" si="15"/>
        <v>94</v>
      </c>
      <c r="AY42" s="130">
        <f t="shared" si="16"/>
        <v>0</v>
      </c>
      <c r="AZ42" s="130">
        <f t="shared" si="17"/>
        <v>0</v>
      </c>
      <c r="BA42" s="130">
        <f t="shared" si="18"/>
        <v>0</v>
      </c>
      <c r="BB42" s="130">
        <f t="shared" si="19"/>
        <v>94</v>
      </c>
    </row>
    <row r="43" spans="1:54" ht="17.25" customHeight="1">
      <c r="A43" s="84"/>
      <c r="B43" s="82"/>
      <c r="C43" s="83" t="s">
        <v>26</v>
      </c>
      <c r="D43" s="26">
        <v>60</v>
      </c>
      <c r="E43" s="26">
        <v>95</v>
      </c>
      <c r="F43" s="132">
        <v>45</v>
      </c>
      <c r="G43" s="133"/>
      <c r="H43" s="133"/>
      <c r="I43" s="134"/>
      <c r="J43" s="133"/>
      <c r="K43" s="133"/>
      <c r="L43" s="133"/>
      <c r="M43" s="133"/>
      <c r="N43" s="133"/>
      <c r="O43" s="130"/>
      <c r="P43" s="133"/>
      <c r="Q43" s="133"/>
      <c r="R43" s="133"/>
      <c r="S43" s="133"/>
      <c r="T43" s="133"/>
      <c r="U43" s="130"/>
      <c r="V43" s="133"/>
      <c r="W43" s="133"/>
      <c r="X43" s="133"/>
      <c r="Y43" s="133"/>
      <c r="Z43" s="133"/>
      <c r="AA43" s="130"/>
      <c r="AB43" s="133"/>
      <c r="AC43" s="133"/>
      <c r="AD43" s="133"/>
      <c r="AE43" s="133"/>
      <c r="AF43" s="133"/>
      <c r="AG43" s="130"/>
      <c r="AH43" s="130">
        <v>2</v>
      </c>
      <c r="AI43" s="130" t="str">
        <f t="shared" si="0"/>
        <v/>
      </c>
      <c r="AJ43" s="130" t="str">
        <f t="shared" si="1"/>
        <v/>
      </c>
      <c r="AK43" s="130" t="str">
        <f t="shared" si="2"/>
        <v/>
      </c>
      <c r="AL43" s="130" t="str">
        <f t="shared" si="3"/>
        <v/>
      </c>
      <c r="AM43" s="130">
        <f t="shared" si="4"/>
        <v>0</v>
      </c>
      <c r="AN43" s="130">
        <f t="shared" si="5"/>
        <v>45</v>
      </c>
      <c r="AO43" s="130">
        <f t="shared" si="6"/>
        <v>0</v>
      </c>
      <c r="AP43" s="130">
        <f t="shared" si="7"/>
        <v>0</v>
      </c>
      <c r="AQ43" s="130">
        <f t="shared" si="8"/>
        <v>0</v>
      </c>
      <c r="AR43" s="130">
        <f t="shared" si="9"/>
        <v>45</v>
      </c>
      <c r="AS43" s="130" t="str">
        <f t="shared" si="10"/>
        <v/>
      </c>
      <c r="AT43" s="130" t="str">
        <f t="shared" si="11"/>
        <v/>
      </c>
      <c r="AU43" s="130" t="str">
        <f t="shared" si="12"/>
        <v/>
      </c>
      <c r="AV43" s="130" t="str">
        <f t="shared" si="13"/>
        <v/>
      </c>
      <c r="AW43" s="130">
        <f t="shared" si="14"/>
        <v>0</v>
      </c>
      <c r="AX43" s="131">
        <f t="shared" si="15"/>
        <v>45</v>
      </c>
      <c r="AY43" s="130">
        <f t="shared" si="16"/>
        <v>0</v>
      </c>
      <c r="AZ43" s="130">
        <f t="shared" si="17"/>
        <v>0</v>
      </c>
      <c r="BA43" s="130">
        <f t="shared" si="18"/>
        <v>0</v>
      </c>
      <c r="BB43" s="130">
        <f t="shared" si="19"/>
        <v>45</v>
      </c>
    </row>
    <row r="44" spans="1:54" ht="17.25" customHeight="1">
      <c r="A44" s="84"/>
      <c r="B44" s="82"/>
      <c r="C44" s="83" t="s">
        <v>27</v>
      </c>
      <c r="D44" s="26">
        <v>120</v>
      </c>
      <c r="E44" s="26">
        <v>325</v>
      </c>
      <c r="F44" s="132">
        <v>150</v>
      </c>
      <c r="G44" s="133"/>
      <c r="H44" s="133"/>
      <c r="I44" s="134"/>
      <c r="J44" s="133"/>
      <c r="K44" s="133"/>
      <c r="L44" s="133"/>
      <c r="M44" s="133"/>
      <c r="N44" s="133"/>
      <c r="O44" s="130"/>
      <c r="P44" s="133"/>
      <c r="Q44" s="133"/>
      <c r="R44" s="133"/>
      <c r="S44" s="133"/>
      <c r="T44" s="133"/>
      <c r="U44" s="130"/>
      <c r="V44" s="133"/>
      <c r="W44" s="133"/>
      <c r="X44" s="133"/>
      <c r="Y44" s="133"/>
      <c r="Z44" s="133"/>
      <c r="AA44" s="130"/>
      <c r="AB44" s="133"/>
      <c r="AC44" s="133"/>
      <c r="AD44" s="133"/>
      <c r="AE44" s="133"/>
      <c r="AF44" s="133"/>
      <c r="AG44" s="130"/>
      <c r="AH44" s="130">
        <v>2</v>
      </c>
      <c r="AI44" s="130" t="str">
        <f t="shared" si="0"/>
        <v/>
      </c>
      <c r="AJ44" s="130" t="str">
        <f t="shared" si="1"/>
        <v/>
      </c>
      <c r="AK44" s="130" t="str">
        <f t="shared" si="2"/>
        <v/>
      </c>
      <c r="AL44" s="130" t="str">
        <f t="shared" si="3"/>
        <v/>
      </c>
      <c r="AM44" s="130">
        <f t="shared" si="4"/>
        <v>0</v>
      </c>
      <c r="AN44" s="130">
        <f t="shared" si="5"/>
        <v>150</v>
      </c>
      <c r="AO44" s="130">
        <f t="shared" si="6"/>
        <v>0</v>
      </c>
      <c r="AP44" s="130">
        <f t="shared" si="7"/>
        <v>0</v>
      </c>
      <c r="AQ44" s="130">
        <f t="shared" si="8"/>
        <v>0</v>
      </c>
      <c r="AR44" s="130">
        <f t="shared" si="9"/>
        <v>150</v>
      </c>
      <c r="AS44" s="130" t="str">
        <f t="shared" si="10"/>
        <v/>
      </c>
      <c r="AT44" s="130" t="str">
        <f t="shared" si="11"/>
        <v/>
      </c>
      <c r="AU44" s="130" t="str">
        <f t="shared" si="12"/>
        <v/>
      </c>
      <c r="AV44" s="130" t="str">
        <f t="shared" si="13"/>
        <v/>
      </c>
      <c r="AW44" s="130">
        <f t="shared" si="14"/>
        <v>0</v>
      </c>
      <c r="AX44" s="131">
        <f t="shared" si="15"/>
        <v>150</v>
      </c>
      <c r="AY44" s="130">
        <f t="shared" si="16"/>
        <v>0</v>
      </c>
      <c r="AZ44" s="130">
        <f t="shared" si="17"/>
        <v>0</v>
      </c>
      <c r="BA44" s="130">
        <f t="shared" si="18"/>
        <v>0</v>
      </c>
      <c r="BB44" s="130">
        <f t="shared" si="19"/>
        <v>150</v>
      </c>
    </row>
    <row r="45" spans="1:54" ht="17.25" customHeight="1">
      <c r="A45" s="84"/>
      <c r="B45" s="82"/>
      <c r="C45" s="83" t="s">
        <v>28</v>
      </c>
      <c r="D45" s="26">
        <v>60</v>
      </c>
      <c r="E45" s="26">
        <v>32</v>
      </c>
      <c r="F45" s="132">
        <v>47</v>
      </c>
      <c r="G45" s="133"/>
      <c r="H45" s="133"/>
      <c r="I45" s="134"/>
      <c r="J45" s="133"/>
      <c r="K45" s="133"/>
      <c r="L45" s="133"/>
      <c r="M45" s="133"/>
      <c r="N45" s="133"/>
      <c r="O45" s="130"/>
      <c r="P45" s="133"/>
      <c r="Q45" s="133"/>
      <c r="R45" s="133"/>
      <c r="S45" s="133"/>
      <c r="T45" s="133"/>
      <c r="U45" s="130"/>
      <c r="V45" s="133"/>
      <c r="W45" s="133"/>
      <c r="X45" s="133"/>
      <c r="Y45" s="133"/>
      <c r="Z45" s="133"/>
      <c r="AA45" s="130"/>
      <c r="AB45" s="133"/>
      <c r="AC45" s="133"/>
      <c r="AD45" s="133"/>
      <c r="AE45" s="133"/>
      <c r="AF45" s="133"/>
      <c r="AG45" s="130"/>
      <c r="AH45" s="130">
        <v>2</v>
      </c>
      <c r="AI45" s="130" t="str">
        <f t="shared" si="0"/>
        <v/>
      </c>
      <c r="AJ45" s="130" t="str">
        <f t="shared" si="1"/>
        <v/>
      </c>
      <c r="AK45" s="130" t="str">
        <f t="shared" si="2"/>
        <v/>
      </c>
      <c r="AL45" s="130" t="str">
        <f t="shared" si="3"/>
        <v/>
      </c>
      <c r="AM45" s="130">
        <f t="shared" si="4"/>
        <v>0</v>
      </c>
      <c r="AN45" s="130">
        <f t="shared" si="5"/>
        <v>47</v>
      </c>
      <c r="AO45" s="130">
        <f t="shared" si="6"/>
        <v>0</v>
      </c>
      <c r="AP45" s="130">
        <f t="shared" si="7"/>
        <v>0</v>
      </c>
      <c r="AQ45" s="130">
        <f t="shared" si="8"/>
        <v>0</v>
      </c>
      <c r="AR45" s="130">
        <f t="shared" si="9"/>
        <v>47</v>
      </c>
      <c r="AS45" s="130" t="str">
        <f t="shared" si="10"/>
        <v/>
      </c>
      <c r="AT45" s="130" t="str">
        <f t="shared" si="11"/>
        <v/>
      </c>
      <c r="AU45" s="130" t="str">
        <f t="shared" si="12"/>
        <v/>
      </c>
      <c r="AV45" s="130" t="str">
        <f t="shared" si="13"/>
        <v/>
      </c>
      <c r="AW45" s="130">
        <f t="shared" si="14"/>
        <v>0</v>
      </c>
      <c r="AX45" s="131">
        <f t="shared" si="15"/>
        <v>47</v>
      </c>
      <c r="AY45" s="130">
        <f t="shared" si="16"/>
        <v>0</v>
      </c>
      <c r="AZ45" s="130">
        <f t="shared" si="17"/>
        <v>0</v>
      </c>
      <c r="BA45" s="130">
        <f t="shared" si="18"/>
        <v>0</v>
      </c>
      <c r="BB45" s="130">
        <f t="shared" si="19"/>
        <v>47</v>
      </c>
    </row>
    <row r="46" spans="1:54" ht="17.25" customHeight="1">
      <c r="A46" s="84"/>
      <c r="B46" s="82"/>
      <c r="C46" s="83" t="s">
        <v>29</v>
      </c>
      <c r="D46" s="26">
        <v>30</v>
      </c>
      <c r="E46" s="26">
        <v>10</v>
      </c>
      <c r="F46" s="132">
        <v>37</v>
      </c>
      <c r="G46" s="133"/>
      <c r="H46" s="133"/>
      <c r="I46" s="134"/>
      <c r="J46" s="133"/>
      <c r="K46" s="133"/>
      <c r="L46" s="133"/>
      <c r="M46" s="133"/>
      <c r="N46" s="133"/>
      <c r="O46" s="130"/>
      <c r="P46" s="133"/>
      <c r="Q46" s="133"/>
      <c r="R46" s="133"/>
      <c r="S46" s="133"/>
      <c r="T46" s="133"/>
      <c r="U46" s="130"/>
      <c r="V46" s="133"/>
      <c r="W46" s="133"/>
      <c r="X46" s="133"/>
      <c r="Y46" s="133"/>
      <c r="Z46" s="133"/>
      <c r="AA46" s="130"/>
      <c r="AB46" s="133"/>
      <c r="AC46" s="133"/>
      <c r="AD46" s="133"/>
      <c r="AE46" s="133"/>
      <c r="AF46" s="133"/>
      <c r="AG46" s="130"/>
      <c r="AH46" s="130">
        <v>2</v>
      </c>
      <c r="AI46" s="130" t="str">
        <f t="shared" si="0"/>
        <v/>
      </c>
      <c r="AJ46" s="130" t="str">
        <f t="shared" si="1"/>
        <v/>
      </c>
      <c r="AK46" s="130" t="str">
        <f t="shared" si="2"/>
        <v/>
      </c>
      <c r="AL46" s="130" t="str">
        <f t="shared" si="3"/>
        <v/>
      </c>
      <c r="AM46" s="130">
        <f t="shared" si="4"/>
        <v>0</v>
      </c>
      <c r="AN46" s="130">
        <f t="shared" si="5"/>
        <v>37</v>
      </c>
      <c r="AO46" s="130">
        <f t="shared" si="6"/>
        <v>0</v>
      </c>
      <c r="AP46" s="130">
        <f t="shared" si="7"/>
        <v>0</v>
      </c>
      <c r="AQ46" s="130">
        <f t="shared" si="8"/>
        <v>0</v>
      </c>
      <c r="AR46" s="130">
        <f t="shared" si="9"/>
        <v>37</v>
      </c>
      <c r="AS46" s="130" t="str">
        <f t="shared" si="10"/>
        <v/>
      </c>
      <c r="AT46" s="130" t="str">
        <f t="shared" si="11"/>
        <v/>
      </c>
      <c r="AU46" s="130" t="str">
        <f t="shared" si="12"/>
        <v/>
      </c>
      <c r="AV46" s="130" t="str">
        <f t="shared" si="13"/>
        <v/>
      </c>
      <c r="AW46" s="130">
        <f t="shared" si="14"/>
        <v>0</v>
      </c>
      <c r="AX46" s="131">
        <f t="shared" si="15"/>
        <v>37</v>
      </c>
      <c r="AY46" s="130">
        <f t="shared" si="16"/>
        <v>0</v>
      </c>
      <c r="AZ46" s="130">
        <f t="shared" si="17"/>
        <v>0</v>
      </c>
      <c r="BA46" s="130">
        <f t="shared" si="18"/>
        <v>0</v>
      </c>
      <c r="BB46" s="130">
        <f t="shared" si="19"/>
        <v>37</v>
      </c>
    </row>
    <row r="47" spans="1:54" ht="17.25" customHeight="1">
      <c r="A47" s="97"/>
      <c r="B47" s="98"/>
      <c r="C47" s="99" t="s">
        <v>30</v>
      </c>
      <c r="D47" s="27">
        <v>60</v>
      </c>
      <c r="E47" s="27">
        <v>117</v>
      </c>
      <c r="F47" s="137">
        <v>73</v>
      </c>
      <c r="G47" s="159"/>
      <c r="H47" s="159"/>
      <c r="I47" s="138"/>
      <c r="J47" s="159"/>
      <c r="K47" s="159"/>
      <c r="L47" s="159"/>
      <c r="M47" s="159"/>
      <c r="N47" s="159"/>
      <c r="O47" s="139"/>
      <c r="P47" s="159"/>
      <c r="Q47" s="159"/>
      <c r="R47" s="159"/>
      <c r="S47" s="159"/>
      <c r="T47" s="159"/>
      <c r="U47" s="139"/>
      <c r="V47" s="159"/>
      <c r="W47" s="159"/>
      <c r="X47" s="159"/>
      <c r="Y47" s="159"/>
      <c r="Z47" s="159"/>
      <c r="AA47" s="139"/>
      <c r="AB47" s="159"/>
      <c r="AC47" s="159"/>
      <c r="AD47" s="159"/>
      <c r="AE47" s="159"/>
      <c r="AF47" s="159"/>
      <c r="AG47" s="139"/>
      <c r="AH47" s="139">
        <v>2</v>
      </c>
      <c r="AI47" s="139" t="str">
        <f t="shared" si="0"/>
        <v/>
      </c>
      <c r="AJ47" s="139" t="str">
        <f t="shared" si="1"/>
        <v/>
      </c>
      <c r="AK47" s="139" t="str">
        <f t="shared" si="2"/>
        <v/>
      </c>
      <c r="AL47" s="139" t="str">
        <f t="shared" si="3"/>
        <v/>
      </c>
      <c r="AM47" s="139">
        <f t="shared" si="4"/>
        <v>0</v>
      </c>
      <c r="AN47" s="139">
        <f t="shared" si="5"/>
        <v>73</v>
      </c>
      <c r="AO47" s="139">
        <f t="shared" si="6"/>
        <v>0</v>
      </c>
      <c r="AP47" s="139">
        <f t="shared" si="7"/>
        <v>0</v>
      </c>
      <c r="AQ47" s="139">
        <f t="shared" si="8"/>
        <v>0</v>
      </c>
      <c r="AR47" s="139">
        <f t="shared" si="9"/>
        <v>73</v>
      </c>
      <c r="AS47" s="139" t="str">
        <f t="shared" si="10"/>
        <v/>
      </c>
      <c r="AT47" s="139" t="str">
        <f t="shared" si="11"/>
        <v/>
      </c>
      <c r="AU47" s="139" t="str">
        <f t="shared" si="12"/>
        <v/>
      </c>
      <c r="AV47" s="139" t="str">
        <f t="shared" si="13"/>
        <v/>
      </c>
      <c r="AW47" s="139">
        <f t="shared" si="14"/>
        <v>0</v>
      </c>
      <c r="AX47" s="140">
        <f t="shared" si="15"/>
        <v>73</v>
      </c>
      <c r="AY47" s="139">
        <f t="shared" si="16"/>
        <v>0</v>
      </c>
      <c r="AZ47" s="139">
        <f t="shared" si="17"/>
        <v>0</v>
      </c>
      <c r="BA47" s="139">
        <f t="shared" si="18"/>
        <v>0</v>
      </c>
      <c r="BB47" s="139">
        <f t="shared" si="19"/>
        <v>73</v>
      </c>
    </row>
    <row r="48" spans="1:54" ht="17.25" customHeight="1">
      <c r="A48" s="155"/>
      <c r="B48" s="156"/>
      <c r="C48" s="100" t="s">
        <v>121</v>
      </c>
      <c r="D48" s="123">
        <f>SUM(D39:D47)</f>
        <v>450</v>
      </c>
      <c r="E48" s="123">
        <f t="shared" ref="E48:BB48" si="22">SUM(E39:E47)</f>
        <v>705</v>
      </c>
      <c r="F48" s="157">
        <f t="shared" si="22"/>
        <v>503</v>
      </c>
      <c r="G48" s="161">
        <f t="shared" si="22"/>
        <v>0</v>
      </c>
      <c r="H48" s="161">
        <f t="shared" si="22"/>
        <v>0</v>
      </c>
      <c r="I48" s="158">
        <f t="shared" si="22"/>
        <v>0</v>
      </c>
      <c r="J48" s="161">
        <f t="shared" si="22"/>
        <v>0</v>
      </c>
      <c r="K48" s="161">
        <f t="shared" si="22"/>
        <v>0</v>
      </c>
      <c r="L48" s="161">
        <f t="shared" si="22"/>
        <v>0</v>
      </c>
      <c r="M48" s="161">
        <f t="shared" si="22"/>
        <v>0</v>
      </c>
      <c r="N48" s="161">
        <f t="shared" si="22"/>
        <v>0</v>
      </c>
      <c r="O48" s="141">
        <f t="shared" si="22"/>
        <v>0</v>
      </c>
      <c r="P48" s="161">
        <f t="shared" si="22"/>
        <v>5</v>
      </c>
      <c r="Q48" s="161">
        <f t="shared" si="22"/>
        <v>2</v>
      </c>
      <c r="R48" s="161">
        <f t="shared" si="22"/>
        <v>2</v>
      </c>
      <c r="S48" s="161">
        <f t="shared" si="22"/>
        <v>0</v>
      </c>
      <c r="T48" s="161">
        <f t="shared" si="22"/>
        <v>0</v>
      </c>
      <c r="U48" s="141">
        <f t="shared" si="22"/>
        <v>0</v>
      </c>
      <c r="V48" s="161">
        <f t="shared" si="22"/>
        <v>0</v>
      </c>
      <c r="W48" s="161">
        <f t="shared" si="22"/>
        <v>0</v>
      </c>
      <c r="X48" s="161">
        <f t="shared" si="22"/>
        <v>0</v>
      </c>
      <c r="Y48" s="161">
        <f t="shared" si="22"/>
        <v>0</v>
      </c>
      <c r="Z48" s="161">
        <f t="shared" si="22"/>
        <v>0</v>
      </c>
      <c r="AA48" s="141">
        <f t="shared" si="22"/>
        <v>0</v>
      </c>
      <c r="AB48" s="161">
        <f t="shared" si="22"/>
        <v>0</v>
      </c>
      <c r="AC48" s="161">
        <f t="shared" si="22"/>
        <v>0</v>
      </c>
      <c r="AD48" s="161">
        <f t="shared" si="22"/>
        <v>0</v>
      </c>
      <c r="AE48" s="161">
        <f t="shared" si="22"/>
        <v>0</v>
      </c>
      <c r="AF48" s="161">
        <f t="shared" si="22"/>
        <v>0</v>
      </c>
      <c r="AG48" s="141">
        <f t="shared" si="22"/>
        <v>0</v>
      </c>
      <c r="AH48" s="141">
        <f t="shared" si="22"/>
        <v>16</v>
      </c>
      <c r="AI48" s="141">
        <f t="shared" si="22"/>
        <v>0</v>
      </c>
      <c r="AJ48" s="141">
        <f t="shared" si="22"/>
        <v>0</v>
      </c>
      <c r="AK48" s="141">
        <f t="shared" si="22"/>
        <v>0</v>
      </c>
      <c r="AL48" s="141">
        <f t="shared" si="22"/>
        <v>0</v>
      </c>
      <c r="AM48" s="141">
        <f t="shared" si="22"/>
        <v>0</v>
      </c>
      <c r="AN48" s="141">
        <f t="shared" si="22"/>
        <v>503</v>
      </c>
      <c r="AO48" s="141">
        <f t="shared" si="22"/>
        <v>0</v>
      </c>
      <c r="AP48" s="141">
        <f t="shared" si="22"/>
        <v>2</v>
      </c>
      <c r="AQ48" s="141">
        <f t="shared" si="22"/>
        <v>0</v>
      </c>
      <c r="AR48" s="141">
        <f t="shared" si="22"/>
        <v>505</v>
      </c>
      <c r="AS48" s="141">
        <f t="shared" si="22"/>
        <v>0</v>
      </c>
      <c r="AT48" s="141">
        <f t="shared" si="22"/>
        <v>0</v>
      </c>
      <c r="AU48" s="141">
        <f t="shared" si="22"/>
        <v>0</v>
      </c>
      <c r="AV48" s="141">
        <f t="shared" si="22"/>
        <v>0</v>
      </c>
      <c r="AW48" s="141">
        <f t="shared" si="22"/>
        <v>0</v>
      </c>
      <c r="AX48" s="142">
        <f t="shared" si="22"/>
        <v>503</v>
      </c>
      <c r="AY48" s="141">
        <f t="shared" si="22"/>
        <v>0</v>
      </c>
      <c r="AZ48" s="141">
        <f t="shared" si="22"/>
        <v>0</v>
      </c>
      <c r="BA48" s="141">
        <f t="shared" si="22"/>
        <v>0</v>
      </c>
      <c r="BB48" s="141">
        <f t="shared" si="22"/>
        <v>503</v>
      </c>
    </row>
    <row r="49" spans="1:54" ht="17.25" customHeight="1">
      <c r="A49" s="148" t="s">
        <v>125</v>
      </c>
      <c r="B49" s="149"/>
      <c r="C49" s="150"/>
      <c r="D49" s="30"/>
      <c r="E49" s="30"/>
      <c r="F49" s="151"/>
      <c r="G49" s="160"/>
      <c r="H49" s="160"/>
      <c r="I49" s="152"/>
      <c r="J49" s="160"/>
      <c r="K49" s="160"/>
      <c r="L49" s="160"/>
      <c r="M49" s="160"/>
      <c r="N49" s="160"/>
      <c r="O49" s="153"/>
      <c r="P49" s="160"/>
      <c r="Q49" s="160"/>
      <c r="R49" s="160"/>
      <c r="S49" s="160"/>
      <c r="T49" s="160"/>
      <c r="U49" s="153"/>
      <c r="V49" s="160"/>
      <c r="W49" s="160"/>
      <c r="X49" s="160"/>
      <c r="Y49" s="160"/>
      <c r="Z49" s="160"/>
      <c r="AA49" s="153"/>
      <c r="AB49" s="160"/>
      <c r="AC49" s="160"/>
      <c r="AD49" s="160"/>
      <c r="AE49" s="160"/>
      <c r="AF49" s="160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4"/>
      <c r="AY49" s="153"/>
      <c r="AZ49" s="153"/>
      <c r="BA49" s="153"/>
      <c r="BB49" s="153"/>
    </row>
    <row r="50" spans="1:54" ht="17.25" customHeight="1">
      <c r="A50" s="84"/>
      <c r="B50" s="82" t="s">
        <v>187</v>
      </c>
      <c r="C50" s="83"/>
      <c r="D50" s="26"/>
      <c r="E50" s="26"/>
      <c r="F50" s="26"/>
      <c r="G50" s="26"/>
      <c r="H50" s="26"/>
      <c r="I50" s="26"/>
      <c r="J50" s="133"/>
      <c r="K50" s="133"/>
      <c r="L50" s="133"/>
      <c r="M50" s="133"/>
      <c r="N50" s="133"/>
      <c r="O50" s="130"/>
      <c r="P50" s="26"/>
      <c r="Q50" s="26"/>
      <c r="R50" s="132"/>
      <c r="S50" s="133"/>
      <c r="T50" s="133"/>
      <c r="U50" s="134"/>
      <c r="V50" s="133"/>
      <c r="W50" s="133"/>
      <c r="X50" s="133"/>
      <c r="Y50" s="133"/>
      <c r="Z50" s="133"/>
      <c r="AA50" s="130"/>
      <c r="AB50" s="133"/>
      <c r="AC50" s="133"/>
      <c r="AD50" s="133"/>
      <c r="AE50" s="133"/>
      <c r="AF50" s="133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/>
      <c r="AY50" s="130"/>
      <c r="AZ50" s="130"/>
      <c r="BA50" s="130"/>
      <c r="BB50" s="130"/>
    </row>
    <row r="51" spans="1:54" ht="17.25" customHeight="1">
      <c r="A51" s="84"/>
      <c r="B51" s="82"/>
      <c r="C51" s="83" t="s">
        <v>147</v>
      </c>
      <c r="D51" s="26"/>
      <c r="E51" s="26"/>
      <c r="F51" s="26"/>
      <c r="G51" s="26"/>
      <c r="H51" s="26"/>
      <c r="I51" s="26"/>
      <c r="J51" s="133"/>
      <c r="K51" s="133"/>
      <c r="L51" s="133"/>
      <c r="M51" s="133"/>
      <c r="N51" s="133"/>
      <c r="O51" s="130"/>
      <c r="P51" s="26"/>
      <c r="Q51" s="26"/>
      <c r="R51" s="134"/>
      <c r="S51" s="133">
        <v>20</v>
      </c>
      <c r="T51" s="133">
        <v>17</v>
      </c>
      <c r="U51" s="132">
        <v>10</v>
      </c>
      <c r="V51" s="133"/>
      <c r="W51" s="133"/>
      <c r="X51" s="133"/>
      <c r="Y51" s="133"/>
      <c r="Z51" s="133"/>
      <c r="AA51" s="130"/>
      <c r="AB51" s="133"/>
      <c r="AC51" s="133"/>
      <c r="AD51" s="133"/>
      <c r="AE51" s="133"/>
      <c r="AF51" s="133"/>
      <c r="AG51" s="130"/>
      <c r="AH51" s="130">
        <v>2</v>
      </c>
      <c r="AI51" s="130" t="str">
        <f t="shared" si="0"/>
        <v/>
      </c>
      <c r="AJ51" s="130" t="str">
        <f t="shared" si="1"/>
        <v/>
      </c>
      <c r="AK51" s="130" t="str">
        <f t="shared" si="2"/>
        <v/>
      </c>
      <c r="AL51" s="130" t="str">
        <f t="shared" si="3"/>
        <v/>
      </c>
      <c r="AM51" s="130">
        <f t="shared" si="4"/>
        <v>0</v>
      </c>
      <c r="AN51" s="130">
        <f t="shared" si="5"/>
        <v>0</v>
      </c>
      <c r="AO51" s="130">
        <f t="shared" si="6"/>
        <v>0</v>
      </c>
      <c r="AP51" s="130">
        <f t="shared" si="7"/>
        <v>10</v>
      </c>
      <c r="AQ51" s="130">
        <f t="shared" si="8"/>
        <v>0</v>
      </c>
      <c r="AR51" s="130">
        <f t="shared" si="9"/>
        <v>10</v>
      </c>
      <c r="AS51" s="130" t="str">
        <f t="shared" si="10"/>
        <v/>
      </c>
      <c r="AT51" s="130" t="str">
        <f t="shared" si="11"/>
        <v/>
      </c>
      <c r="AU51" s="130" t="str">
        <f t="shared" si="12"/>
        <v/>
      </c>
      <c r="AV51" s="130" t="str">
        <f t="shared" si="13"/>
        <v/>
      </c>
      <c r="AW51" s="130">
        <f t="shared" si="14"/>
        <v>0</v>
      </c>
      <c r="AX51" s="131">
        <f t="shared" si="15"/>
        <v>0</v>
      </c>
      <c r="AY51" s="130">
        <f t="shared" si="16"/>
        <v>0</v>
      </c>
      <c r="AZ51" s="130">
        <f t="shared" si="17"/>
        <v>0</v>
      </c>
      <c r="BA51" s="130">
        <f t="shared" si="18"/>
        <v>0</v>
      </c>
      <c r="BB51" s="130">
        <f t="shared" si="19"/>
        <v>0</v>
      </c>
    </row>
    <row r="52" spans="1:54" ht="17.25" customHeight="1">
      <c r="A52" s="84"/>
      <c r="B52" s="82"/>
      <c r="C52" s="83" t="s">
        <v>33</v>
      </c>
      <c r="D52" s="26"/>
      <c r="E52" s="26"/>
      <c r="F52" s="26"/>
      <c r="G52" s="26"/>
      <c r="H52" s="26"/>
      <c r="I52" s="26"/>
      <c r="J52" s="133"/>
      <c r="K52" s="133"/>
      <c r="L52" s="133"/>
      <c r="M52" s="133"/>
      <c r="N52" s="133"/>
      <c r="O52" s="130"/>
      <c r="P52" s="26">
        <v>10</v>
      </c>
      <c r="Q52" s="26">
        <v>7</v>
      </c>
      <c r="R52" s="132">
        <v>6</v>
      </c>
      <c r="S52" s="133"/>
      <c r="T52" s="133"/>
      <c r="U52" s="134"/>
      <c r="V52" s="133"/>
      <c r="W52" s="133"/>
      <c r="X52" s="133"/>
      <c r="Y52" s="133"/>
      <c r="Z52" s="133"/>
      <c r="AA52" s="130"/>
      <c r="AB52" s="133"/>
      <c r="AC52" s="133"/>
      <c r="AD52" s="133"/>
      <c r="AE52" s="133"/>
      <c r="AF52" s="133"/>
      <c r="AG52" s="130"/>
      <c r="AH52" s="130">
        <v>2</v>
      </c>
      <c r="AI52" s="130" t="str">
        <f t="shared" si="0"/>
        <v/>
      </c>
      <c r="AJ52" s="130" t="str">
        <f t="shared" si="1"/>
        <v/>
      </c>
      <c r="AK52" s="130" t="str">
        <f t="shared" si="2"/>
        <v/>
      </c>
      <c r="AL52" s="130" t="str">
        <f t="shared" si="3"/>
        <v/>
      </c>
      <c r="AM52" s="130">
        <f t="shared" si="4"/>
        <v>0</v>
      </c>
      <c r="AN52" s="130">
        <f t="shared" si="5"/>
        <v>0</v>
      </c>
      <c r="AO52" s="130">
        <f t="shared" si="6"/>
        <v>0</v>
      </c>
      <c r="AP52" s="130">
        <f t="shared" si="7"/>
        <v>6</v>
      </c>
      <c r="AQ52" s="130">
        <f t="shared" si="8"/>
        <v>0</v>
      </c>
      <c r="AR52" s="130">
        <f t="shared" si="9"/>
        <v>6</v>
      </c>
      <c r="AS52" s="130" t="str">
        <f t="shared" si="10"/>
        <v/>
      </c>
      <c r="AT52" s="130" t="str">
        <f t="shared" si="11"/>
        <v/>
      </c>
      <c r="AU52" s="130" t="str">
        <f t="shared" si="12"/>
        <v/>
      </c>
      <c r="AV52" s="130" t="str">
        <f t="shared" si="13"/>
        <v/>
      </c>
      <c r="AW52" s="130">
        <f t="shared" si="14"/>
        <v>0</v>
      </c>
      <c r="AX52" s="131">
        <f t="shared" si="15"/>
        <v>0</v>
      </c>
      <c r="AY52" s="130">
        <f t="shared" si="16"/>
        <v>0</v>
      </c>
      <c r="AZ52" s="130">
        <f t="shared" si="17"/>
        <v>0</v>
      </c>
      <c r="BA52" s="130">
        <f t="shared" si="18"/>
        <v>0</v>
      </c>
      <c r="BB52" s="130">
        <f t="shared" si="19"/>
        <v>0</v>
      </c>
    </row>
    <row r="53" spans="1:54" ht="17.25" customHeight="1">
      <c r="A53" s="84"/>
      <c r="B53" s="82"/>
      <c r="C53" s="83" t="s">
        <v>15</v>
      </c>
      <c r="D53" s="26"/>
      <c r="E53" s="26"/>
      <c r="F53" s="26"/>
      <c r="G53" s="26"/>
      <c r="H53" s="26"/>
      <c r="I53" s="26"/>
      <c r="J53" s="133"/>
      <c r="K53" s="133"/>
      <c r="L53" s="133"/>
      <c r="M53" s="133"/>
      <c r="N53" s="133"/>
      <c r="O53" s="130"/>
      <c r="P53" s="26">
        <v>25</v>
      </c>
      <c r="Q53" s="26">
        <v>4</v>
      </c>
      <c r="R53" s="132">
        <v>3</v>
      </c>
      <c r="S53" s="133">
        <v>25</v>
      </c>
      <c r="T53" s="133">
        <v>9</v>
      </c>
      <c r="U53" s="132">
        <v>5</v>
      </c>
      <c r="V53" s="133"/>
      <c r="W53" s="133"/>
      <c r="X53" s="133"/>
      <c r="Y53" s="133"/>
      <c r="Z53" s="133"/>
      <c r="AA53" s="130"/>
      <c r="AB53" s="133"/>
      <c r="AC53" s="133"/>
      <c r="AD53" s="133"/>
      <c r="AE53" s="133"/>
      <c r="AF53" s="133"/>
      <c r="AG53" s="130"/>
      <c r="AH53" s="130">
        <v>2</v>
      </c>
      <c r="AI53" s="130" t="str">
        <f t="shared" si="0"/>
        <v/>
      </c>
      <c r="AJ53" s="130" t="str">
        <f t="shared" si="1"/>
        <v/>
      </c>
      <c r="AK53" s="130" t="str">
        <f t="shared" si="2"/>
        <v/>
      </c>
      <c r="AL53" s="130" t="str">
        <f t="shared" si="3"/>
        <v/>
      </c>
      <c r="AM53" s="130">
        <f t="shared" si="4"/>
        <v>0</v>
      </c>
      <c r="AN53" s="130">
        <f t="shared" si="5"/>
        <v>0</v>
      </c>
      <c r="AO53" s="130">
        <f t="shared" si="6"/>
        <v>0</v>
      </c>
      <c r="AP53" s="130">
        <f t="shared" si="7"/>
        <v>8</v>
      </c>
      <c r="AQ53" s="130">
        <f t="shared" si="8"/>
        <v>0</v>
      </c>
      <c r="AR53" s="130">
        <f t="shared" si="9"/>
        <v>8</v>
      </c>
      <c r="AS53" s="130" t="str">
        <f t="shared" si="10"/>
        <v/>
      </c>
      <c r="AT53" s="130" t="str">
        <f t="shared" si="11"/>
        <v/>
      </c>
      <c r="AU53" s="130" t="str">
        <f t="shared" si="12"/>
        <v/>
      </c>
      <c r="AV53" s="130" t="str">
        <f t="shared" si="13"/>
        <v/>
      </c>
      <c r="AW53" s="130">
        <f t="shared" si="14"/>
        <v>0</v>
      </c>
      <c r="AX53" s="131">
        <f t="shared" si="15"/>
        <v>0</v>
      </c>
      <c r="AY53" s="130">
        <f t="shared" si="16"/>
        <v>0</v>
      </c>
      <c r="AZ53" s="130">
        <f t="shared" si="17"/>
        <v>0</v>
      </c>
      <c r="BA53" s="130">
        <f t="shared" si="18"/>
        <v>0</v>
      </c>
      <c r="BB53" s="130">
        <f t="shared" si="19"/>
        <v>0</v>
      </c>
    </row>
    <row r="54" spans="1:54" ht="17.25" customHeight="1">
      <c r="A54" s="84"/>
      <c r="B54" s="82"/>
      <c r="C54" s="83" t="s">
        <v>16</v>
      </c>
      <c r="D54" s="26"/>
      <c r="E54" s="26"/>
      <c r="F54" s="26"/>
      <c r="G54" s="26"/>
      <c r="H54" s="26"/>
      <c r="I54" s="26"/>
      <c r="J54" s="133"/>
      <c r="K54" s="133"/>
      <c r="L54" s="133"/>
      <c r="M54" s="133"/>
      <c r="N54" s="133"/>
      <c r="O54" s="133"/>
      <c r="P54" s="26">
        <v>10</v>
      </c>
      <c r="Q54" s="26">
        <v>7</v>
      </c>
      <c r="R54" s="132">
        <v>2</v>
      </c>
      <c r="S54" s="133">
        <v>15</v>
      </c>
      <c r="T54" s="133">
        <v>14</v>
      </c>
      <c r="U54" s="132">
        <v>12</v>
      </c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>
        <v>2</v>
      </c>
      <c r="AI54" s="130" t="str">
        <f t="shared" si="0"/>
        <v/>
      </c>
      <c r="AJ54" s="130" t="str">
        <f t="shared" si="1"/>
        <v/>
      </c>
      <c r="AK54" s="130" t="str">
        <f t="shared" si="2"/>
        <v/>
      </c>
      <c r="AL54" s="130" t="str">
        <f t="shared" si="3"/>
        <v/>
      </c>
      <c r="AM54" s="130">
        <f t="shared" si="4"/>
        <v>0</v>
      </c>
      <c r="AN54" s="130">
        <f t="shared" si="5"/>
        <v>0</v>
      </c>
      <c r="AO54" s="130">
        <f t="shared" si="6"/>
        <v>0</v>
      </c>
      <c r="AP54" s="130">
        <f t="shared" si="7"/>
        <v>14</v>
      </c>
      <c r="AQ54" s="130">
        <f t="shared" si="8"/>
        <v>0</v>
      </c>
      <c r="AR54" s="130">
        <f t="shared" si="9"/>
        <v>14</v>
      </c>
      <c r="AS54" s="130" t="str">
        <f t="shared" si="10"/>
        <v/>
      </c>
      <c r="AT54" s="130" t="str">
        <f t="shared" si="11"/>
        <v/>
      </c>
      <c r="AU54" s="130" t="str">
        <f t="shared" si="12"/>
        <v/>
      </c>
      <c r="AV54" s="130" t="str">
        <f t="shared" si="13"/>
        <v/>
      </c>
      <c r="AW54" s="130">
        <f t="shared" si="14"/>
        <v>0</v>
      </c>
      <c r="AX54" s="131">
        <f t="shared" si="15"/>
        <v>0</v>
      </c>
      <c r="AY54" s="130">
        <f t="shared" si="16"/>
        <v>0</v>
      </c>
      <c r="AZ54" s="130">
        <f t="shared" si="17"/>
        <v>0</v>
      </c>
      <c r="BA54" s="130">
        <f t="shared" si="18"/>
        <v>0</v>
      </c>
      <c r="BB54" s="130">
        <f t="shared" si="19"/>
        <v>0</v>
      </c>
    </row>
    <row r="55" spans="1:54" ht="17.25" customHeight="1">
      <c r="A55" s="84"/>
      <c r="B55" s="82"/>
      <c r="C55" s="83" t="s">
        <v>150</v>
      </c>
      <c r="D55" s="26"/>
      <c r="E55" s="26"/>
      <c r="F55" s="26"/>
      <c r="G55" s="26"/>
      <c r="H55" s="26"/>
      <c r="I55" s="26"/>
      <c r="J55" s="133"/>
      <c r="K55" s="133"/>
      <c r="L55" s="133"/>
      <c r="M55" s="133"/>
      <c r="N55" s="133"/>
      <c r="O55" s="130"/>
      <c r="P55" s="26"/>
      <c r="Q55" s="26"/>
      <c r="R55" s="134"/>
      <c r="S55" s="133">
        <v>20</v>
      </c>
      <c r="T55" s="133">
        <v>4</v>
      </c>
      <c r="U55" s="132">
        <v>4</v>
      </c>
      <c r="V55" s="133"/>
      <c r="W55" s="133"/>
      <c r="X55" s="133"/>
      <c r="Y55" s="133"/>
      <c r="Z55" s="133"/>
      <c r="AA55" s="130"/>
      <c r="AB55" s="133"/>
      <c r="AC55" s="133"/>
      <c r="AD55" s="133"/>
      <c r="AE55" s="133"/>
      <c r="AF55" s="133"/>
      <c r="AG55" s="130"/>
      <c r="AH55" s="130">
        <v>2</v>
      </c>
      <c r="AI55" s="130" t="str">
        <f t="shared" si="0"/>
        <v/>
      </c>
      <c r="AJ55" s="130" t="str">
        <f t="shared" si="1"/>
        <v/>
      </c>
      <c r="AK55" s="130" t="str">
        <f t="shared" si="2"/>
        <v/>
      </c>
      <c r="AL55" s="130" t="str">
        <f t="shared" si="3"/>
        <v/>
      </c>
      <c r="AM55" s="130">
        <f t="shared" si="4"/>
        <v>0</v>
      </c>
      <c r="AN55" s="130">
        <f t="shared" si="5"/>
        <v>0</v>
      </c>
      <c r="AO55" s="130">
        <f t="shared" si="6"/>
        <v>0</v>
      </c>
      <c r="AP55" s="130">
        <f t="shared" si="7"/>
        <v>4</v>
      </c>
      <c r="AQ55" s="130">
        <f t="shared" si="8"/>
        <v>0</v>
      </c>
      <c r="AR55" s="130">
        <f t="shared" si="9"/>
        <v>4</v>
      </c>
      <c r="AS55" s="130" t="str">
        <f t="shared" si="10"/>
        <v/>
      </c>
      <c r="AT55" s="130" t="str">
        <f t="shared" si="11"/>
        <v/>
      </c>
      <c r="AU55" s="130" t="str">
        <f t="shared" si="12"/>
        <v/>
      </c>
      <c r="AV55" s="130" t="str">
        <f t="shared" si="13"/>
        <v/>
      </c>
      <c r="AW55" s="130">
        <f t="shared" si="14"/>
        <v>0</v>
      </c>
      <c r="AX55" s="131">
        <f t="shared" si="15"/>
        <v>0</v>
      </c>
      <c r="AY55" s="130">
        <f t="shared" si="16"/>
        <v>0</v>
      </c>
      <c r="AZ55" s="130">
        <f t="shared" si="17"/>
        <v>0</v>
      </c>
      <c r="BA55" s="130">
        <f t="shared" si="18"/>
        <v>0</v>
      </c>
      <c r="BB55" s="130">
        <f t="shared" si="19"/>
        <v>0</v>
      </c>
    </row>
    <row r="56" spans="1:54" ht="17.25" customHeight="1">
      <c r="A56" s="84"/>
      <c r="B56" s="82"/>
      <c r="C56" s="83" t="s">
        <v>151</v>
      </c>
      <c r="D56" s="26"/>
      <c r="E56" s="26"/>
      <c r="F56" s="26"/>
      <c r="G56" s="26"/>
      <c r="H56" s="26"/>
      <c r="I56" s="26"/>
      <c r="J56" s="133"/>
      <c r="K56" s="133"/>
      <c r="L56" s="133"/>
      <c r="M56" s="133"/>
      <c r="N56" s="133"/>
      <c r="O56" s="133"/>
      <c r="P56" s="26"/>
      <c r="Q56" s="26"/>
      <c r="R56" s="134"/>
      <c r="S56" s="133">
        <v>20</v>
      </c>
      <c r="T56" s="133">
        <v>3</v>
      </c>
      <c r="U56" s="132">
        <v>3</v>
      </c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>
        <v>2</v>
      </c>
      <c r="AI56" s="130" t="str">
        <f t="shared" si="0"/>
        <v/>
      </c>
      <c r="AJ56" s="130" t="str">
        <f t="shared" si="1"/>
        <v/>
      </c>
      <c r="AK56" s="130" t="str">
        <f t="shared" si="2"/>
        <v/>
      </c>
      <c r="AL56" s="130" t="str">
        <f t="shared" si="3"/>
        <v/>
      </c>
      <c r="AM56" s="130">
        <f t="shared" si="4"/>
        <v>0</v>
      </c>
      <c r="AN56" s="130">
        <f t="shared" si="5"/>
        <v>0</v>
      </c>
      <c r="AO56" s="130">
        <f t="shared" si="6"/>
        <v>0</v>
      </c>
      <c r="AP56" s="130">
        <f t="shared" si="7"/>
        <v>3</v>
      </c>
      <c r="AQ56" s="130">
        <f t="shared" si="8"/>
        <v>0</v>
      </c>
      <c r="AR56" s="130">
        <f t="shared" si="9"/>
        <v>3</v>
      </c>
      <c r="AS56" s="130" t="str">
        <f t="shared" si="10"/>
        <v/>
      </c>
      <c r="AT56" s="130" t="str">
        <f t="shared" si="11"/>
        <v/>
      </c>
      <c r="AU56" s="130" t="str">
        <f t="shared" si="12"/>
        <v/>
      </c>
      <c r="AV56" s="130" t="str">
        <f t="shared" si="13"/>
        <v/>
      </c>
      <c r="AW56" s="130">
        <f t="shared" si="14"/>
        <v>0</v>
      </c>
      <c r="AX56" s="131">
        <f t="shared" si="15"/>
        <v>0</v>
      </c>
      <c r="AY56" s="130">
        <f t="shared" si="16"/>
        <v>0</v>
      </c>
      <c r="AZ56" s="130">
        <f t="shared" si="17"/>
        <v>0</v>
      </c>
      <c r="BA56" s="130">
        <f t="shared" si="18"/>
        <v>0</v>
      </c>
      <c r="BB56" s="130">
        <f t="shared" si="19"/>
        <v>0</v>
      </c>
    </row>
    <row r="57" spans="1:54" ht="17.25" customHeight="1">
      <c r="A57" s="84"/>
      <c r="B57" s="82"/>
      <c r="C57" s="83" t="s">
        <v>152</v>
      </c>
      <c r="D57" s="26"/>
      <c r="E57" s="26"/>
      <c r="F57" s="26"/>
      <c r="G57" s="26"/>
      <c r="H57" s="26"/>
      <c r="I57" s="26"/>
      <c r="J57" s="133"/>
      <c r="K57" s="133"/>
      <c r="L57" s="133"/>
      <c r="M57" s="133"/>
      <c r="N57" s="133"/>
      <c r="O57" s="130"/>
      <c r="P57" s="26"/>
      <c r="Q57" s="26"/>
      <c r="R57" s="134"/>
      <c r="S57" s="133">
        <v>20</v>
      </c>
      <c r="T57" s="133">
        <v>8</v>
      </c>
      <c r="U57" s="132">
        <v>8</v>
      </c>
      <c r="V57" s="133"/>
      <c r="W57" s="133"/>
      <c r="X57" s="133"/>
      <c r="Y57" s="133"/>
      <c r="Z57" s="133"/>
      <c r="AA57" s="130"/>
      <c r="AB57" s="133"/>
      <c r="AC57" s="133"/>
      <c r="AD57" s="133"/>
      <c r="AE57" s="133"/>
      <c r="AF57" s="133"/>
      <c r="AG57" s="130"/>
      <c r="AH57" s="130">
        <v>2</v>
      </c>
      <c r="AI57" s="130" t="str">
        <f t="shared" si="0"/>
        <v/>
      </c>
      <c r="AJ57" s="130" t="str">
        <f t="shared" si="1"/>
        <v/>
      </c>
      <c r="AK57" s="130" t="str">
        <f t="shared" si="2"/>
        <v/>
      </c>
      <c r="AL57" s="130" t="str">
        <f t="shared" si="3"/>
        <v/>
      </c>
      <c r="AM57" s="130">
        <f t="shared" si="4"/>
        <v>0</v>
      </c>
      <c r="AN57" s="130">
        <f t="shared" si="5"/>
        <v>0</v>
      </c>
      <c r="AO57" s="130">
        <f t="shared" si="6"/>
        <v>0</v>
      </c>
      <c r="AP57" s="130">
        <f t="shared" si="7"/>
        <v>8</v>
      </c>
      <c r="AQ57" s="130">
        <f t="shared" si="8"/>
        <v>0</v>
      </c>
      <c r="AR57" s="130">
        <f t="shared" si="9"/>
        <v>8</v>
      </c>
      <c r="AS57" s="130" t="str">
        <f t="shared" si="10"/>
        <v/>
      </c>
      <c r="AT57" s="130" t="str">
        <f t="shared" si="11"/>
        <v/>
      </c>
      <c r="AU57" s="130" t="str">
        <f t="shared" si="12"/>
        <v/>
      </c>
      <c r="AV57" s="130" t="str">
        <f t="shared" si="13"/>
        <v/>
      </c>
      <c r="AW57" s="130">
        <f t="shared" si="14"/>
        <v>0</v>
      </c>
      <c r="AX57" s="131">
        <f t="shared" si="15"/>
        <v>0</v>
      </c>
      <c r="AY57" s="130">
        <f t="shared" si="16"/>
        <v>0</v>
      </c>
      <c r="AZ57" s="130">
        <f t="shared" si="17"/>
        <v>0</v>
      </c>
      <c r="BA57" s="130">
        <f t="shared" si="18"/>
        <v>0</v>
      </c>
      <c r="BB57" s="130">
        <f t="shared" si="19"/>
        <v>0</v>
      </c>
    </row>
    <row r="58" spans="1:54" ht="17.25" customHeight="1">
      <c r="A58" s="84"/>
      <c r="B58" s="82"/>
      <c r="C58" s="83" t="s">
        <v>155</v>
      </c>
      <c r="D58" s="26"/>
      <c r="E58" s="26"/>
      <c r="F58" s="26"/>
      <c r="G58" s="26"/>
      <c r="H58" s="26"/>
      <c r="I58" s="26"/>
      <c r="J58" s="133"/>
      <c r="K58" s="133"/>
      <c r="L58" s="133"/>
      <c r="M58" s="133"/>
      <c r="N58" s="133"/>
      <c r="O58" s="130"/>
      <c r="P58" s="26">
        <v>15</v>
      </c>
      <c r="Q58" s="26">
        <v>5</v>
      </c>
      <c r="R58" s="132">
        <v>4</v>
      </c>
      <c r="S58" s="133"/>
      <c r="T58" s="133"/>
      <c r="U58" s="134"/>
      <c r="V58" s="133"/>
      <c r="W58" s="133"/>
      <c r="X58" s="133"/>
      <c r="Y58" s="133"/>
      <c r="Z58" s="133"/>
      <c r="AA58" s="130"/>
      <c r="AB58" s="133"/>
      <c r="AC58" s="133"/>
      <c r="AD58" s="133"/>
      <c r="AE58" s="133"/>
      <c r="AF58" s="133"/>
      <c r="AG58" s="130"/>
      <c r="AH58" s="130">
        <v>2</v>
      </c>
      <c r="AI58" s="130" t="str">
        <f t="shared" si="0"/>
        <v/>
      </c>
      <c r="AJ58" s="130" t="str">
        <f t="shared" si="1"/>
        <v/>
      </c>
      <c r="AK58" s="130" t="str">
        <f t="shared" si="2"/>
        <v/>
      </c>
      <c r="AL58" s="130" t="str">
        <f t="shared" si="3"/>
        <v/>
      </c>
      <c r="AM58" s="130">
        <f t="shared" si="4"/>
        <v>0</v>
      </c>
      <c r="AN58" s="130">
        <f t="shared" si="5"/>
        <v>0</v>
      </c>
      <c r="AO58" s="130">
        <f t="shared" si="6"/>
        <v>0</v>
      </c>
      <c r="AP58" s="130">
        <f t="shared" si="7"/>
        <v>4</v>
      </c>
      <c r="AQ58" s="130">
        <f t="shared" si="8"/>
        <v>0</v>
      </c>
      <c r="AR58" s="130">
        <f t="shared" si="9"/>
        <v>4</v>
      </c>
      <c r="AS58" s="130" t="str">
        <f t="shared" si="10"/>
        <v/>
      </c>
      <c r="AT58" s="130" t="str">
        <f t="shared" si="11"/>
        <v/>
      </c>
      <c r="AU58" s="130" t="str">
        <f t="shared" si="12"/>
        <v/>
      </c>
      <c r="AV58" s="130" t="str">
        <f t="shared" si="13"/>
        <v/>
      </c>
      <c r="AW58" s="130">
        <f t="shared" si="14"/>
        <v>0</v>
      </c>
      <c r="AX58" s="131">
        <f t="shared" si="15"/>
        <v>0</v>
      </c>
      <c r="AY58" s="130">
        <f t="shared" si="16"/>
        <v>0</v>
      </c>
      <c r="AZ58" s="130">
        <f t="shared" si="17"/>
        <v>0</v>
      </c>
      <c r="BA58" s="130">
        <f t="shared" si="18"/>
        <v>0</v>
      </c>
      <c r="BB58" s="130">
        <f t="shared" si="19"/>
        <v>0</v>
      </c>
    </row>
    <row r="59" spans="1:54" ht="17.25" customHeight="1">
      <c r="A59" s="84"/>
      <c r="B59" s="82"/>
      <c r="C59" s="83" t="s">
        <v>41</v>
      </c>
      <c r="D59" s="26"/>
      <c r="E59" s="26"/>
      <c r="F59" s="26"/>
      <c r="G59" s="26"/>
      <c r="H59" s="26"/>
      <c r="I59" s="26"/>
      <c r="J59" s="133"/>
      <c r="K59" s="133"/>
      <c r="L59" s="133"/>
      <c r="M59" s="133"/>
      <c r="N59" s="133"/>
      <c r="O59" s="130"/>
      <c r="P59" s="26">
        <v>10</v>
      </c>
      <c r="Q59" s="26">
        <v>2</v>
      </c>
      <c r="R59" s="132">
        <v>1</v>
      </c>
      <c r="S59" s="133">
        <v>10</v>
      </c>
      <c r="T59" s="133">
        <v>3</v>
      </c>
      <c r="U59" s="132">
        <v>3</v>
      </c>
      <c r="V59" s="133"/>
      <c r="W59" s="133"/>
      <c r="X59" s="133"/>
      <c r="Y59" s="133"/>
      <c r="Z59" s="133"/>
      <c r="AA59" s="130"/>
      <c r="AB59" s="133"/>
      <c r="AC59" s="133"/>
      <c r="AD59" s="133"/>
      <c r="AE59" s="133"/>
      <c r="AF59" s="133"/>
      <c r="AG59" s="130"/>
      <c r="AH59" s="130">
        <v>2</v>
      </c>
      <c r="AI59" s="130" t="str">
        <f t="shared" si="0"/>
        <v/>
      </c>
      <c r="AJ59" s="130" t="str">
        <f t="shared" si="1"/>
        <v/>
      </c>
      <c r="AK59" s="130" t="str">
        <f t="shared" si="2"/>
        <v/>
      </c>
      <c r="AL59" s="130" t="str">
        <f t="shared" si="3"/>
        <v/>
      </c>
      <c r="AM59" s="130">
        <f t="shared" si="4"/>
        <v>0</v>
      </c>
      <c r="AN59" s="130">
        <f t="shared" si="5"/>
        <v>0</v>
      </c>
      <c r="AO59" s="130">
        <f t="shared" si="6"/>
        <v>0</v>
      </c>
      <c r="AP59" s="130">
        <f t="shared" si="7"/>
        <v>4</v>
      </c>
      <c r="AQ59" s="130">
        <f t="shared" si="8"/>
        <v>0</v>
      </c>
      <c r="AR59" s="130">
        <f t="shared" si="9"/>
        <v>4</v>
      </c>
      <c r="AS59" s="130" t="str">
        <f t="shared" si="10"/>
        <v/>
      </c>
      <c r="AT59" s="130" t="str">
        <f t="shared" si="11"/>
        <v/>
      </c>
      <c r="AU59" s="130" t="str">
        <f t="shared" si="12"/>
        <v/>
      </c>
      <c r="AV59" s="130" t="str">
        <f t="shared" si="13"/>
        <v/>
      </c>
      <c r="AW59" s="130">
        <f t="shared" si="14"/>
        <v>0</v>
      </c>
      <c r="AX59" s="131">
        <f t="shared" si="15"/>
        <v>0</v>
      </c>
      <c r="AY59" s="130">
        <f t="shared" si="16"/>
        <v>0</v>
      </c>
      <c r="AZ59" s="130">
        <f t="shared" si="17"/>
        <v>0</v>
      </c>
      <c r="BA59" s="130">
        <f t="shared" si="18"/>
        <v>0</v>
      </c>
      <c r="BB59" s="130">
        <f t="shared" si="19"/>
        <v>0</v>
      </c>
    </row>
    <row r="60" spans="1:54" ht="17.25" customHeight="1">
      <c r="A60" s="84"/>
      <c r="B60" s="82"/>
      <c r="C60" s="85" t="s">
        <v>156</v>
      </c>
      <c r="D60" s="26"/>
      <c r="E60" s="26"/>
      <c r="F60" s="26"/>
      <c r="G60" s="26"/>
      <c r="H60" s="26"/>
      <c r="I60" s="26"/>
      <c r="J60" s="133"/>
      <c r="K60" s="133"/>
      <c r="L60" s="133"/>
      <c r="M60" s="133"/>
      <c r="N60" s="133"/>
      <c r="O60" s="130"/>
      <c r="P60" s="26">
        <v>7</v>
      </c>
      <c r="Q60" s="26">
        <v>1</v>
      </c>
      <c r="R60" s="132">
        <v>1</v>
      </c>
      <c r="S60" s="133">
        <v>13</v>
      </c>
      <c r="T60" s="133">
        <v>4</v>
      </c>
      <c r="U60" s="132">
        <v>3</v>
      </c>
      <c r="V60" s="133"/>
      <c r="W60" s="133"/>
      <c r="X60" s="133"/>
      <c r="Y60" s="133"/>
      <c r="Z60" s="133"/>
      <c r="AA60" s="130"/>
      <c r="AB60" s="133"/>
      <c r="AC60" s="133"/>
      <c r="AD60" s="133"/>
      <c r="AE60" s="133"/>
      <c r="AF60" s="133"/>
      <c r="AG60" s="130"/>
      <c r="AH60" s="130">
        <v>2</v>
      </c>
      <c r="AI60" s="130" t="str">
        <f t="shared" si="0"/>
        <v/>
      </c>
      <c r="AJ60" s="130" t="str">
        <f t="shared" si="1"/>
        <v/>
      </c>
      <c r="AK60" s="130" t="str">
        <f t="shared" si="2"/>
        <v/>
      </c>
      <c r="AL60" s="130" t="str">
        <f t="shared" si="3"/>
        <v/>
      </c>
      <c r="AM60" s="130">
        <f t="shared" si="4"/>
        <v>0</v>
      </c>
      <c r="AN60" s="130">
        <f t="shared" si="5"/>
        <v>0</v>
      </c>
      <c r="AO60" s="130">
        <f t="shared" si="6"/>
        <v>0</v>
      </c>
      <c r="AP60" s="130">
        <f t="shared" si="7"/>
        <v>4</v>
      </c>
      <c r="AQ60" s="130">
        <f t="shared" si="8"/>
        <v>0</v>
      </c>
      <c r="AR60" s="130">
        <f t="shared" si="9"/>
        <v>4</v>
      </c>
      <c r="AS60" s="130" t="str">
        <f t="shared" si="10"/>
        <v/>
      </c>
      <c r="AT60" s="130" t="str">
        <f t="shared" si="11"/>
        <v/>
      </c>
      <c r="AU60" s="130" t="str">
        <f t="shared" si="12"/>
        <v/>
      </c>
      <c r="AV60" s="130" t="str">
        <f t="shared" si="13"/>
        <v/>
      </c>
      <c r="AW60" s="130">
        <f t="shared" si="14"/>
        <v>0</v>
      </c>
      <c r="AX60" s="131">
        <f t="shared" si="15"/>
        <v>0</v>
      </c>
      <c r="AY60" s="130">
        <f t="shared" si="16"/>
        <v>0</v>
      </c>
      <c r="AZ60" s="130">
        <f t="shared" si="17"/>
        <v>0</v>
      </c>
      <c r="BA60" s="130">
        <f t="shared" si="18"/>
        <v>0</v>
      </c>
      <c r="BB60" s="130">
        <f t="shared" si="19"/>
        <v>0</v>
      </c>
    </row>
    <row r="61" spans="1:54" ht="17.25" customHeight="1">
      <c r="A61" s="84"/>
      <c r="B61" s="82"/>
      <c r="C61" s="85" t="s">
        <v>157</v>
      </c>
      <c r="D61" s="26"/>
      <c r="E61" s="26"/>
      <c r="F61" s="26"/>
      <c r="G61" s="26"/>
      <c r="H61" s="26"/>
      <c r="I61" s="26"/>
      <c r="J61" s="133"/>
      <c r="K61" s="133"/>
      <c r="L61" s="133"/>
      <c r="M61" s="133"/>
      <c r="N61" s="133"/>
      <c r="O61" s="130"/>
      <c r="P61" s="26">
        <v>7</v>
      </c>
      <c r="Q61" s="26">
        <v>1</v>
      </c>
      <c r="R61" s="132">
        <v>1</v>
      </c>
      <c r="S61" s="133">
        <v>13</v>
      </c>
      <c r="T61" s="133">
        <v>8</v>
      </c>
      <c r="U61" s="132">
        <v>3</v>
      </c>
      <c r="V61" s="133"/>
      <c r="W61" s="133"/>
      <c r="X61" s="133"/>
      <c r="Y61" s="133"/>
      <c r="Z61" s="133"/>
      <c r="AA61" s="130"/>
      <c r="AB61" s="133"/>
      <c r="AC61" s="133"/>
      <c r="AD61" s="133"/>
      <c r="AE61" s="133"/>
      <c r="AF61" s="133"/>
      <c r="AG61" s="130"/>
      <c r="AH61" s="130">
        <v>2</v>
      </c>
      <c r="AI61" s="130" t="str">
        <f t="shared" si="0"/>
        <v/>
      </c>
      <c r="AJ61" s="130" t="str">
        <f t="shared" si="1"/>
        <v/>
      </c>
      <c r="AK61" s="130" t="str">
        <f t="shared" si="2"/>
        <v/>
      </c>
      <c r="AL61" s="130" t="str">
        <f t="shared" si="3"/>
        <v/>
      </c>
      <c r="AM61" s="130">
        <f t="shared" si="4"/>
        <v>0</v>
      </c>
      <c r="AN61" s="130">
        <f t="shared" si="5"/>
        <v>0</v>
      </c>
      <c r="AO61" s="130">
        <f t="shared" si="6"/>
        <v>0</v>
      </c>
      <c r="AP61" s="130">
        <f t="shared" si="7"/>
        <v>4</v>
      </c>
      <c r="AQ61" s="130">
        <f t="shared" si="8"/>
        <v>0</v>
      </c>
      <c r="AR61" s="130">
        <f t="shared" si="9"/>
        <v>4</v>
      </c>
      <c r="AS61" s="130" t="str">
        <f t="shared" si="10"/>
        <v/>
      </c>
      <c r="AT61" s="130" t="str">
        <f t="shared" si="11"/>
        <v/>
      </c>
      <c r="AU61" s="130" t="str">
        <f t="shared" si="12"/>
        <v/>
      </c>
      <c r="AV61" s="130" t="str">
        <f t="shared" si="13"/>
        <v/>
      </c>
      <c r="AW61" s="130">
        <f t="shared" si="14"/>
        <v>0</v>
      </c>
      <c r="AX61" s="131">
        <f t="shared" si="15"/>
        <v>0</v>
      </c>
      <c r="AY61" s="130">
        <f t="shared" si="16"/>
        <v>0</v>
      </c>
      <c r="AZ61" s="130">
        <f t="shared" si="17"/>
        <v>0</v>
      </c>
      <c r="BA61" s="130">
        <f t="shared" si="18"/>
        <v>0</v>
      </c>
      <c r="BB61" s="130">
        <f t="shared" si="19"/>
        <v>0</v>
      </c>
    </row>
    <row r="62" spans="1:54" ht="17.25" customHeight="1">
      <c r="A62" s="84"/>
      <c r="B62" s="82"/>
      <c r="C62" s="83" t="s">
        <v>21</v>
      </c>
      <c r="D62" s="26"/>
      <c r="E62" s="26"/>
      <c r="F62" s="26"/>
      <c r="G62" s="26"/>
      <c r="H62" s="26"/>
      <c r="I62" s="26"/>
      <c r="J62" s="133"/>
      <c r="K62" s="133"/>
      <c r="L62" s="133"/>
      <c r="M62" s="133"/>
      <c r="N62" s="133"/>
      <c r="O62" s="130"/>
      <c r="P62" s="26"/>
      <c r="Q62" s="26"/>
      <c r="R62" s="134"/>
      <c r="S62" s="133">
        <v>15</v>
      </c>
      <c r="T62" s="133">
        <v>20</v>
      </c>
      <c r="U62" s="132">
        <v>11</v>
      </c>
      <c r="V62" s="133"/>
      <c r="W62" s="133"/>
      <c r="X62" s="133"/>
      <c r="Y62" s="133"/>
      <c r="Z62" s="133"/>
      <c r="AA62" s="130"/>
      <c r="AB62" s="133"/>
      <c r="AC62" s="133"/>
      <c r="AD62" s="133"/>
      <c r="AE62" s="133"/>
      <c r="AF62" s="133"/>
      <c r="AG62" s="130"/>
      <c r="AH62" s="130">
        <v>2</v>
      </c>
      <c r="AI62" s="130" t="str">
        <f t="shared" si="0"/>
        <v/>
      </c>
      <c r="AJ62" s="130" t="str">
        <f t="shared" si="1"/>
        <v/>
      </c>
      <c r="AK62" s="130" t="str">
        <f t="shared" si="2"/>
        <v/>
      </c>
      <c r="AL62" s="130" t="str">
        <f t="shared" si="3"/>
        <v/>
      </c>
      <c r="AM62" s="130">
        <f t="shared" si="4"/>
        <v>0</v>
      </c>
      <c r="AN62" s="130">
        <f t="shared" si="5"/>
        <v>0</v>
      </c>
      <c r="AO62" s="130">
        <f t="shared" si="6"/>
        <v>0</v>
      </c>
      <c r="AP62" s="130">
        <f t="shared" si="7"/>
        <v>11</v>
      </c>
      <c r="AQ62" s="130">
        <f t="shared" si="8"/>
        <v>0</v>
      </c>
      <c r="AR62" s="130">
        <f t="shared" si="9"/>
        <v>11</v>
      </c>
      <c r="AS62" s="130" t="str">
        <f t="shared" si="10"/>
        <v/>
      </c>
      <c r="AT62" s="130" t="str">
        <f t="shared" si="11"/>
        <v/>
      </c>
      <c r="AU62" s="130" t="str">
        <f t="shared" si="12"/>
        <v/>
      </c>
      <c r="AV62" s="130" t="str">
        <f t="shared" si="13"/>
        <v/>
      </c>
      <c r="AW62" s="130">
        <f t="shared" si="14"/>
        <v>0</v>
      </c>
      <c r="AX62" s="131">
        <f t="shared" si="15"/>
        <v>0</v>
      </c>
      <c r="AY62" s="130">
        <f t="shared" si="16"/>
        <v>0</v>
      </c>
      <c r="AZ62" s="130">
        <f t="shared" si="17"/>
        <v>0</v>
      </c>
      <c r="BA62" s="130">
        <f t="shared" si="18"/>
        <v>0</v>
      </c>
      <c r="BB62" s="130">
        <f t="shared" si="19"/>
        <v>0</v>
      </c>
    </row>
    <row r="63" spans="1:54" ht="17.25" customHeight="1">
      <c r="A63" s="84"/>
      <c r="B63" s="82" t="s">
        <v>186</v>
      </c>
      <c r="C63" s="83"/>
      <c r="D63" s="26"/>
      <c r="E63" s="26"/>
      <c r="F63" s="132"/>
      <c r="G63" s="133"/>
      <c r="H63" s="133"/>
      <c r="I63" s="134"/>
      <c r="J63" s="133"/>
      <c r="K63" s="133"/>
      <c r="L63" s="133"/>
      <c r="M63" s="133"/>
      <c r="N63" s="133"/>
      <c r="O63" s="130"/>
      <c r="P63" s="133"/>
      <c r="Q63" s="133"/>
      <c r="R63" s="133"/>
      <c r="S63" s="133"/>
      <c r="T63" s="133"/>
      <c r="U63" s="130"/>
      <c r="V63" s="133"/>
      <c r="W63" s="133"/>
      <c r="X63" s="133"/>
      <c r="Y63" s="133"/>
      <c r="Z63" s="133"/>
      <c r="AA63" s="130"/>
      <c r="AB63" s="133"/>
      <c r="AC63" s="133"/>
      <c r="AD63" s="133"/>
      <c r="AE63" s="133"/>
      <c r="AF63" s="133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1"/>
      <c r="AY63" s="130"/>
      <c r="AZ63" s="130"/>
      <c r="BA63" s="130"/>
      <c r="BB63" s="130"/>
    </row>
    <row r="64" spans="1:54" ht="17.25" customHeight="1">
      <c r="A64" s="84"/>
      <c r="B64" s="82"/>
      <c r="C64" s="83" t="s">
        <v>31</v>
      </c>
      <c r="D64" s="26">
        <v>40</v>
      </c>
      <c r="E64" s="26">
        <v>49</v>
      </c>
      <c r="F64" s="132">
        <v>39</v>
      </c>
      <c r="G64" s="133"/>
      <c r="H64" s="133"/>
      <c r="I64" s="134"/>
      <c r="J64" s="133"/>
      <c r="K64" s="133"/>
      <c r="L64" s="133"/>
      <c r="M64" s="133"/>
      <c r="N64" s="133"/>
      <c r="O64" s="130"/>
      <c r="P64" s="133"/>
      <c r="Q64" s="133"/>
      <c r="R64" s="133"/>
      <c r="S64" s="133"/>
      <c r="T64" s="133"/>
      <c r="U64" s="130"/>
      <c r="V64" s="133"/>
      <c r="W64" s="133"/>
      <c r="X64" s="133"/>
      <c r="Y64" s="133"/>
      <c r="Z64" s="133"/>
      <c r="AA64" s="130"/>
      <c r="AB64" s="133"/>
      <c r="AC64" s="133"/>
      <c r="AD64" s="133"/>
      <c r="AE64" s="133"/>
      <c r="AF64" s="133"/>
      <c r="AG64" s="130"/>
      <c r="AH64" s="130">
        <v>2</v>
      </c>
      <c r="AI64" s="130" t="str">
        <f t="shared" si="0"/>
        <v/>
      </c>
      <c r="AJ64" s="130" t="str">
        <f t="shared" si="1"/>
        <v/>
      </c>
      <c r="AK64" s="130" t="str">
        <f t="shared" si="2"/>
        <v/>
      </c>
      <c r="AL64" s="130" t="str">
        <f t="shared" si="3"/>
        <v/>
      </c>
      <c r="AM64" s="130">
        <f t="shared" si="4"/>
        <v>0</v>
      </c>
      <c r="AN64" s="130">
        <f t="shared" si="5"/>
        <v>39</v>
      </c>
      <c r="AO64" s="130">
        <f t="shared" si="6"/>
        <v>0</v>
      </c>
      <c r="AP64" s="130">
        <f t="shared" si="7"/>
        <v>0</v>
      </c>
      <c r="AQ64" s="130">
        <f t="shared" si="8"/>
        <v>0</v>
      </c>
      <c r="AR64" s="130">
        <f t="shared" si="9"/>
        <v>39</v>
      </c>
      <c r="AS64" s="130" t="str">
        <f t="shared" si="10"/>
        <v/>
      </c>
      <c r="AT64" s="130" t="str">
        <f t="shared" si="11"/>
        <v/>
      </c>
      <c r="AU64" s="130" t="str">
        <f t="shared" si="12"/>
        <v/>
      </c>
      <c r="AV64" s="130" t="str">
        <f t="shared" si="13"/>
        <v/>
      </c>
      <c r="AW64" s="130">
        <f t="shared" si="14"/>
        <v>0</v>
      </c>
      <c r="AX64" s="131">
        <f t="shared" si="15"/>
        <v>39</v>
      </c>
      <c r="AY64" s="130">
        <f t="shared" si="16"/>
        <v>0</v>
      </c>
      <c r="AZ64" s="130">
        <f t="shared" si="17"/>
        <v>0</v>
      </c>
      <c r="BA64" s="130">
        <f t="shared" si="18"/>
        <v>0</v>
      </c>
      <c r="BB64" s="130">
        <f t="shared" si="19"/>
        <v>39</v>
      </c>
    </row>
    <row r="65" spans="1:54" ht="17.25" customHeight="1">
      <c r="A65" s="84"/>
      <c r="B65" s="82"/>
      <c r="C65" s="83" t="s">
        <v>32</v>
      </c>
      <c r="D65" s="26">
        <v>40</v>
      </c>
      <c r="E65" s="26">
        <v>27</v>
      </c>
      <c r="F65" s="132">
        <v>36</v>
      </c>
      <c r="G65" s="133"/>
      <c r="H65" s="133"/>
      <c r="I65" s="134"/>
      <c r="J65" s="133"/>
      <c r="K65" s="133"/>
      <c r="L65" s="133"/>
      <c r="M65" s="133"/>
      <c r="N65" s="133"/>
      <c r="O65" s="130"/>
      <c r="P65" s="133"/>
      <c r="Q65" s="133"/>
      <c r="R65" s="133"/>
      <c r="S65" s="133"/>
      <c r="T65" s="133"/>
      <c r="U65" s="130"/>
      <c r="V65" s="133"/>
      <c r="W65" s="133"/>
      <c r="X65" s="133"/>
      <c r="Y65" s="133"/>
      <c r="Z65" s="133"/>
      <c r="AA65" s="130"/>
      <c r="AB65" s="133"/>
      <c r="AC65" s="133"/>
      <c r="AD65" s="133"/>
      <c r="AE65" s="133"/>
      <c r="AF65" s="133"/>
      <c r="AG65" s="130"/>
      <c r="AH65" s="130">
        <v>2</v>
      </c>
      <c r="AI65" s="130" t="str">
        <f t="shared" si="0"/>
        <v/>
      </c>
      <c r="AJ65" s="130" t="str">
        <f t="shared" si="1"/>
        <v/>
      </c>
      <c r="AK65" s="130" t="str">
        <f t="shared" si="2"/>
        <v/>
      </c>
      <c r="AL65" s="130" t="str">
        <f t="shared" si="3"/>
        <v/>
      </c>
      <c r="AM65" s="130">
        <f t="shared" si="4"/>
        <v>0</v>
      </c>
      <c r="AN65" s="130">
        <f t="shared" si="5"/>
        <v>36</v>
      </c>
      <c r="AO65" s="130">
        <f t="shared" si="6"/>
        <v>0</v>
      </c>
      <c r="AP65" s="130">
        <f t="shared" si="7"/>
        <v>0</v>
      </c>
      <c r="AQ65" s="130">
        <f t="shared" si="8"/>
        <v>0</v>
      </c>
      <c r="AR65" s="130">
        <f t="shared" si="9"/>
        <v>36</v>
      </c>
      <c r="AS65" s="130" t="str">
        <f t="shared" si="10"/>
        <v/>
      </c>
      <c r="AT65" s="130" t="str">
        <f t="shared" si="11"/>
        <v/>
      </c>
      <c r="AU65" s="130" t="str">
        <f t="shared" si="12"/>
        <v/>
      </c>
      <c r="AV65" s="130" t="str">
        <f t="shared" si="13"/>
        <v/>
      </c>
      <c r="AW65" s="130">
        <f t="shared" si="14"/>
        <v>0</v>
      </c>
      <c r="AX65" s="131">
        <f t="shared" si="15"/>
        <v>36</v>
      </c>
      <c r="AY65" s="130">
        <f t="shared" si="16"/>
        <v>0</v>
      </c>
      <c r="AZ65" s="130">
        <f t="shared" si="17"/>
        <v>0</v>
      </c>
      <c r="BA65" s="130">
        <f t="shared" si="18"/>
        <v>0</v>
      </c>
      <c r="BB65" s="130">
        <f t="shared" si="19"/>
        <v>36</v>
      </c>
    </row>
    <row r="66" spans="1:54" ht="17.25" customHeight="1">
      <c r="A66" s="84"/>
      <c r="B66" s="82"/>
      <c r="C66" s="83" t="s">
        <v>14</v>
      </c>
      <c r="D66" s="26">
        <v>80</v>
      </c>
      <c r="E66" s="26">
        <f>367+145</f>
        <v>512</v>
      </c>
      <c r="F66" s="132">
        <v>63</v>
      </c>
      <c r="G66" s="133">
        <v>45</v>
      </c>
      <c r="H66" s="133">
        <v>10</v>
      </c>
      <c r="I66" s="132">
        <v>15</v>
      </c>
      <c r="J66" s="133"/>
      <c r="K66" s="133"/>
      <c r="L66" s="133"/>
      <c r="M66" s="133"/>
      <c r="N66" s="133"/>
      <c r="O66" s="130"/>
      <c r="P66" s="133"/>
      <c r="Q66" s="133"/>
      <c r="R66" s="133"/>
      <c r="S66" s="133"/>
      <c r="T66" s="133"/>
      <c r="U66" s="130"/>
      <c r="V66" s="133"/>
      <c r="W66" s="133"/>
      <c r="X66" s="133"/>
      <c r="Y66" s="133"/>
      <c r="Z66" s="133"/>
      <c r="AA66" s="130"/>
      <c r="AB66" s="133"/>
      <c r="AC66" s="133"/>
      <c r="AD66" s="133"/>
      <c r="AE66" s="133"/>
      <c r="AF66" s="133"/>
      <c r="AG66" s="130"/>
      <c r="AH66" s="130">
        <v>2</v>
      </c>
      <c r="AI66" s="130" t="str">
        <f t="shared" si="0"/>
        <v/>
      </c>
      <c r="AJ66" s="130" t="str">
        <f t="shared" si="1"/>
        <v/>
      </c>
      <c r="AK66" s="130" t="str">
        <f t="shared" si="2"/>
        <v/>
      </c>
      <c r="AL66" s="130" t="str">
        <f t="shared" si="3"/>
        <v/>
      </c>
      <c r="AM66" s="130">
        <f t="shared" si="4"/>
        <v>0</v>
      </c>
      <c r="AN66" s="130">
        <f t="shared" si="5"/>
        <v>78</v>
      </c>
      <c r="AO66" s="130">
        <f t="shared" si="6"/>
        <v>0</v>
      </c>
      <c r="AP66" s="130">
        <f t="shared" si="7"/>
        <v>0</v>
      </c>
      <c r="AQ66" s="130">
        <f t="shared" si="8"/>
        <v>0</v>
      </c>
      <c r="AR66" s="130">
        <f t="shared" si="9"/>
        <v>78</v>
      </c>
      <c r="AS66" s="130" t="str">
        <f t="shared" si="10"/>
        <v/>
      </c>
      <c r="AT66" s="130" t="str">
        <f t="shared" si="11"/>
        <v/>
      </c>
      <c r="AU66" s="130" t="str">
        <f t="shared" si="12"/>
        <v/>
      </c>
      <c r="AV66" s="130" t="str">
        <f t="shared" si="13"/>
        <v/>
      </c>
      <c r="AW66" s="130">
        <f t="shared" si="14"/>
        <v>0</v>
      </c>
      <c r="AX66" s="131">
        <f t="shared" si="15"/>
        <v>78</v>
      </c>
      <c r="AY66" s="130">
        <f t="shared" si="16"/>
        <v>0</v>
      </c>
      <c r="AZ66" s="130">
        <f t="shared" si="17"/>
        <v>0</v>
      </c>
      <c r="BA66" s="130">
        <f t="shared" si="18"/>
        <v>0</v>
      </c>
      <c r="BB66" s="130">
        <f t="shared" si="19"/>
        <v>78</v>
      </c>
    </row>
    <row r="67" spans="1:54" ht="17.25" customHeight="1">
      <c r="A67" s="84"/>
      <c r="B67" s="82"/>
      <c r="C67" s="83" t="s">
        <v>33</v>
      </c>
      <c r="D67" s="26">
        <v>80</v>
      </c>
      <c r="E67" s="26">
        <v>118</v>
      </c>
      <c r="F67" s="132">
        <v>55</v>
      </c>
      <c r="G67" s="133"/>
      <c r="H67" s="133"/>
      <c r="I67" s="134"/>
      <c r="J67" s="133"/>
      <c r="K67" s="133"/>
      <c r="L67" s="133"/>
      <c r="M67" s="133"/>
      <c r="N67" s="133"/>
      <c r="O67" s="130"/>
      <c r="P67" s="133"/>
      <c r="Q67" s="133"/>
      <c r="R67" s="133"/>
      <c r="S67" s="133"/>
      <c r="T67" s="133"/>
      <c r="U67" s="130"/>
      <c r="V67" s="133"/>
      <c r="W67" s="133"/>
      <c r="X67" s="133"/>
      <c r="Y67" s="133"/>
      <c r="Z67" s="133"/>
      <c r="AA67" s="130"/>
      <c r="AB67" s="133"/>
      <c r="AC67" s="133"/>
      <c r="AD67" s="133"/>
      <c r="AE67" s="133"/>
      <c r="AF67" s="133"/>
      <c r="AG67" s="130"/>
      <c r="AH67" s="130">
        <v>2</v>
      </c>
      <c r="AI67" s="130" t="str">
        <f t="shared" si="0"/>
        <v/>
      </c>
      <c r="AJ67" s="130" t="str">
        <f t="shared" si="1"/>
        <v/>
      </c>
      <c r="AK67" s="130" t="str">
        <f t="shared" si="2"/>
        <v/>
      </c>
      <c r="AL67" s="130" t="str">
        <f t="shared" si="3"/>
        <v/>
      </c>
      <c r="AM67" s="130">
        <f t="shared" si="4"/>
        <v>0</v>
      </c>
      <c r="AN67" s="130">
        <f t="shared" si="5"/>
        <v>55</v>
      </c>
      <c r="AO67" s="130">
        <f t="shared" si="6"/>
        <v>0</v>
      </c>
      <c r="AP67" s="130">
        <f t="shared" si="7"/>
        <v>0</v>
      </c>
      <c r="AQ67" s="130">
        <f t="shared" si="8"/>
        <v>0</v>
      </c>
      <c r="AR67" s="130">
        <f t="shared" si="9"/>
        <v>55</v>
      </c>
      <c r="AS67" s="130" t="str">
        <f t="shared" si="10"/>
        <v/>
      </c>
      <c r="AT67" s="130" t="str">
        <f t="shared" si="11"/>
        <v/>
      </c>
      <c r="AU67" s="130" t="str">
        <f t="shared" si="12"/>
        <v/>
      </c>
      <c r="AV67" s="130" t="str">
        <f t="shared" si="13"/>
        <v/>
      </c>
      <c r="AW67" s="130">
        <f t="shared" si="14"/>
        <v>0</v>
      </c>
      <c r="AX67" s="131">
        <f t="shared" si="15"/>
        <v>55</v>
      </c>
      <c r="AY67" s="130">
        <f t="shared" si="16"/>
        <v>0</v>
      </c>
      <c r="AZ67" s="130">
        <f t="shared" si="17"/>
        <v>0</v>
      </c>
      <c r="BA67" s="130">
        <f t="shared" si="18"/>
        <v>0</v>
      </c>
      <c r="BB67" s="130">
        <f t="shared" si="19"/>
        <v>55</v>
      </c>
    </row>
    <row r="68" spans="1:54" ht="17.25" customHeight="1">
      <c r="A68" s="84"/>
      <c r="B68" s="82"/>
      <c r="C68" s="83" t="s">
        <v>34</v>
      </c>
      <c r="D68" s="26">
        <v>40</v>
      </c>
      <c r="E68" s="26">
        <v>6</v>
      </c>
      <c r="F68" s="132">
        <v>27</v>
      </c>
      <c r="G68" s="133"/>
      <c r="H68" s="133"/>
      <c r="I68" s="134"/>
      <c r="J68" s="133"/>
      <c r="K68" s="133"/>
      <c r="L68" s="133"/>
      <c r="M68" s="133"/>
      <c r="N68" s="133"/>
      <c r="O68" s="130"/>
      <c r="P68" s="133"/>
      <c r="Q68" s="133"/>
      <c r="R68" s="133"/>
      <c r="S68" s="133"/>
      <c r="T68" s="133"/>
      <c r="U68" s="130"/>
      <c r="V68" s="133"/>
      <c r="W68" s="133"/>
      <c r="X68" s="133"/>
      <c r="Y68" s="133"/>
      <c r="Z68" s="133"/>
      <c r="AA68" s="130"/>
      <c r="AB68" s="133"/>
      <c r="AC68" s="133"/>
      <c r="AD68" s="133"/>
      <c r="AE68" s="133"/>
      <c r="AF68" s="133"/>
      <c r="AG68" s="130"/>
      <c r="AH68" s="130">
        <v>2</v>
      </c>
      <c r="AI68" s="130" t="str">
        <f t="shared" si="0"/>
        <v/>
      </c>
      <c r="AJ68" s="130" t="str">
        <f t="shared" si="1"/>
        <v/>
      </c>
      <c r="AK68" s="130" t="str">
        <f t="shared" si="2"/>
        <v/>
      </c>
      <c r="AL68" s="130" t="str">
        <f t="shared" si="3"/>
        <v/>
      </c>
      <c r="AM68" s="130">
        <f t="shared" si="4"/>
        <v>0</v>
      </c>
      <c r="AN68" s="130">
        <f t="shared" si="5"/>
        <v>27</v>
      </c>
      <c r="AO68" s="130">
        <f t="shared" si="6"/>
        <v>0</v>
      </c>
      <c r="AP68" s="130">
        <f t="shared" si="7"/>
        <v>0</v>
      </c>
      <c r="AQ68" s="130">
        <f t="shared" si="8"/>
        <v>0</v>
      </c>
      <c r="AR68" s="130">
        <f t="shared" si="9"/>
        <v>27</v>
      </c>
      <c r="AS68" s="130" t="str">
        <f t="shared" si="10"/>
        <v/>
      </c>
      <c r="AT68" s="130" t="str">
        <f t="shared" si="11"/>
        <v/>
      </c>
      <c r="AU68" s="130" t="str">
        <f t="shared" si="12"/>
        <v/>
      </c>
      <c r="AV68" s="130" t="str">
        <f t="shared" si="13"/>
        <v/>
      </c>
      <c r="AW68" s="130">
        <f t="shared" si="14"/>
        <v>0</v>
      </c>
      <c r="AX68" s="131">
        <f t="shared" si="15"/>
        <v>27</v>
      </c>
      <c r="AY68" s="130">
        <f t="shared" si="16"/>
        <v>0</v>
      </c>
      <c r="AZ68" s="130">
        <f t="shared" si="17"/>
        <v>0</v>
      </c>
      <c r="BA68" s="130">
        <f t="shared" si="18"/>
        <v>0</v>
      </c>
      <c r="BB68" s="130">
        <f t="shared" si="19"/>
        <v>27</v>
      </c>
    </row>
    <row r="69" spans="1:54" ht="17.25" customHeight="1">
      <c r="A69" s="84"/>
      <c r="B69" s="82"/>
      <c r="C69" s="83" t="s">
        <v>35</v>
      </c>
      <c r="D69" s="26">
        <v>40</v>
      </c>
      <c r="E69" s="26">
        <v>7</v>
      </c>
      <c r="F69" s="132">
        <v>29</v>
      </c>
      <c r="G69" s="133"/>
      <c r="H69" s="133"/>
      <c r="I69" s="134"/>
      <c r="J69" s="133"/>
      <c r="K69" s="133"/>
      <c r="L69" s="133"/>
      <c r="M69" s="133"/>
      <c r="N69" s="133"/>
      <c r="O69" s="130"/>
      <c r="P69" s="133"/>
      <c r="Q69" s="133"/>
      <c r="R69" s="133"/>
      <c r="S69" s="133"/>
      <c r="T69" s="133"/>
      <c r="U69" s="130"/>
      <c r="V69" s="133"/>
      <c r="W69" s="133"/>
      <c r="X69" s="133"/>
      <c r="Y69" s="133"/>
      <c r="Z69" s="133"/>
      <c r="AA69" s="130"/>
      <c r="AB69" s="133"/>
      <c r="AC69" s="133"/>
      <c r="AD69" s="133"/>
      <c r="AE69" s="133"/>
      <c r="AF69" s="133"/>
      <c r="AG69" s="130"/>
      <c r="AH69" s="130">
        <v>2</v>
      </c>
      <c r="AI69" s="130" t="str">
        <f t="shared" si="0"/>
        <v/>
      </c>
      <c r="AJ69" s="130" t="str">
        <f t="shared" si="1"/>
        <v/>
      </c>
      <c r="AK69" s="130" t="str">
        <f t="shared" si="2"/>
        <v/>
      </c>
      <c r="AL69" s="130" t="str">
        <f t="shared" si="3"/>
        <v/>
      </c>
      <c r="AM69" s="130">
        <f t="shared" si="4"/>
        <v>0</v>
      </c>
      <c r="AN69" s="130">
        <f t="shared" si="5"/>
        <v>29</v>
      </c>
      <c r="AO69" s="130">
        <f t="shared" si="6"/>
        <v>0</v>
      </c>
      <c r="AP69" s="130">
        <f t="shared" si="7"/>
        <v>0</v>
      </c>
      <c r="AQ69" s="130">
        <f t="shared" si="8"/>
        <v>0</v>
      </c>
      <c r="AR69" s="130">
        <f t="shared" si="9"/>
        <v>29</v>
      </c>
      <c r="AS69" s="130" t="str">
        <f t="shared" si="10"/>
        <v/>
      </c>
      <c r="AT69" s="130" t="str">
        <f t="shared" si="11"/>
        <v/>
      </c>
      <c r="AU69" s="130" t="str">
        <f t="shared" si="12"/>
        <v/>
      </c>
      <c r="AV69" s="130" t="str">
        <f t="shared" si="13"/>
        <v/>
      </c>
      <c r="AW69" s="130">
        <f t="shared" si="14"/>
        <v>0</v>
      </c>
      <c r="AX69" s="131">
        <f t="shared" si="15"/>
        <v>29</v>
      </c>
      <c r="AY69" s="130">
        <f t="shared" si="16"/>
        <v>0</v>
      </c>
      <c r="AZ69" s="130">
        <f t="shared" si="17"/>
        <v>0</v>
      </c>
      <c r="BA69" s="130">
        <f t="shared" si="18"/>
        <v>0</v>
      </c>
      <c r="BB69" s="130">
        <f t="shared" si="19"/>
        <v>29</v>
      </c>
    </row>
    <row r="70" spans="1:54" ht="17.25" customHeight="1">
      <c r="A70" s="84"/>
      <c r="B70" s="82"/>
      <c r="C70" s="83" t="s">
        <v>15</v>
      </c>
      <c r="D70" s="26">
        <f>40+40</f>
        <v>80</v>
      </c>
      <c r="E70" s="26">
        <f>422+240</f>
        <v>662</v>
      </c>
      <c r="F70" s="132">
        <v>73</v>
      </c>
      <c r="G70" s="133">
        <v>45</v>
      </c>
      <c r="H70" s="133">
        <v>50</v>
      </c>
      <c r="I70" s="132">
        <v>38</v>
      </c>
      <c r="J70" s="133"/>
      <c r="K70" s="133"/>
      <c r="L70" s="133"/>
      <c r="M70" s="133"/>
      <c r="N70" s="133"/>
      <c r="O70" s="130"/>
      <c r="P70" s="133"/>
      <c r="Q70" s="133"/>
      <c r="R70" s="133"/>
      <c r="S70" s="133"/>
      <c r="T70" s="133"/>
      <c r="U70" s="130"/>
      <c r="V70" s="133"/>
      <c r="W70" s="133"/>
      <c r="X70" s="133"/>
      <c r="Y70" s="133"/>
      <c r="Z70" s="133"/>
      <c r="AA70" s="130"/>
      <c r="AB70" s="133"/>
      <c r="AC70" s="133"/>
      <c r="AD70" s="133"/>
      <c r="AE70" s="133"/>
      <c r="AF70" s="133"/>
      <c r="AG70" s="130"/>
      <c r="AH70" s="130">
        <v>2</v>
      </c>
      <c r="AI70" s="130" t="str">
        <f t="shared" si="0"/>
        <v/>
      </c>
      <c r="AJ70" s="130" t="str">
        <f t="shared" si="1"/>
        <v/>
      </c>
      <c r="AK70" s="130" t="str">
        <f t="shared" si="2"/>
        <v/>
      </c>
      <c r="AL70" s="130" t="str">
        <f t="shared" si="3"/>
        <v/>
      </c>
      <c r="AM70" s="130">
        <f t="shared" si="4"/>
        <v>0</v>
      </c>
      <c r="AN70" s="130">
        <f t="shared" si="5"/>
        <v>111</v>
      </c>
      <c r="AO70" s="130">
        <f t="shared" si="6"/>
        <v>0</v>
      </c>
      <c r="AP70" s="130">
        <f t="shared" si="7"/>
        <v>0</v>
      </c>
      <c r="AQ70" s="130">
        <f t="shared" si="8"/>
        <v>0</v>
      </c>
      <c r="AR70" s="130">
        <f t="shared" si="9"/>
        <v>111</v>
      </c>
      <c r="AS70" s="130" t="str">
        <f t="shared" si="10"/>
        <v/>
      </c>
      <c r="AT70" s="130" t="str">
        <f t="shared" si="11"/>
        <v/>
      </c>
      <c r="AU70" s="130" t="str">
        <f t="shared" si="12"/>
        <v/>
      </c>
      <c r="AV70" s="130" t="str">
        <f t="shared" si="13"/>
        <v/>
      </c>
      <c r="AW70" s="130">
        <f t="shared" si="14"/>
        <v>0</v>
      </c>
      <c r="AX70" s="131">
        <f t="shared" si="15"/>
        <v>111</v>
      </c>
      <c r="AY70" s="130">
        <f t="shared" si="16"/>
        <v>0</v>
      </c>
      <c r="AZ70" s="130">
        <f t="shared" si="17"/>
        <v>0</v>
      </c>
      <c r="BA70" s="130">
        <f t="shared" si="18"/>
        <v>0</v>
      </c>
      <c r="BB70" s="130">
        <f t="shared" si="19"/>
        <v>111</v>
      </c>
    </row>
    <row r="71" spans="1:54" ht="17.25" customHeight="1">
      <c r="A71" s="84"/>
      <c r="B71" s="82"/>
      <c r="C71" s="83" t="s">
        <v>37</v>
      </c>
      <c r="D71" s="26">
        <v>40</v>
      </c>
      <c r="E71" s="26">
        <v>5</v>
      </c>
      <c r="F71" s="132">
        <v>30</v>
      </c>
      <c r="G71" s="133"/>
      <c r="H71" s="133"/>
      <c r="I71" s="134"/>
      <c r="J71" s="133"/>
      <c r="K71" s="133"/>
      <c r="L71" s="133"/>
      <c r="M71" s="133"/>
      <c r="N71" s="133"/>
      <c r="O71" s="130"/>
      <c r="P71" s="133"/>
      <c r="Q71" s="133"/>
      <c r="R71" s="133"/>
      <c r="S71" s="133"/>
      <c r="T71" s="133"/>
      <c r="U71" s="130"/>
      <c r="V71" s="133"/>
      <c r="W71" s="133"/>
      <c r="X71" s="133"/>
      <c r="Y71" s="133"/>
      <c r="Z71" s="133"/>
      <c r="AA71" s="130"/>
      <c r="AB71" s="133"/>
      <c r="AC71" s="133"/>
      <c r="AD71" s="133"/>
      <c r="AE71" s="133"/>
      <c r="AF71" s="133"/>
      <c r="AG71" s="130"/>
      <c r="AH71" s="130">
        <v>2</v>
      </c>
      <c r="AI71" s="130" t="str">
        <f t="shared" si="0"/>
        <v/>
      </c>
      <c r="AJ71" s="130" t="str">
        <f t="shared" si="1"/>
        <v/>
      </c>
      <c r="AK71" s="130" t="str">
        <f t="shared" si="2"/>
        <v/>
      </c>
      <c r="AL71" s="130" t="str">
        <f t="shared" si="3"/>
        <v/>
      </c>
      <c r="AM71" s="130">
        <f t="shared" si="4"/>
        <v>0</v>
      </c>
      <c r="AN71" s="130">
        <f t="shared" si="5"/>
        <v>30</v>
      </c>
      <c r="AO71" s="130">
        <f t="shared" si="6"/>
        <v>0</v>
      </c>
      <c r="AP71" s="130">
        <f t="shared" si="7"/>
        <v>0</v>
      </c>
      <c r="AQ71" s="130">
        <f t="shared" si="8"/>
        <v>0</v>
      </c>
      <c r="AR71" s="130">
        <f t="shared" si="9"/>
        <v>30</v>
      </c>
      <c r="AS71" s="130" t="str">
        <f t="shared" si="10"/>
        <v/>
      </c>
      <c r="AT71" s="130" t="str">
        <f t="shared" si="11"/>
        <v/>
      </c>
      <c r="AU71" s="130" t="str">
        <f t="shared" si="12"/>
        <v/>
      </c>
      <c r="AV71" s="130" t="str">
        <f t="shared" si="13"/>
        <v/>
      </c>
      <c r="AW71" s="130">
        <f t="shared" si="14"/>
        <v>0</v>
      </c>
      <c r="AX71" s="131">
        <f t="shared" si="15"/>
        <v>30</v>
      </c>
      <c r="AY71" s="130">
        <f t="shared" si="16"/>
        <v>0</v>
      </c>
      <c r="AZ71" s="130">
        <f t="shared" si="17"/>
        <v>0</v>
      </c>
      <c r="BA71" s="130">
        <f t="shared" si="18"/>
        <v>0</v>
      </c>
      <c r="BB71" s="130">
        <f t="shared" si="19"/>
        <v>30</v>
      </c>
    </row>
    <row r="72" spans="1:54" ht="17.25" customHeight="1">
      <c r="A72" s="84"/>
      <c r="B72" s="82"/>
      <c r="C72" s="83" t="s">
        <v>38</v>
      </c>
      <c r="D72" s="26">
        <v>80</v>
      </c>
      <c r="E72" s="26">
        <f>7+19</f>
        <v>26</v>
      </c>
      <c r="F72" s="132">
        <v>77</v>
      </c>
      <c r="G72" s="133"/>
      <c r="H72" s="133"/>
      <c r="I72" s="134"/>
      <c r="J72" s="133"/>
      <c r="K72" s="133"/>
      <c r="L72" s="133"/>
      <c r="M72" s="133"/>
      <c r="N72" s="133"/>
      <c r="O72" s="130"/>
      <c r="P72" s="133"/>
      <c r="Q72" s="133"/>
      <c r="R72" s="133"/>
      <c r="S72" s="133"/>
      <c r="T72" s="133"/>
      <c r="U72" s="130"/>
      <c r="V72" s="133"/>
      <c r="W72" s="133"/>
      <c r="X72" s="133"/>
      <c r="Y72" s="133"/>
      <c r="Z72" s="133"/>
      <c r="AA72" s="130"/>
      <c r="AB72" s="133"/>
      <c r="AC72" s="133"/>
      <c r="AD72" s="133"/>
      <c r="AE72" s="133"/>
      <c r="AF72" s="133"/>
      <c r="AG72" s="130"/>
      <c r="AH72" s="130">
        <v>2</v>
      </c>
      <c r="AI72" s="130" t="str">
        <f t="shared" si="0"/>
        <v/>
      </c>
      <c r="AJ72" s="130" t="str">
        <f t="shared" si="1"/>
        <v/>
      </c>
      <c r="AK72" s="130" t="str">
        <f t="shared" si="2"/>
        <v/>
      </c>
      <c r="AL72" s="130" t="str">
        <f t="shared" si="3"/>
        <v/>
      </c>
      <c r="AM72" s="130">
        <f t="shared" si="4"/>
        <v>0</v>
      </c>
      <c r="AN72" s="130">
        <f t="shared" si="5"/>
        <v>77</v>
      </c>
      <c r="AO72" s="130">
        <f t="shared" si="6"/>
        <v>0</v>
      </c>
      <c r="AP72" s="130">
        <f t="shared" si="7"/>
        <v>0</v>
      </c>
      <c r="AQ72" s="130">
        <f t="shared" si="8"/>
        <v>0</v>
      </c>
      <c r="AR72" s="130">
        <f t="shared" si="9"/>
        <v>77</v>
      </c>
      <c r="AS72" s="130" t="str">
        <f t="shared" si="10"/>
        <v/>
      </c>
      <c r="AT72" s="130" t="str">
        <f t="shared" si="11"/>
        <v/>
      </c>
      <c r="AU72" s="130" t="str">
        <f t="shared" si="12"/>
        <v/>
      </c>
      <c r="AV72" s="130" t="str">
        <f t="shared" si="13"/>
        <v/>
      </c>
      <c r="AW72" s="130">
        <f t="shared" si="14"/>
        <v>0</v>
      </c>
      <c r="AX72" s="131">
        <f t="shared" si="15"/>
        <v>77</v>
      </c>
      <c r="AY72" s="130">
        <f t="shared" si="16"/>
        <v>0</v>
      </c>
      <c r="AZ72" s="130">
        <f t="shared" si="17"/>
        <v>0</v>
      </c>
      <c r="BA72" s="130">
        <f t="shared" si="18"/>
        <v>0</v>
      </c>
      <c r="BB72" s="130">
        <f t="shared" si="19"/>
        <v>77</v>
      </c>
    </row>
    <row r="73" spans="1:54" ht="17.25" customHeight="1">
      <c r="A73" s="84"/>
      <c r="B73" s="82"/>
      <c r="C73" s="83" t="s">
        <v>39</v>
      </c>
      <c r="D73" s="26">
        <v>80</v>
      </c>
      <c r="E73" s="26">
        <f>10+48</f>
        <v>58</v>
      </c>
      <c r="F73" s="132">
        <v>61</v>
      </c>
      <c r="G73" s="133"/>
      <c r="H73" s="133"/>
      <c r="I73" s="134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>
        <v>2</v>
      </c>
      <c r="AI73" s="130" t="str">
        <f t="shared" ref="AI73:AI136" si="23">IF($AH73=1,($F73+$I73),"")</f>
        <v/>
      </c>
      <c r="AJ73" s="130" t="str">
        <f t="shared" ref="AJ73:AJ136" si="24">IF($AH73=1,($L73+$O73),"")</f>
        <v/>
      </c>
      <c r="AK73" s="130" t="str">
        <f t="shared" ref="AK73:AK136" si="25">IF($AH73=1,($R73+$U73),"")</f>
        <v/>
      </c>
      <c r="AL73" s="130" t="str">
        <f t="shared" ref="AL73:AL136" si="26">IF($AH73=1,($X73+$AA73),"")</f>
        <v/>
      </c>
      <c r="AM73" s="130">
        <f t="shared" ref="AM73:AM136" si="27">SUM(AI73:AL73)</f>
        <v>0</v>
      </c>
      <c r="AN73" s="130">
        <f t="shared" ref="AN73:AN136" si="28">IF($AH73=2,($F73+$I73),"")</f>
        <v>61</v>
      </c>
      <c r="AO73" s="130">
        <f t="shared" ref="AO73:AO136" si="29">IF($AH73=2,($L73+$O73),"")</f>
        <v>0</v>
      </c>
      <c r="AP73" s="130">
        <f t="shared" ref="AP73:AP136" si="30">IF($AH73=2,($R73+$U73),"")</f>
        <v>0</v>
      </c>
      <c r="AQ73" s="130">
        <f t="shared" ref="AQ73:AQ136" si="31">IF($AH73=2,($X73+$AA73),"")</f>
        <v>0</v>
      </c>
      <c r="AR73" s="130">
        <f t="shared" ref="AR73:AR136" si="32">SUM(AN73:AQ73)</f>
        <v>61</v>
      </c>
      <c r="AS73" s="130" t="str">
        <f t="shared" ref="AS73:AS136" si="33">IF($AH73=3,($F73+$I73),"")</f>
        <v/>
      </c>
      <c r="AT73" s="130" t="str">
        <f t="shared" ref="AT73:AT136" si="34">IF($AH73=3,($L73+$O73),"")</f>
        <v/>
      </c>
      <c r="AU73" s="130" t="str">
        <f t="shared" ref="AU73:AU136" si="35">IF($AH73=3,($R73+$U73),"")</f>
        <v/>
      </c>
      <c r="AV73" s="130" t="str">
        <f t="shared" ref="AV73:AV136" si="36">IF($AH73=3,($X73+$AA73),"")</f>
        <v/>
      </c>
      <c r="AW73" s="130">
        <f t="shared" ref="AW73:AW136" si="37">SUM(AS73:AV73)</f>
        <v>0</v>
      </c>
      <c r="AX73" s="131">
        <f t="shared" ref="AX73:AX136" si="38">F73+I73</f>
        <v>61</v>
      </c>
      <c r="AY73" s="130">
        <f t="shared" ref="AY73:AY136" si="39">L73+O73</f>
        <v>0</v>
      </c>
      <c r="AZ73" s="130">
        <f t="shared" ref="AZ73:AZ136" si="40">L73+O73</f>
        <v>0</v>
      </c>
      <c r="BA73" s="130">
        <f t="shared" ref="BA73:BA136" si="41">X73+AA73</f>
        <v>0</v>
      </c>
      <c r="BB73" s="130">
        <f t="shared" ref="BB73:BB136" si="42">SUM(AX73:BA73)</f>
        <v>61</v>
      </c>
    </row>
    <row r="74" spans="1:54" ht="17.25" customHeight="1">
      <c r="A74" s="84"/>
      <c r="B74" s="82"/>
      <c r="C74" s="83" t="s">
        <v>16</v>
      </c>
      <c r="D74" s="26">
        <v>80</v>
      </c>
      <c r="E74" s="26">
        <f>382+661</f>
        <v>1043</v>
      </c>
      <c r="F74" s="132">
        <f>34+36</f>
        <v>70</v>
      </c>
      <c r="G74" s="133">
        <v>45</v>
      </c>
      <c r="H74" s="133">
        <v>86</v>
      </c>
      <c r="I74" s="134">
        <v>45</v>
      </c>
      <c r="J74" s="133"/>
      <c r="K74" s="133"/>
      <c r="L74" s="133"/>
      <c r="M74" s="133"/>
      <c r="N74" s="133"/>
      <c r="O74" s="130"/>
      <c r="P74" s="133"/>
      <c r="Q74" s="133"/>
      <c r="R74" s="133"/>
      <c r="S74" s="133"/>
      <c r="T74" s="133"/>
      <c r="U74" s="130"/>
      <c r="V74" s="133"/>
      <c r="W74" s="133"/>
      <c r="X74" s="133"/>
      <c r="Y74" s="133"/>
      <c r="Z74" s="133"/>
      <c r="AA74" s="130"/>
      <c r="AB74" s="133"/>
      <c r="AC74" s="133"/>
      <c r="AD74" s="133"/>
      <c r="AE74" s="133"/>
      <c r="AF74" s="133"/>
      <c r="AG74" s="130"/>
      <c r="AH74" s="130">
        <v>2</v>
      </c>
      <c r="AI74" s="130" t="str">
        <f t="shared" si="23"/>
        <v/>
      </c>
      <c r="AJ74" s="130" t="str">
        <f t="shared" si="24"/>
        <v/>
      </c>
      <c r="AK74" s="130" t="str">
        <f t="shared" si="25"/>
        <v/>
      </c>
      <c r="AL74" s="130" t="str">
        <f t="shared" si="26"/>
        <v/>
      </c>
      <c r="AM74" s="130">
        <f t="shared" si="27"/>
        <v>0</v>
      </c>
      <c r="AN74" s="130">
        <f t="shared" si="28"/>
        <v>115</v>
      </c>
      <c r="AO74" s="130">
        <f t="shared" si="29"/>
        <v>0</v>
      </c>
      <c r="AP74" s="130">
        <f t="shared" si="30"/>
        <v>0</v>
      </c>
      <c r="AQ74" s="130">
        <f t="shared" si="31"/>
        <v>0</v>
      </c>
      <c r="AR74" s="130">
        <f t="shared" si="32"/>
        <v>115</v>
      </c>
      <c r="AS74" s="130" t="str">
        <f t="shared" si="33"/>
        <v/>
      </c>
      <c r="AT74" s="130" t="str">
        <f t="shared" si="34"/>
        <v/>
      </c>
      <c r="AU74" s="130" t="str">
        <f t="shared" si="35"/>
        <v/>
      </c>
      <c r="AV74" s="130" t="str">
        <f t="shared" si="36"/>
        <v/>
      </c>
      <c r="AW74" s="130">
        <f t="shared" si="37"/>
        <v>0</v>
      </c>
      <c r="AX74" s="131">
        <f t="shared" si="38"/>
        <v>115</v>
      </c>
      <c r="AY74" s="130">
        <f t="shared" si="39"/>
        <v>0</v>
      </c>
      <c r="AZ74" s="130">
        <f t="shared" si="40"/>
        <v>0</v>
      </c>
      <c r="BA74" s="130">
        <f t="shared" si="41"/>
        <v>0</v>
      </c>
      <c r="BB74" s="130">
        <f t="shared" si="42"/>
        <v>115</v>
      </c>
    </row>
    <row r="75" spans="1:54" ht="17.25" customHeight="1">
      <c r="A75" s="84"/>
      <c r="B75" s="82"/>
      <c r="C75" s="83" t="s">
        <v>19</v>
      </c>
      <c r="D75" s="26">
        <f>40+40</f>
        <v>80</v>
      </c>
      <c r="E75" s="26">
        <f>216+310</f>
        <v>526</v>
      </c>
      <c r="F75" s="132">
        <v>64</v>
      </c>
      <c r="G75" s="133">
        <v>45</v>
      </c>
      <c r="H75" s="133">
        <v>75</v>
      </c>
      <c r="I75" s="132">
        <v>42</v>
      </c>
      <c r="J75" s="133"/>
      <c r="K75" s="133"/>
      <c r="L75" s="133"/>
      <c r="M75" s="133"/>
      <c r="N75" s="133"/>
      <c r="O75" s="130"/>
      <c r="P75" s="133"/>
      <c r="Q75" s="133"/>
      <c r="R75" s="133"/>
      <c r="S75" s="133"/>
      <c r="T75" s="133"/>
      <c r="U75" s="130"/>
      <c r="V75" s="133"/>
      <c r="W75" s="133"/>
      <c r="X75" s="133"/>
      <c r="Y75" s="133"/>
      <c r="Z75" s="133"/>
      <c r="AA75" s="130"/>
      <c r="AB75" s="133"/>
      <c r="AC75" s="133"/>
      <c r="AD75" s="133"/>
      <c r="AE75" s="133"/>
      <c r="AF75" s="133"/>
      <c r="AG75" s="130"/>
      <c r="AH75" s="130">
        <v>2</v>
      </c>
      <c r="AI75" s="130" t="str">
        <f t="shared" si="23"/>
        <v/>
      </c>
      <c r="AJ75" s="130" t="str">
        <f t="shared" si="24"/>
        <v/>
      </c>
      <c r="AK75" s="130" t="str">
        <f t="shared" si="25"/>
        <v/>
      </c>
      <c r="AL75" s="130" t="str">
        <f t="shared" si="26"/>
        <v/>
      </c>
      <c r="AM75" s="130">
        <f t="shared" si="27"/>
        <v>0</v>
      </c>
      <c r="AN75" s="130">
        <f t="shared" si="28"/>
        <v>106</v>
      </c>
      <c r="AO75" s="130">
        <f t="shared" si="29"/>
        <v>0</v>
      </c>
      <c r="AP75" s="130">
        <f t="shared" si="30"/>
        <v>0</v>
      </c>
      <c r="AQ75" s="130">
        <f t="shared" si="31"/>
        <v>0</v>
      </c>
      <c r="AR75" s="130">
        <f t="shared" si="32"/>
        <v>106</v>
      </c>
      <c r="AS75" s="130" t="str">
        <f t="shared" si="33"/>
        <v/>
      </c>
      <c r="AT75" s="130" t="str">
        <f t="shared" si="34"/>
        <v/>
      </c>
      <c r="AU75" s="130" t="str">
        <f t="shared" si="35"/>
        <v/>
      </c>
      <c r="AV75" s="130" t="str">
        <f t="shared" si="36"/>
        <v/>
      </c>
      <c r="AW75" s="130">
        <f t="shared" si="37"/>
        <v>0</v>
      </c>
      <c r="AX75" s="131">
        <f t="shared" si="38"/>
        <v>106</v>
      </c>
      <c r="AY75" s="130">
        <f t="shared" si="39"/>
        <v>0</v>
      </c>
      <c r="AZ75" s="130">
        <f t="shared" si="40"/>
        <v>0</v>
      </c>
      <c r="BA75" s="130">
        <f t="shared" si="41"/>
        <v>0</v>
      </c>
      <c r="BB75" s="130">
        <f t="shared" si="42"/>
        <v>106</v>
      </c>
    </row>
    <row r="76" spans="1:54" ht="17.25" customHeight="1">
      <c r="A76" s="84"/>
      <c r="B76" s="82"/>
      <c r="C76" s="83" t="s">
        <v>40</v>
      </c>
      <c r="D76" s="26">
        <v>40</v>
      </c>
      <c r="E76" s="26">
        <v>26</v>
      </c>
      <c r="F76" s="132">
        <v>44</v>
      </c>
      <c r="G76" s="133"/>
      <c r="H76" s="133"/>
      <c r="I76" s="134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>
        <v>2</v>
      </c>
      <c r="AI76" s="130" t="str">
        <f t="shared" si="23"/>
        <v/>
      </c>
      <c r="AJ76" s="130" t="str">
        <f t="shared" si="24"/>
        <v/>
      </c>
      <c r="AK76" s="130" t="str">
        <f t="shared" si="25"/>
        <v/>
      </c>
      <c r="AL76" s="130" t="str">
        <f t="shared" si="26"/>
        <v/>
      </c>
      <c r="AM76" s="130">
        <f t="shared" si="27"/>
        <v>0</v>
      </c>
      <c r="AN76" s="130">
        <f t="shared" si="28"/>
        <v>44</v>
      </c>
      <c r="AO76" s="130">
        <f t="shared" si="29"/>
        <v>0</v>
      </c>
      <c r="AP76" s="130">
        <f t="shared" si="30"/>
        <v>0</v>
      </c>
      <c r="AQ76" s="130">
        <f t="shared" si="31"/>
        <v>0</v>
      </c>
      <c r="AR76" s="130">
        <f t="shared" si="32"/>
        <v>44</v>
      </c>
      <c r="AS76" s="130" t="str">
        <f t="shared" si="33"/>
        <v/>
      </c>
      <c r="AT76" s="130" t="str">
        <f t="shared" si="34"/>
        <v/>
      </c>
      <c r="AU76" s="130" t="str">
        <f t="shared" si="35"/>
        <v/>
      </c>
      <c r="AV76" s="130" t="str">
        <f t="shared" si="36"/>
        <v/>
      </c>
      <c r="AW76" s="130">
        <f t="shared" si="37"/>
        <v>0</v>
      </c>
      <c r="AX76" s="131">
        <f t="shared" si="38"/>
        <v>44</v>
      </c>
      <c r="AY76" s="130">
        <f t="shared" si="39"/>
        <v>0</v>
      </c>
      <c r="AZ76" s="130">
        <f t="shared" si="40"/>
        <v>0</v>
      </c>
      <c r="BA76" s="130">
        <f t="shared" si="41"/>
        <v>0</v>
      </c>
      <c r="BB76" s="130">
        <f t="shared" si="42"/>
        <v>44</v>
      </c>
    </row>
    <row r="77" spans="1:54" ht="17.25" customHeight="1">
      <c r="A77" s="84"/>
      <c r="B77" s="82"/>
      <c r="C77" s="83" t="s">
        <v>41</v>
      </c>
      <c r="D77" s="26">
        <v>80</v>
      </c>
      <c r="E77" s="26">
        <f>25+9</f>
        <v>34</v>
      </c>
      <c r="F77" s="132">
        <v>78</v>
      </c>
      <c r="G77" s="133"/>
      <c r="H77" s="133"/>
      <c r="I77" s="134"/>
      <c r="J77" s="133"/>
      <c r="K77" s="133"/>
      <c r="L77" s="133"/>
      <c r="M77" s="133"/>
      <c r="N77" s="133"/>
      <c r="O77" s="130"/>
      <c r="P77" s="133"/>
      <c r="Q77" s="133"/>
      <c r="R77" s="133"/>
      <c r="S77" s="133"/>
      <c r="T77" s="133"/>
      <c r="U77" s="130"/>
      <c r="V77" s="133"/>
      <c r="W77" s="133"/>
      <c r="X77" s="133"/>
      <c r="Y77" s="133"/>
      <c r="Z77" s="133"/>
      <c r="AA77" s="130"/>
      <c r="AB77" s="133"/>
      <c r="AC77" s="133"/>
      <c r="AD77" s="133"/>
      <c r="AE77" s="133"/>
      <c r="AF77" s="133"/>
      <c r="AG77" s="130"/>
      <c r="AH77" s="130">
        <v>2</v>
      </c>
      <c r="AI77" s="130" t="str">
        <f t="shared" si="23"/>
        <v/>
      </c>
      <c r="AJ77" s="130" t="str">
        <f t="shared" si="24"/>
        <v/>
      </c>
      <c r="AK77" s="130" t="str">
        <f t="shared" si="25"/>
        <v/>
      </c>
      <c r="AL77" s="130" t="str">
        <f t="shared" si="26"/>
        <v/>
      </c>
      <c r="AM77" s="130">
        <f t="shared" si="27"/>
        <v>0</v>
      </c>
      <c r="AN77" s="130">
        <f t="shared" si="28"/>
        <v>78</v>
      </c>
      <c r="AO77" s="130">
        <f t="shared" si="29"/>
        <v>0</v>
      </c>
      <c r="AP77" s="130">
        <f t="shared" si="30"/>
        <v>0</v>
      </c>
      <c r="AQ77" s="130">
        <f t="shared" si="31"/>
        <v>0</v>
      </c>
      <c r="AR77" s="130">
        <f t="shared" si="32"/>
        <v>78</v>
      </c>
      <c r="AS77" s="130" t="str">
        <f t="shared" si="33"/>
        <v/>
      </c>
      <c r="AT77" s="130" t="str">
        <f t="shared" si="34"/>
        <v/>
      </c>
      <c r="AU77" s="130" t="str">
        <f t="shared" si="35"/>
        <v/>
      </c>
      <c r="AV77" s="130" t="str">
        <f t="shared" si="36"/>
        <v/>
      </c>
      <c r="AW77" s="130">
        <f t="shared" si="37"/>
        <v>0</v>
      </c>
      <c r="AX77" s="131">
        <f t="shared" si="38"/>
        <v>78</v>
      </c>
      <c r="AY77" s="130">
        <f t="shared" si="39"/>
        <v>0</v>
      </c>
      <c r="AZ77" s="130">
        <f t="shared" si="40"/>
        <v>0</v>
      </c>
      <c r="BA77" s="130">
        <f t="shared" si="41"/>
        <v>0</v>
      </c>
      <c r="BB77" s="130">
        <f t="shared" si="42"/>
        <v>78</v>
      </c>
    </row>
    <row r="78" spans="1:54" ht="17.25" customHeight="1">
      <c r="A78" s="84"/>
      <c r="B78" s="82"/>
      <c r="C78" s="83" t="s">
        <v>42</v>
      </c>
      <c r="D78" s="26">
        <v>40</v>
      </c>
      <c r="E78" s="26">
        <v>108</v>
      </c>
      <c r="F78" s="132">
        <v>34</v>
      </c>
      <c r="G78" s="133"/>
      <c r="H78" s="133"/>
      <c r="I78" s="134"/>
      <c r="J78" s="133"/>
      <c r="K78" s="133"/>
      <c r="L78" s="133"/>
      <c r="M78" s="133"/>
      <c r="N78" s="133"/>
      <c r="O78" s="130"/>
      <c r="P78" s="133"/>
      <c r="Q78" s="133"/>
      <c r="R78" s="133"/>
      <c r="S78" s="133"/>
      <c r="T78" s="133"/>
      <c r="U78" s="130"/>
      <c r="V78" s="133"/>
      <c r="W78" s="133"/>
      <c r="X78" s="133"/>
      <c r="Y78" s="133"/>
      <c r="Z78" s="133"/>
      <c r="AA78" s="130"/>
      <c r="AB78" s="133"/>
      <c r="AC78" s="133"/>
      <c r="AD78" s="133"/>
      <c r="AE78" s="133"/>
      <c r="AF78" s="133"/>
      <c r="AG78" s="130"/>
      <c r="AH78" s="130">
        <v>2</v>
      </c>
      <c r="AI78" s="130" t="str">
        <f t="shared" si="23"/>
        <v/>
      </c>
      <c r="AJ78" s="130" t="str">
        <f t="shared" si="24"/>
        <v/>
      </c>
      <c r="AK78" s="130" t="str">
        <f t="shared" si="25"/>
        <v/>
      </c>
      <c r="AL78" s="130" t="str">
        <f t="shared" si="26"/>
        <v/>
      </c>
      <c r="AM78" s="130">
        <f t="shared" si="27"/>
        <v>0</v>
      </c>
      <c r="AN78" s="130">
        <f t="shared" si="28"/>
        <v>34</v>
      </c>
      <c r="AO78" s="130">
        <f t="shared" si="29"/>
        <v>0</v>
      </c>
      <c r="AP78" s="130">
        <f t="shared" si="30"/>
        <v>0</v>
      </c>
      <c r="AQ78" s="130">
        <f t="shared" si="31"/>
        <v>0</v>
      </c>
      <c r="AR78" s="130">
        <f t="shared" si="32"/>
        <v>34</v>
      </c>
      <c r="AS78" s="130" t="str">
        <f t="shared" si="33"/>
        <v/>
      </c>
      <c r="AT78" s="130" t="str">
        <f t="shared" si="34"/>
        <v/>
      </c>
      <c r="AU78" s="130" t="str">
        <f t="shared" si="35"/>
        <v/>
      </c>
      <c r="AV78" s="130" t="str">
        <f t="shared" si="36"/>
        <v/>
      </c>
      <c r="AW78" s="130">
        <f t="shared" si="37"/>
        <v>0</v>
      </c>
      <c r="AX78" s="131">
        <f t="shared" si="38"/>
        <v>34</v>
      </c>
      <c r="AY78" s="130">
        <f t="shared" si="39"/>
        <v>0</v>
      </c>
      <c r="AZ78" s="130">
        <f t="shared" si="40"/>
        <v>0</v>
      </c>
      <c r="BA78" s="130">
        <f t="shared" si="41"/>
        <v>0</v>
      </c>
      <c r="BB78" s="130">
        <f t="shared" si="42"/>
        <v>34</v>
      </c>
    </row>
    <row r="79" spans="1:54" ht="17.25" customHeight="1">
      <c r="A79" s="84"/>
      <c r="B79" s="82"/>
      <c r="C79" s="83" t="s">
        <v>44</v>
      </c>
      <c r="D79" s="26">
        <v>40</v>
      </c>
      <c r="E79" s="26">
        <v>39</v>
      </c>
      <c r="F79" s="132">
        <v>37</v>
      </c>
      <c r="G79" s="133"/>
      <c r="H79" s="133"/>
      <c r="I79" s="134"/>
      <c r="J79" s="133"/>
      <c r="K79" s="133"/>
      <c r="L79" s="133"/>
      <c r="M79" s="133"/>
      <c r="N79" s="133"/>
      <c r="O79" s="130"/>
      <c r="P79" s="133"/>
      <c r="Q79" s="133"/>
      <c r="R79" s="133"/>
      <c r="S79" s="133"/>
      <c r="T79" s="133"/>
      <c r="U79" s="130"/>
      <c r="V79" s="133"/>
      <c r="W79" s="133"/>
      <c r="X79" s="133"/>
      <c r="Y79" s="133"/>
      <c r="Z79" s="133"/>
      <c r="AA79" s="130"/>
      <c r="AB79" s="133"/>
      <c r="AC79" s="133"/>
      <c r="AD79" s="133"/>
      <c r="AE79" s="133"/>
      <c r="AF79" s="133"/>
      <c r="AG79" s="130"/>
      <c r="AH79" s="130">
        <v>2</v>
      </c>
      <c r="AI79" s="130" t="str">
        <f t="shared" si="23"/>
        <v/>
      </c>
      <c r="AJ79" s="130" t="str">
        <f t="shared" si="24"/>
        <v/>
      </c>
      <c r="AK79" s="130" t="str">
        <f t="shared" si="25"/>
        <v/>
      </c>
      <c r="AL79" s="130" t="str">
        <f t="shared" si="26"/>
        <v/>
      </c>
      <c r="AM79" s="130">
        <f t="shared" si="27"/>
        <v>0</v>
      </c>
      <c r="AN79" s="130">
        <f t="shared" si="28"/>
        <v>37</v>
      </c>
      <c r="AO79" s="130">
        <f t="shared" si="29"/>
        <v>0</v>
      </c>
      <c r="AP79" s="130">
        <f t="shared" si="30"/>
        <v>0</v>
      </c>
      <c r="AQ79" s="130">
        <f t="shared" si="31"/>
        <v>0</v>
      </c>
      <c r="AR79" s="130">
        <f t="shared" si="32"/>
        <v>37</v>
      </c>
      <c r="AS79" s="130" t="str">
        <f t="shared" si="33"/>
        <v/>
      </c>
      <c r="AT79" s="130" t="str">
        <f t="shared" si="34"/>
        <v/>
      </c>
      <c r="AU79" s="130" t="str">
        <f t="shared" si="35"/>
        <v/>
      </c>
      <c r="AV79" s="130" t="str">
        <f t="shared" si="36"/>
        <v/>
      </c>
      <c r="AW79" s="130">
        <f t="shared" si="37"/>
        <v>0</v>
      </c>
      <c r="AX79" s="131">
        <f t="shared" si="38"/>
        <v>37</v>
      </c>
      <c r="AY79" s="130">
        <f t="shared" si="39"/>
        <v>0</v>
      </c>
      <c r="AZ79" s="130">
        <f t="shared" si="40"/>
        <v>0</v>
      </c>
      <c r="BA79" s="130">
        <f t="shared" si="41"/>
        <v>0</v>
      </c>
      <c r="BB79" s="130">
        <f t="shared" si="42"/>
        <v>37</v>
      </c>
    </row>
    <row r="80" spans="1:54" ht="17.25" customHeight="1">
      <c r="A80" s="84"/>
      <c r="B80" s="82"/>
      <c r="C80" s="85" t="s">
        <v>20</v>
      </c>
      <c r="D80" s="26">
        <v>80</v>
      </c>
      <c r="E80" s="26">
        <f>173+111</f>
        <v>284</v>
      </c>
      <c r="F80" s="132">
        <v>76</v>
      </c>
      <c r="G80" s="133">
        <v>45</v>
      </c>
      <c r="H80" s="133">
        <v>40</v>
      </c>
      <c r="I80" s="132">
        <v>33</v>
      </c>
      <c r="J80" s="133"/>
      <c r="K80" s="133"/>
      <c r="L80" s="133"/>
      <c r="M80" s="133"/>
      <c r="N80" s="133"/>
      <c r="O80" s="130"/>
      <c r="P80" s="133"/>
      <c r="Q80" s="133"/>
      <c r="R80" s="133"/>
      <c r="S80" s="133"/>
      <c r="T80" s="133"/>
      <c r="U80" s="130"/>
      <c r="V80" s="133"/>
      <c r="W80" s="133"/>
      <c r="X80" s="133"/>
      <c r="Y80" s="133"/>
      <c r="Z80" s="133"/>
      <c r="AA80" s="130"/>
      <c r="AB80" s="133"/>
      <c r="AC80" s="133"/>
      <c r="AD80" s="133"/>
      <c r="AE80" s="133"/>
      <c r="AF80" s="133"/>
      <c r="AG80" s="130"/>
      <c r="AH80" s="130">
        <v>2</v>
      </c>
      <c r="AI80" s="130" t="str">
        <f t="shared" si="23"/>
        <v/>
      </c>
      <c r="AJ80" s="130" t="str">
        <f t="shared" si="24"/>
        <v/>
      </c>
      <c r="AK80" s="130" t="str">
        <f t="shared" si="25"/>
        <v/>
      </c>
      <c r="AL80" s="130" t="str">
        <f t="shared" si="26"/>
        <v/>
      </c>
      <c r="AM80" s="130">
        <f t="shared" si="27"/>
        <v>0</v>
      </c>
      <c r="AN80" s="130">
        <f t="shared" si="28"/>
        <v>109</v>
      </c>
      <c r="AO80" s="130">
        <f t="shared" si="29"/>
        <v>0</v>
      </c>
      <c r="AP80" s="130">
        <f t="shared" si="30"/>
        <v>0</v>
      </c>
      <c r="AQ80" s="130">
        <f t="shared" si="31"/>
        <v>0</v>
      </c>
      <c r="AR80" s="130">
        <f t="shared" si="32"/>
        <v>109</v>
      </c>
      <c r="AS80" s="130" t="str">
        <f t="shared" si="33"/>
        <v/>
      </c>
      <c r="AT80" s="130" t="str">
        <f t="shared" si="34"/>
        <v/>
      </c>
      <c r="AU80" s="130" t="str">
        <f t="shared" si="35"/>
        <v/>
      </c>
      <c r="AV80" s="130" t="str">
        <f t="shared" si="36"/>
        <v/>
      </c>
      <c r="AW80" s="130">
        <f t="shared" si="37"/>
        <v>0</v>
      </c>
      <c r="AX80" s="131">
        <f t="shared" si="38"/>
        <v>109</v>
      </c>
      <c r="AY80" s="130">
        <f t="shared" si="39"/>
        <v>0</v>
      </c>
      <c r="AZ80" s="130">
        <f t="shared" si="40"/>
        <v>0</v>
      </c>
      <c r="BA80" s="130">
        <f t="shared" si="41"/>
        <v>0</v>
      </c>
      <c r="BB80" s="130">
        <f t="shared" si="42"/>
        <v>109</v>
      </c>
    </row>
    <row r="81" spans="1:54" ht="17.25" customHeight="1">
      <c r="A81" s="84"/>
      <c r="B81" s="82"/>
      <c r="C81" s="85" t="s">
        <v>45</v>
      </c>
      <c r="D81" s="26">
        <v>80</v>
      </c>
      <c r="E81" s="26">
        <f>155+170</f>
        <v>325</v>
      </c>
      <c r="F81" s="132">
        <v>77</v>
      </c>
      <c r="G81" s="133"/>
      <c r="H81" s="133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>
        <v>2</v>
      </c>
      <c r="AI81" s="130" t="str">
        <f t="shared" si="23"/>
        <v/>
      </c>
      <c r="AJ81" s="130" t="str">
        <f t="shared" si="24"/>
        <v/>
      </c>
      <c r="AK81" s="130" t="str">
        <f t="shared" si="25"/>
        <v/>
      </c>
      <c r="AL81" s="130" t="str">
        <f t="shared" si="26"/>
        <v/>
      </c>
      <c r="AM81" s="130">
        <f t="shared" si="27"/>
        <v>0</v>
      </c>
      <c r="AN81" s="130">
        <f t="shared" si="28"/>
        <v>77</v>
      </c>
      <c r="AO81" s="130">
        <f t="shared" si="29"/>
        <v>0</v>
      </c>
      <c r="AP81" s="130">
        <f t="shared" si="30"/>
        <v>0</v>
      </c>
      <c r="AQ81" s="130">
        <f t="shared" si="31"/>
        <v>0</v>
      </c>
      <c r="AR81" s="130">
        <f t="shared" si="32"/>
        <v>77</v>
      </c>
      <c r="AS81" s="130" t="str">
        <f t="shared" si="33"/>
        <v/>
      </c>
      <c r="AT81" s="130" t="str">
        <f t="shared" si="34"/>
        <v/>
      </c>
      <c r="AU81" s="130" t="str">
        <f t="shared" si="35"/>
        <v/>
      </c>
      <c r="AV81" s="130" t="str">
        <f t="shared" si="36"/>
        <v/>
      </c>
      <c r="AW81" s="130">
        <f t="shared" si="37"/>
        <v>0</v>
      </c>
      <c r="AX81" s="131">
        <f t="shared" si="38"/>
        <v>77</v>
      </c>
      <c r="AY81" s="130">
        <f t="shared" si="39"/>
        <v>0</v>
      </c>
      <c r="AZ81" s="130">
        <f t="shared" si="40"/>
        <v>0</v>
      </c>
      <c r="BA81" s="130">
        <f t="shared" si="41"/>
        <v>0</v>
      </c>
      <c r="BB81" s="130">
        <f t="shared" si="42"/>
        <v>77</v>
      </c>
    </row>
    <row r="82" spans="1:54" ht="17.25" customHeight="1">
      <c r="A82" s="84"/>
      <c r="B82" s="82"/>
      <c r="C82" s="83" t="s">
        <v>47</v>
      </c>
      <c r="D82" s="26">
        <v>80</v>
      </c>
      <c r="E82" s="26">
        <f>88+61</f>
        <v>149</v>
      </c>
      <c r="F82" s="132">
        <v>74</v>
      </c>
      <c r="G82" s="133">
        <v>45</v>
      </c>
      <c r="H82" s="133">
        <v>25</v>
      </c>
      <c r="I82" s="132">
        <v>36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>
        <v>2</v>
      </c>
      <c r="AI82" s="130" t="str">
        <f t="shared" si="23"/>
        <v/>
      </c>
      <c r="AJ82" s="130" t="str">
        <f t="shared" si="24"/>
        <v/>
      </c>
      <c r="AK82" s="130" t="str">
        <f t="shared" si="25"/>
        <v/>
      </c>
      <c r="AL82" s="130" t="str">
        <f t="shared" si="26"/>
        <v/>
      </c>
      <c r="AM82" s="130">
        <f t="shared" si="27"/>
        <v>0</v>
      </c>
      <c r="AN82" s="130">
        <f t="shared" si="28"/>
        <v>110</v>
      </c>
      <c r="AO82" s="130">
        <f t="shared" si="29"/>
        <v>0</v>
      </c>
      <c r="AP82" s="130">
        <f t="shared" si="30"/>
        <v>0</v>
      </c>
      <c r="AQ82" s="130">
        <f t="shared" si="31"/>
        <v>0</v>
      </c>
      <c r="AR82" s="130">
        <f t="shared" si="32"/>
        <v>110</v>
      </c>
      <c r="AS82" s="130" t="str">
        <f t="shared" si="33"/>
        <v/>
      </c>
      <c r="AT82" s="130" t="str">
        <f t="shared" si="34"/>
        <v/>
      </c>
      <c r="AU82" s="130" t="str">
        <f t="shared" si="35"/>
        <v/>
      </c>
      <c r="AV82" s="130" t="str">
        <f t="shared" si="36"/>
        <v/>
      </c>
      <c r="AW82" s="130">
        <f t="shared" si="37"/>
        <v>0</v>
      </c>
      <c r="AX82" s="131">
        <f t="shared" si="38"/>
        <v>110</v>
      </c>
      <c r="AY82" s="130">
        <f t="shared" si="39"/>
        <v>0</v>
      </c>
      <c r="AZ82" s="130">
        <f t="shared" si="40"/>
        <v>0</v>
      </c>
      <c r="BA82" s="130">
        <f t="shared" si="41"/>
        <v>0</v>
      </c>
      <c r="BB82" s="130">
        <f t="shared" si="42"/>
        <v>110</v>
      </c>
    </row>
    <row r="83" spans="1:54" ht="17.25" customHeight="1">
      <c r="A83" s="97"/>
      <c r="B83" s="98"/>
      <c r="C83" s="99" t="s">
        <v>48</v>
      </c>
      <c r="D83" s="27">
        <v>80</v>
      </c>
      <c r="E83" s="27">
        <f>165+242</f>
        <v>407</v>
      </c>
      <c r="F83" s="137">
        <v>78</v>
      </c>
      <c r="G83" s="159"/>
      <c r="H83" s="159"/>
      <c r="I83" s="138"/>
      <c r="J83" s="159"/>
      <c r="K83" s="159"/>
      <c r="L83" s="159"/>
      <c r="M83" s="159"/>
      <c r="N83" s="159"/>
      <c r="O83" s="139"/>
      <c r="P83" s="159"/>
      <c r="Q83" s="159"/>
      <c r="R83" s="159"/>
      <c r="S83" s="159"/>
      <c r="T83" s="159"/>
      <c r="U83" s="139"/>
      <c r="V83" s="159"/>
      <c r="W83" s="159"/>
      <c r="X83" s="159"/>
      <c r="Y83" s="159"/>
      <c r="Z83" s="159"/>
      <c r="AA83" s="139"/>
      <c r="AB83" s="159"/>
      <c r="AC83" s="159"/>
      <c r="AD83" s="159"/>
      <c r="AE83" s="159"/>
      <c r="AF83" s="159"/>
      <c r="AG83" s="139"/>
      <c r="AH83" s="139">
        <v>2</v>
      </c>
      <c r="AI83" s="139" t="str">
        <f t="shared" si="23"/>
        <v/>
      </c>
      <c r="AJ83" s="139" t="str">
        <f t="shared" si="24"/>
        <v/>
      </c>
      <c r="AK83" s="139" t="str">
        <f t="shared" si="25"/>
        <v/>
      </c>
      <c r="AL83" s="139" t="str">
        <f t="shared" si="26"/>
        <v/>
      </c>
      <c r="AM83" s="139">
        <f t="shared" si="27"/>
        <v>0</v>
      </c>
      <c r="AN83" s="139">
        <f t="shared" si="28"/>
        <v>78</v>
      </c>
      <c r="AO83" s="139">
        <f t="shared" si="29"/>
        <v>0</v>
      </c>
      <c r="AP83" s="139">
        <f t="shared" si="30"/>
        <v>0</v>
      </c>
      <c r="AQ83" s="139">
        <f t="shared" si="31"/>
        <v>0</v>
      </c>
      <c r="AR83" s="139">
        <f t="shared" si="32"/>
        <v>78</v>
      </c>
      <c r="AS83" s="139" t="str">
        <f t="shared" si="33"/>
        <v/>
      </c>
      <c r="AT83" s="139" t="str">
        <f t="shared" si="34"/>
        <v/>
      </c>
      <c r="AU83" s="139" t="str">
        <f t="shared" si="35"/>
        <v/>
      </c>
      <c r="AV83" s="139" t="str">
        <f t="shared" si="36"/>
        <v/>
      </c>
      <c r="AW83" s="139">
        <f t="shared" si="37"/>
        <v>0</v>
      </c>
      <c r="AX83" s="140">
        <f t="shared" si="38"/>
        <v>78</v>
      </c>
      <c r="AY83" s="139">
        <f t="shared" si="39"/>
        <v>0</v>
      </c>
      <c r="AZ83" s="139">
        <f t="shared" si="40"/>
        <v>0</v>
      </c>
      <c r="BA83" s="139">
        <f t="shared" si="41"/>
        <v>0</v>
      </c>
      <c r="BB83" s="139">
        <f t="shared" si="42"/>
        <v>78</v>
      </c>
    </row>
    <row r="84" spans="1:54" ht="17.25" customHeight="1">
      <c r="A84" s="155"/>
      <c r="B84" s="156"/>
      <c r="C84" s="100" t="s">
        <v>121</v>
      </c>
      <c r="D84" s="123">
        <f>SUM(D51:D83)</f>
        <v>1280</v>
      </c>
      <c r="E84" s="123">
        <f t="shared" ref="E84:BB84" si="43">SUM(E51:E83)</f>
        <v>4411</v>
      </c>
      <c r="F84" s="157">
        <f t="shared" si="43"/>
        <v>1122</v>
      </c>
      <c r="G84" s="161">
        <f t="shared" si="43"/>
        <v>270</v>
      </c>
      <c r="H84" s="161">
        <f t="shared" si="43"/>
        <v>286</v>
      </c>
      <c r="I84" s="158">
        <f t="shared" si="43"/>
        <v>209</v>
      </c>
      <c r="J84" s="161">
        <f t="shared" si="43"/>
        <v>0</v>
      </c>
      <c r="K84" s="161">
        <f t="shared" si="43"/>
        <v>0</v>
      </c>
      <c r="L84" s="161">
        <f t="shared" si="43"/>
        <v>0</v>
      </c>
      <c r="M84" s="161">
        <f t="shared" si="43"/>
        <v>0</v>
      </c>
      <c r="N84" s="161">
        <f t="shared" si="43"/>
        <v>0</v>
      </c>
      <c r="O84" s="141">
        <f t="shared" si="43"/>
        <v>0</v>
      </c>
      <c r="P84" s="161">
        <f t="shared" si="43"/>
        <v>84</v>
      </c>
      <c r="Q84" s="161">
        <f t="shared" si="43"/>
        <v>27</v>
      </c>
      <c r="R84" s="161">
        <f t="shared" si="43"/>
        <v>18</v>
      </c>
      <c r="S84" s="161">
        <f t="shared" si="43"/>
        <v>171</v>
      </c>
      <c r="T84" s="161">
        <f t="shared" si="43"/>
        <v>90</v>
      </c>
      <c r="U84" s="141">
        <f t="shared" si="43"/>
        <v>62</v>
      </c>
      <c r="V84" s="161">
        <f t="shared" si="43"/>
        <v>0</v>
      </c>
      <c r="W84" s="161">
        <f t="shared" si="43"/>
        <v>0</v>
      </c>
      <c r="X84" s="161">
        <f t="shared" si="43"/>
        <v>0</v>
      </c>
      <c r="Y84" s="161">
        <f t="shared" si="43"/>
        <v>0</v>
      </c>
      <c r="Z84" s="161">
        <f t="shared" si="43"/>
        <v>0</v>
      </c>
      <c r="AA84" s="141">
        <f t="shared" si="43"/>
        <v>0</v>
      </c>
      <c r="AB84" s="161">
        <f t="shared" si="43"/>
        <v>0</v>
      </c>
      <c r="AC84" s="161">
        <f t="shared" si="43"/>
        <v>0</v>
      </c>
      <c r="AD84" s="161">
        <f t="shared" si="43"/>
        <v>0</v>
      </c>
      <c r="AE84" s="161">
        <f t="shared" si="43"/>
        <v>0</v>
      </c>
      <c r="AF84" s="161">
        <f t="shared" si="43"/>
        <v>0</v>
      </c>
      <c r="AG84" s="141">
        <f t="shared" si="43"/>
        <v>0</v>
      </c>
      <c r="AH84" s="141">
        <f t="shared" si="43"/>
        <v>64</v>
      </c>
      <c r="AI84" s="141">
        <f t="shared" si="43"/>
        <v>0</v>
      </c>
      <c r="AJ84" s="141">
        <f t="shared" si="43"/>
        <v>0</v>
      </c>
      <c r="AK84" s="141">
        <f t="shared" si="43"/>
        <v>0</v>
      </c>
      <c r="AL84" s="141">
        <f t="shared" si="43"/>
        <v>0</v>
      </c>
      <c r="AM84" s="141">
        <f t="shared" si="43"/>
        <v>0</v>
      </c>
      <c r="AN84" s="141">
        <f t="shared" si="43"/>
        <v>1331</v>
      </c>
      <c r="AO84" s="141">
        <f t="shared" si="43"/>
        <v>0</v>
      </c>
      <c r="AP84" s="141">
        <f t="shared" si="43"/>
        <v>80</v>
      </c>
      <c r="AQ84" s="141">
        <f t="shared" si="43"/>
        <v>0</v>
      </c>
      <c r="AR84" s="141">
        <f t="shared" si="43"/>
        <v>1411</v>
      </c>
      <c r="AS84" s="141">
        <f t="shared" si="43"/>
        <v>0</v>
      </c>
      <c r="AT84" s="141">
        <f t="shared" si="43"/>
        <v>0</v>
      </c>
      <c r="AU84" s="141">
        <f t="shared" si="43"/>
        <v>0</v>
      </c>
      <c r="AV84" s="141">
        <f t="shared" si="43"/>
        <v>0</v>
      </c>
      <c r="AW84" s="141">
        <f t="shared" si="43"/>
        <v>0</v>
      </c>
      <c r="AX84" s="142">
        <f t="shared" si="43"/>
        <v>1331</v>
      </c>
      <c r="AY84" s="141">
        <f t="shared" si="43"/>
        <v>0</v>
      </c>
      <c r="AZ84" s="141">
        <f t="shared" si="43"/>
        <v>0</v>
      </c>
      <c r="BA84" s="141">
        <f t="shared" si="43"/>
        <v>0</v>
      </c>
      <c r="BB84" s="141">
        <f t="shared" si="43"/>
        <v>1331</v>
      </c>
    </row>
    <row r="85" spans="1:54" ht="17.25" customHeight="1">
      <c r="A85" s="148" t="s">
        <v>223</v>
      </c>
      <c r="B85" s="149"/>
      <c r="C85" s="150"/>
      <c r="D85" s="30"/>
      <c r="E85" s="30"/>
      <c r="F85" s="152"/>
      <c r="G85" s="160"/>
      <c r="H85" s="160"/>
      <c r="I85" s="151"/>
      <c r="J85" s="160"/>
      <c r="K85" s="160"/>
      <c r="L85" s="160"/>
      <c r="M85" s="160"/>
      <c r="N85" s="160"/>
      <c r="O85" s="153"/>
      <c r="P85" s="160"/>
      <c r="Q85" s="160"/>
      <c r="R85" s="160"/>
      <c r="S85" s="160"/>
      <c r="T85" s="160"/>
      <c r="U85" s="153"/>
      <c r="V85" s="160"/>
      <c r="W85" s="160"/>
      <c r="X85" s="160"/>
      <c r="Y85" s="160"/>
      <c r="Z85" s="160"/>
      <c r="AA85" s="153"/>
      <c r="AB85" s="160"/>
      <c r="AC85" s="160"/>
      <c r="AD85" s="160"/>
      <c r="AE85" s="160"/>
      <c r="AF85" s="160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/>
      <c r="AY85" s="153"/>
      <c r="AZ85" s="153"/>
      <c r="BA85" s="153"/>
      <c r="BB85" s="153"/>
    </row>
    <row r="86" spans="1:54" ht="17.25" customHeight="1">
      <c r="A86" s="84"/>
      <c r="B86" s="82" t="s">
        <v>221</v>
      </c>
      <c r="C86" s="83"/>
      <c r="D86" s="26"/>
      <c r="E86" s="26"/>
      <c r="F86" s="26"/>
      <c r="G86" s="26"/>
      <c r="H86" s="26"/>
      <c r="I86" s="26"/>
      <c r="J86" s="133"/>
      <c r="K86" s="133"/>
      <c r="L86" s="133"/>
      <c r="M86" s="133"/>
      <c r="N86" s="133"/>
      <c r="O86" s="130"/>
      <c r="P86" s="133"/>
      <c r="Q86" s="133"/>
      <c r="R86" s="133"/>
      <c r="S86" s="133"/>
      <c r="T86" s="133"/>
      <c r="U86" s="130"/>
      <c r="V86" s="26"/>
      <c r="W86" s="26"/>
      <c r="X86" s="132"/>
      <c r="Y86" s="133"/>
      <c r="Z86" s="133"/>
      <c r="AA86" s="134"/>
      <c r="AB86" s="133"/>
      <c r="AC86" s="133"/>
      <c r="AD86" s="133"/>
      <c r="AE86" s="133"/>
      <c r="AF86" s="133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1"/>
      <c r="AY86" s="130"/>
      <c r="AZ86" s="130"/>
      <c r="BA86" s="130"/>
      <c r="BB86" s="130"/>
    </row>
    <row r="87" spans="1:54" ht="17.25" customHeight="1">
      <c r="A87" s="84"/>
      <c r="B87" s="82"/>
      <c r="C87" s="83" t="s">
        <v>167</v>
      </c>
      <c r="D87" s="26"/>
      <c r="E87" s="26"/>
      <c r="F87" s="26"/>
      <c r="G87" s="26"/>
      <c r="H87" s="26"/>
      <c r="I87" s="26"/>
      <c r="J87" s="133"/>
      <c r="K87" s="133"/>
      <c r="L87" s="133"/>
      <c r="M87" s="133"/>
      <c r="N87" s="133"/>
      <c r="O87" s="130"/>
      <c r="P87" s="133"/>
      <c r="Q87" s="133"/>
      <c r="R87" s="133"/>
      <c r="S87" s="133"/>
      <c r="T87" s="133"/>
      <c r="U87" s="130"/>
      <c r="V87" s="26"/>
      <c r="W87" s="26"/>
      <c r="X87" s="134"/>
      <c r="Y87" s="133">
        <v>5</v>
      </c>
      <c r="Z87" s="133">
        <v>4</v>
      </c>
      <c r="AA87" s="132">
        <v>3</v>
      </c>
      <c r="AB87" s="133"/>
      <c r="AC87" s="133"/>
      <c r="AD87" s="133"/>
      <c r="AE87" s="133"/>
      <c r="AF87" s="133"/>
      <c r="AG87" s="130"/>
      <c r="AH87" s="130">
        <v>1</v>
      </c>
      <c r="AI87" s="130">
        <f t="shared" si="23"/>
        <v>0</v>
      </c>
      <c r="AJ87" s="130">
        <f t="shared" si="24"/>
        <v>0</v>
      </c>
      <c r="AK87" s="130">
        <f t="shared" si="25"/>
        <v>0</v>
      </c>
      <c r="AL87" s="130">
        <f t="shared" si="26"/>
        <v>3</v>
      </c>
      <c r="AM87" s="130">
        <f t="shared" si="27"/>
        <v>3</v>
      </c>
      <c r="AN87" s="130" t="str">
        <f t="shared" si="28"/>
        <v/>
      </c>
      <c r="AO87" s="130" t="str">
        <f t="shared" si="29"/>
        <v/>
      </c>
      <c r="AP87" s="130" t="str">
        <f t="shared" si="30"/>
        <v/>
      </c>
      <c r="AQ87" s="130" t="str">
        <f t="shared" si="31"/>
        <v/>
      </c>
      <c r="AR87" s="130">
        <f t="shared" si="32"/>
        <v>0</v>
      </c>
      <c r="AS87" s="130" t="str">
        <f t="shared" si="33"/>
        <v/>
      </c>
      <c r="AT87" s="130" t="str">
        <f t="shared" si="34"/>
        <v/>
      </c>
      <c r="AU87" s="130" t="str">
        <f t="shared" si="35"/>
        <v/>
      </c>
      <c r="AV87" s="130" t="str">
        <f t="shared" si="36"/>
        <v/>
      </c>
      <c r="AW87" s="130">
        <f t="shared" si="37"/>
        <v>0</v>
      </c>
      <c r="AX87" s="131">
        <f t="shared" si="38"/>
        <v>0</v>
      </c>
      <c r="AY87" s="130">
        <f t="shared" si="39"/>
        <v>0</v>
      </c>
      <c r="AZ87" s="130">
        <f t="shared" si="40"/>
        <v>0</v>
      </c>
      <c r="BA87" s="130">
        <f t="shared" si="41"/>
        <v>3</v>
      </c>
      <c r="BB87" s="130">
        <f t="shared" si="42"/>
        <v>3</v>
      </c>
    </row>
    <row r="88" spans="1:54" ht="17.25" customHeight="1">
      <c r="A88" s="84"/>
      <c r="B88" s="82"/>
      <c r="C88" s="83" t="s">
        <v>63</v>
      </c>
      <c r="D88" s="26"/>
      <c r="E88" s="26"/>
      <c r="F88" s="26"/>
      <c r="G88" s="26"/>
      <c r="H88" s="26"/>
      <c r="I88" s="26"/>
      <c r="J88" s="133"/>
      <c r="K88" s="133"/>
      <c r="L88" s="133"/>
      <c r="M88" s="133"/>
      <c r="N88" s="133"/>
      <c r="O88" s="130"/>
      <c r="P88" s="133"/>
      <c r="Q88" s="133"/>
      <c r="R88" s="133"/>
      <c r="S88" s="133"/>
      <c r="T88" s="133"/>
      <c r="U88" s="130"/>
      <c r="V88" s="26"/>
      <c r="W88" s="26"/>
      <c r="X88" s="134"/>
      <c r="Y88" s="133">
        <v>5</v>
      </c>
      <c r="Z88" s="133">
        <v>4</v>
      </c>
      <c r="AA88" s="132">
        <v>1</v>
      </c>
      <c r="AB88" s="133"/>
      <c r="AC88" s="133"/>
      <c r="AD88" s="133"/>
      <c r="AE88" s="133"/>
      <c r="AF88" s="133"/>
      <c r="AG88" s="130"/>
      <c r="AH88" s="130">
        <v>1</v>
      </c>
      <c r="AI88" s="130">
        <f t="shared" si="23"/>
        <v>0</v>
      </c>
      <c r="AJ88" s="130">
        <f t="shared" si="24"/>
        <v>0</v>
      </c>
      <c r="AK88" s="130">
        <f t="shared" si="25"/>
        <v>0</v>
      </c>
      <c r="AL88" s="130">
        <f t="shared" si="26"/>
        <v>1</v>
      </c>
      <c r="AM88" s="130">
        <f t="shared" si="27"/>
        <v>1</v>
      </c>
      <c r="AN88" s="130" t="str">
        <f t="shared" si="28"/>
        <v/>
      </c>
      <c r="AO88" s="130" t="str">
        <f t="shared" si="29"/>
        <v/>
      </c>
      <c r="AP88" s="130" t="str">
        <f t="shared" si="30"/>
        <v/>
      </c>
      <c r="AQ88" s="130" t="str">
        <f t="shared" si="31"/>
        <v/>
      </c>
      <c r="AR88" s="130">
        <f t="shared" si="32"/>
        <v>0</v>
      </c>
      <c r="AS88" s="130" t="str">
        <f t="shared" si="33"/>
        <v/>
      </c>
      <c r="AT88" s="130" t="str">
        <f t="shared" si="34"/>
        <v/>
      </c>
      <c r="AU88" s="130" t="str">
        <f t="shared" si="35"/>
        <v/>
      </c>
      <c r="AV88" s="130" t="str">
        <f t="shared" si="36"/>
        <v/>
      </c>
      <c r="AW88" s="130">
        <f t="shared" si="37"/>
        <v>0</v>
      </c>
      <c r="AX88" s="131">
        <f t="shared" si="38"/>
        <v>0</v>
      </c>
      <c r="AY88" s="130">
        <f t="shared" si="39"/>
        <v>0</v>
      </c>
      <c r="AZ88" s="130">
        <f t="shared" si="40"/>
        <v>0</v>
      </c>
      <c r="BA88" s="130">
        <f t="shared" si="41"/>
        <v>1</v>
      </c>
      <c r="BB88" s="130">
        <f t="shared" si="42"/>
        <v>1</v>
      </c>
    </row>
    <row r="89" spans="1:54" ht="17.25" customHeight="1">
      <c r="A89" s="84"/>
      <c r="B89" s="82"/>
      <c r="C89" s="83" t="s">
        <v>162</v>
      </c>
      <c r="D89" s="26"/>
      <c r="E89" s="26"/>
      <c r="F89" s="26"/>
      <c r="G89" s="26"/>
      <c r="H89" s="26"/>
      <c r="I89" s="26"/>
      <c r="J89" s="133"/>
      <c r="K89" s="133"/>
      <c r="L89" s="133"/>
      <c r="M89" s="133"/>
      <c r="N89" s="133"/>
      <c r="O89" s="130"/>
      <c r="P89" s="133"/>
      <c r="Q89" s="133"/>
      <c r="R89" s="133"/>
      <c r="S89" s="133"/>
      <c r="T89" s="133"/>
      <c r="U89" s="130"/>
      <c r="V89" s="26"/>
      <c r="W89" s="26"/>
      <c r="X89" s="134"/>
      <c r="Y89" s="133">
        <v>5</v>
      </c>
      <c r="Z89" s="133">
        <v>3</v>
      </c>
      <c r="AA89" s="132">
        <v>3</v>
      </c>
      <c r="AB89" s="133"/>
      <c r="AC89" s="133"/>
      <c r="AD89" s="133"/>
      <c r="AE89" s="133"/>
      <c r="AF89" s="133"/>
      <c r="AG89" s="130"/>
      <c r="AH89" s="130">
        <v>2</v>
      </c>
      <c r="AI89" s="130" t="str">
        <f t="shared" si="23"/>
        <v/>
      </c>
      <c r="AJ89" s="130" t="str">
        <f t="shared" si="24"/>
        <v/>
      </c>
      <c r="AK89" s="130" t="str">
        <f t="shared" si="25"/>
        <v/>
      </c>
      <c r="AL89" s="130" t="str">
        <f t="shared" si="26"/>
        <v/>
      </c>
      <c r="AM89" s="130">
        <f t="shared" si="27"/>
        <v>0</v>
      </c>
      <c r="AN89" s="130">
        <f t="shared" si="28"/>
        <v>0</v>
      </c>
      <c r="AO89" s="130">
        <f t="shared" si="29"/>
        <v>0</v>
      </c>
      <c r="AP89" s="130">
        <f t="shared" si="30"/>
        <v>0</v>
      </c>
      <c r="AQ89" s="130">
        <f t="shared" si="31"/>
        <v>3</v>
      </c>
      <c r="AR89" s="130">
        <f t="shared" si="32"/>
        <v>3</v>
      </c>
      <c r="AS89" s="130" t="str">
        <f t="shared" si="33"/>
        <v/>
      </c>
      <c r="AT89" s="130" t="str">
        <f t="shared" si="34"/>
        <v/>
      </c>
      <c r="AU89" s="130" t="str">
        <f t="shared" si="35"/>
        <v/>
      </c>
      <c r="AV89" s="130" t="str">
        <f t="shared" si="36"/>
        <v/>
      </c>
      <c r="AW89" s="130">
        <f t="shared" si="37"/>
        <v>0</v>
      </c>
      <c r="AX89" s="131">
        <f t="shared" si="38"/>
        <v>0</v>
      </c>
      <c r="AY89" s="130">
        <f t="shared" si="39"/>
        <v>0</v>
      </c>
      <c r="AZ89" s="130">
        <f t="shared" si="40"/>
        <v>0</v>
      </c>
      <c r="BA89" s="130">
        <f t="shared" si="41"/>
        <v>3</v>
      </c>
      <c r="BB89" s="130">
        <f t="shared" si="42"/>
        <v>3</v>
      </c>
    </row>
    <row r="90" spans="1:54" ht="17.25" customHeight="1">
      <c r="A90" s="84"/>
      <c r="B90" s="82" t="s">
        <v>190</v>
      </c>
      <c r="C90" s="83"/>
      <c r="D90" s="26"/>
      <c r="E90" s="26"/>
      <c r="F90" s="26"/>
      <c r="G90" s="26"/>
      <c r="H90" s="26"/>
      <c r="I90" s="26"/>
      <c r="J90" s="133"/>
      <c r="K90" s="133"/>
      <c r="L90" s="133"/>
      <c r="M90" s="133"/>
      <c r="N90" s="133"/>
      <c r="O90" s="130"/>
      <c r="P90" s="26"/>
      <c r="Q90" s="26"/>
      <c r="R90" s="132"/>
      <c r="S90" s="133"/>
      <c r="T90" s="133"/>
      <c r="U90" s="132"/>
      <c r="V90" s="133"/>
      <c r="W90" s="133"/>
      <c r="X90" s="133"/>
      <c r="Y90" s="133"/>
      <c r="Z90" s="133"/>
      <c r="AA90" s="130"/>
      <c r="AB90" s="133"/>
      <c r="AC90" s="133"/>
      <c r="AD90" s="133"/>
      <c r="AE90" s="133"/>
      <c r="AF90" s="133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1"/>
      <c r="AY90" s="130"/>
      <c r="AZ90" s="130"/>
      <c r="BA90" s="130"/>
      <c r="BB90" s="130"/>
    </row>
    <row r="91" spans="1:54" ht="17.25" customHeight="1">
      <c r="A91" s="84"/>
      <c r="B91" s="82"/>
      <c r="C91" s="83" t="s">
        <v>159</v>
      </c>
      <c r="D91" s="26"/>
      <c r="E91" s="26"/>
      <c r="F91" s="26"/>
      <c r="G91" s="26"/>
      <c r="H91" s="26"/>
      <c r="I91" s="26"/>
      <c r="J91" s="133"/>
      <c r="K91" s="133"/>
      <c r="L91" s="133"/>
      <c r="M91" s="133"/>
      <c r="N91" s="133"/>
      <c r="O91" s="130"/>
      <c r="P91" s="26"/>
      <c r="Q91" s="26"/>
      <c r="R91" s="134"/>
      <c r="S91" s="133">
        <v>50</v>
      </c>
      <c r="T91" s="133">
        <v>59</v>
      </c>
      <c r="U91" s="132">
        <v>41</v>
      </c>
      <c r="V91" s="133"/>
      <c r="W91" s="133"/>
      <c r="X91" s="133"/>
      <c r="Y91" s="133"/>
      <c r="Z91" s="133"/>
      <c r="AA91" s="130"/>
      <c r="AB91" s="133"/>
      <c r="AC91" s="133"/>
      <c r="AD91" s="133"/>
      <c r="AE91" s="133"/>
      <c r="AF91" s="133"/>
      <c r="AG91" s="130"/>
      <c r="AH91" s="130">
        <v>1</v>
      </c>
      <c r="AI91" s="130">
        <f t="shared" si="23"/>
        <v>0</v>
      </c>
      <c r="AJ91" s="130">
        <f t="shared" si="24"/>
        <v>0</v>
      </c>
      <c r="AK91" s="130">
        <f t="shared" si="25"/>
        <v>41</v>
      </c>
      <c r="AL91" s="130">
        <f t="shared" si="26"/>
        <v>0</v>
      </c>
      <c r="AM91" s="130">
        <f t="shared" si="27"/>
        <v>41</v>
      </c>
      <c r="AN91" s="130" t="str">
        <f t="shared" si="28"/>
        <v/>
      </c>
      <c r="AO91" s="130" t="str">
        <f t="shared" si="29"/>
        <v/>
      </c>
      <c r="AP91" s="130" t="str">
        <f t="shared" si="30"/>
        <v/>
      </c>
      <c r="AQ91" s="130" t="str">
        <f t="shared" si="31"/>
        <v/>
      </c>
      <c r="AR91" s="130">
        <f t="shared" si="32"/>
        <v>0</v>
      </c>
      <c r="AS91" s="130" t="str">
        <f t="shared" si="33"/>
        <v/>
      </c>
      <c r="AT91" s="130" t="str">
        <f t="shared" si="34"/>
        <v/>
      </c>
      <c r="AU91" s="130" t="str">
        <f t="shared" si="35"/>
        <v/>
      </c>
      <c r="AV91" s="130" t="str">
        <f t="shared" si="36"/>
        <v/>
      </c>
      <c r="AW91" s="130">
        <f t="shared" si="37"/>
        <v>0</v>
      </c>
      <c r="AX91" s="131">
        <f t="shared" si="38"/>
        <v>0</v>
      </c>
      <c r="AY91" s="130">
        <f t="shared" si="39"/>
        <v>0</v>
      </c>
      <c r="AZ91" s="130">
        <f t="shared" si="40"/>
        <v>0</v>
      </c>
      <c r="BA91" s="130">
        <f t="shared" si="41"/>
        <v>0</v>
      </c>
      <c r="BB91" s="130">
        <f t="shared" si="42"/>
        <v>0</v>
      </c>
    </row>
    <row r="92" spans="1:54" ht="17.25" customHeight="1">
      <c r="A92" s="84"/>
      <c r="B92" s="82"/>
      <c r="C92" s="83" t="s">
        <v>160</v>
      </c>
      <c r="D92" s="26"/>
      <c r="E92" s="26"/>
      <c r="F92" s="26"/>
      <c r="G92" s="26"/>
      <c r="H92" s="26"/>
      <c r="I92" s="26"/>
      <c r="J92" s="133"/>
      <c r="K92" s="133"/>
      <c r="L92" s="133"/>
      <c r="M92" s="133"/>
      <c r="N92" s="133"/>
      <c r="O92" s="130"/>
      <c r="P92" s="26"/>
      <c r="Q92" s="26"/>
      <c r="R92" s="134"/>
      <c r="S92" s="133">
        <v>20</v>
      </c>
      <c r="T92" s="133">
        <v>7</v>
      </c>
      <c r="U92" s="132">
        <v>3</v>
      </c>
      <c r="V92" s="133"/>
      <c r="W92" s="133"/>
      <c r="X92" s="133"/>
      <c r="Y92" s="133"/>
      <c r="Z92" s="133"/>
      <c r="AA92" s="130"/>
      <c r="AB92" s="133"/>
      <c r="AC92" s="133"/>
      <c r="AD92" s="133"/>
      <c r="AE92" s="133"/>
      <c r="AF92" s="133"/>
      <c r="AG92" s="130"/>
      <c r="AH92" s="130">
        <v>2</v>
      </c>
      <c r="AI92" s="130" t="str">
        <f t="shared" si="23"/>
        <v/>
      </c>
      <c r="AJ92" s="130" t="str">
        <f t="shared" si="24"/>
        <v/>
      </c>
      <c r="AK92" s="130" t="str">
        <f t="shared" si="25"/>
        <v/>
      </c>
      <c r="AL92" s="130" t="str">
        <f t="shared" si="26"/>
        <v/>
      </c>
      <c r="AM92" s="130">
        <f t="shared" si="27"/>
        <v>0</v>
      </c>
      <c r="AN92" s="130">
        <f t="shared" si="28"/>
        <v>0</v>
      </c>
      <c r="AO92" s="130">
        <f t="shared" si="29"/>
        <v>0</v>
      </c>
      <c r="AP92" s="130">
        <f t="shared" si="30"/>
        <v>3</v>
      </c>
      <c r="AQ92" s="130">
        <f t="shared" si="31"/>
        <v>0</v>
      </c>
      <c r="AR92" s="130">
        <f t="shared" si="32"/>
        <v>3</v>
      </c>
      <c r="AS92" s="130" t="str">
        <f t="shared" si="33"/>
        <v/>
      </c>
      <c r="AT92" s="130" t="str">
        <f t="shared" si="34"/>
        <v/>
      </c>
      <c r="AU92" s="130" t="str">
        <f t="shared" si="35"/>
        <v/>
      </c>
      <c r="AV92" s="130" t="str">
        <f t="shared" si="36"/>
        <v/>
      </c>
      <c r="AW92" s="130">
        <f t="shared" si="37"/>
        <v>0</v>
      </c>
      <c r="AX92" s="131">
        <f t="shared" si="38"/>
        <v>0</v>
      </c>
      <c r="AY92" s="130">
        <f t="shared" si="39"/>
        <v>0</v>
      </c>
      <c r="AZ92" s="130">
        <f t="shared" si="40"/>
        <v>0</v>
      </c>
      <c r="BA92" s="130">
        <f t="shared" si="41"/>
        <v>0</v>
      </c>
      <c r="BB92" s="130">
        <f t="shared" si="42"/>
        <v>0</v>
      </c>
    </row>
    <row r="93" spans="1:54" ht="17.25" customHeight="1">
      <c r="A93" s="84"/>
      <c r="B93" s="82"/>
      <c r="C93" s="83" t="s">
        <v>63</v>
      </c>
      <c r="D93" s="26"/>
      <c r="E93" s="26"/>
      <c r="F93" s="26"/>
      <c r="G93" s="26"/>
      <c r="H93" s="26"/>
      <c r="I93" s="26"/>
      <c r="J93" s="133"/>
      <c r="K93" s="133"/>
      <c r="L93" s="133"/>
      <c r="M93" s="133"/>
      <c r="N93" s="133"/>
      <c r="O93" s="130"/>
      <c r="P93" s="26"/>
      <c r="Q93" s="26"/>
      <c r="R93" s="134"/>
      <c r="S93" s="133">
        <v>30</v>
      </c>
      <c r="T93" s="133">
        <v>30</v>
      </c>
      <c r="U93" s="132">
        <v>18</v>
      </c>
      <c r="V93" s="133"/>
      <c r="W93" s="133"/>
      <c r="X93" s="133"/>
      <c r="Y93" s="133"/>
      <c r="Z93" s="133"/>
      <c r="AA93" s="130"/>
      <c r="AB93" s="133"/>
      <c r="AC93" s="133"/>
      <c r="AD93" s="133"/>
      <c r="AE93" s="133"/>
      <c r="AF93" s="133"/>
      <c r="AG93" s="130"/>
      <c r="AH93" s="130">
        <v>1</v>
      </c>
      <c r="AI93" s="130">
        <f t="shared" si="23"/>
        <v>0</v>
      </c>
      <c r="AJ93" s="130">
        <f t="shared" si="24"/>
        <v>0</v>
      </c>
      <c r="AK93" s="130">
        <f t="shared" si="25"/>
        <v>18</v>
      </c>
      <c r="AL93" s="130">
        <f t="shared" si="26"/>
        <v>0</v>
      </c>
      <c r="AM93" s="130">
        <f t="shared" si="27"/>
        <v>18</v>
      </c>
      <c r="AN93" s="130" t="str">
        <f t="shared" si="28"/>
        <v/>
      </c>
      <c r="AO93" s="130" t="str">
        <f t="shared" si="29"/>
        <v/>
      </c>
      <c r="AP93" s="130" t="str">
        <f t="shared" si="30"/>
        <v/>
      </c>
      <c r="AQ93" s="130" t="str">
        <f t="shared" si="31"/>
        <v/>
      </c>
      <c r="AR93" s="130">
        <f t="shared" si="32"/>
        <v>0</v>
      </c>
      <c r="AS93" s="130" t="str">
        <f t="shared" si="33"/>
        <v/>
      </c>
      <c r="AT93" s="130" t="str">
        <f t="shared" si="34"/>
        <v/>
      </c>
      <c r="AU93" s="130" t="str">
        <f t="shared" si="35"/>
        <v/>
      </c>
      <c r="AV93" s="130" t="str">
        <f t="shared" si="36"/>
        <v/>
      </c>
      <c r="AW93" s="130">
        <f t="shared" si="37"/>
        <v>0</v>
      </c>
      <c r="AX93" s="131">
        <f t="shared" si="38"/>
        <v>0</v>
      </c>
      <c r="AY93" s="130">
        <f t="shared" si="39"/>
        <v>0</v>
      </c>
      <c r="AZ93" s="130">
        <f t="shared" si="40"/>
        <v>0</v>
      </c>
      <c r="BA93" s="130">
        <f t="shared" si="41"/>
        <v>0</v>
      </c>
      <c r="BB93" s="130">
        <f t="shared" si="42"/>
        <v>0</v>
      </c>
    </row>
    <row r="94" spans="1:54" ht="17.25" customHeight="1">
      <c r="A94" s="84"/>
      <c r="B94" s="82"/>
      <c r="C94" s="83" t="s">
        <v>65</v>
      </c>
      <c r="D94" s="26"/>
      <c r="E94" s="26"/>
      <c r="F94" s="26"/>
      <c r="G94" s="26"/>
      <c r="H94" s="26"/>
      <c r="I94" s="26"/>
      <c r="J94" s="133"/>
      <c r="K94" s="133"/>
      <c r="L94" s="133"/>
      <c r="M94" s="133"/>
      <c r="N94" s="133"/>
      <c r="O94" s="130"/>
      <c r="P94" s="26"/>
      <c r="Q94" s="26"/>
      <c r="R94" s="134"/>
      <c r="S94" s="133">
        <v>30</v>
      </c>
      <c r="T94" s="133">
        <v>18</v>
      </c>
      <c r="U94" s="132">
        <v>12</v>
      </c>
      <c r="V94" s="133"/>
      <c r="W94" s="133"/>
      <c r="X94" s="133"/>
      <c r="Y94" s="133"/>
      <c r="Z94" s="133"/>
      <c r="AA94" s="130"/>
      <c r="AB94" s="133"/>
      <c r="AC94" s="133"/>
      <c r="AD94" s="133"/>
      <c r="AE94" s="133"/>
      <c r="AF94" s="133"/>
      <c r="AG94" s="130"/>
      <c r="AH94" s="130">
        <v>2</v>
      </c>
      <c r="AI94" s="130" t="str">
        <f t="shared" si="23"/>
        <v/>
      </c>
      <c r="AJ94" s="130" t="str">
        <f t="shared" si="24"/>
        <v/>
      </c>
      <c r="AK94" s="130" t="str">
        <f t="shared" si="25"/>
        <v/>
      </c>
      <c r="AL94" s="130" t="str">
        <f t="shared" si="26"/>
        <v/>
      </c>
      <c r="AM94" s="130">
        <f t="shared" si="27"/>
        <v>0</v>
      </c>
      <c r="AN94" s="130">
        <f t="shared" si="28"/>
        <v>0</v>
      </c>
      <c r="AO94" s="130">
        <f t="shared" si="29"/>
        <v>0</v>
      </c>
      <c r="AP94" s="130">
        <f t="shared" si="30"/>
        <v>12</v>
      </c>
      <c r="AQ94" s="130">
        <f t="shared" si="31"/>
        <v>0</v>
      </c>
      <c r="AR94" s="130">
        <f t="shared" si="32"/>
        <v>12</v>
      </c>
      <c r="AS94" s="130" t="str">
        <f t="shared" si="33"/>
        <v/>
      </c>
      <c r="AT94" s="130" t="str">
        <f t="shared" si="34"/>
        <v/>
      </c>
      <c r="AU94" s="130" t="str">
        <f t="shared" si="35"/>
        <v/>
      </c>
      <c r="AV94" s="130" t="str">
        <f t="shared" si="36"/>
        <v/>
      </c>
      <c r="AW94" s="130">
        <f t="shared" si="37"/>
        <v>0</v>
      </c>
      <c r="AX94" s="131">
        <f t="shared" si="38"/>
        <v>0</v>
      </c>
      <c r="AY94" s="130">
        <f t="shared" si="39"/>
        <v>0</v>
      </c>
      <c r="AZ94" s="130">
        <f t="shared" si="40"/>
        <v>0</v>
      </c>
      <c r="BA94" s="130">
        <f t="shared" si="41"/>
        <v>0</v>
      </c>
      <c r="BB94" s="130">
        <f t="shared" si="42"/>
        <v>0</v>
      </c>
    </row>
    <row r="95" spans="1:54" ht="17.25" customHeight="1">
      <c r="A95" s="84"/>
      <c r="B95" s="82"/>
      <c r="C95" s="83" t="s">
        <v>161</v>
      </c>
      <c r="D95" s="26"/>
      <c r="E95" s="26"/>
      <c r="F95" s="26"/>
      <c r="G95" s="26"/>
      <c r="H95" s="26"/>
      <c r="I95" s="26"/>
      <c r="J95" s="133"/>
      <c r="K95" s="133"/>
      <c r="L95" s="133"/>
      <c r="M95" s="133"/>
      <c r="N95" s="133"/>
      <c r="O95" s="130"/>
      <c r="P95" s="26"/>
      <c r="Q95" s="26"/>
      <c r="R95" s="134"/>
      <c r="S95" s="133">
        <v>30</v>
      </c>
      <c r="T95" s="133">
        <v>16</v>
      </c>
      <c r="U95" s="132">
        <v>12</v>
      </c>
      <c r="V95" s="133"/>
      <c r="W95" s="133"/>
      <c r="X95" s="133"/>
      <c r="Y95" s="133"/>
      <c r="Z95" s="133"/>
      <c r="AA95" s="130"/>
      <c r="AB95" s="133"/>
      <c r="AC95" s="133"/>
      <c r="AD95" s="133"/>
      <c r="AE95" s="133"/>
      <c r="AF95" s="133"/>
      <c r="AG95" s="130"/>
      <c r="AH95" s="130">
        <v>2</v>
      </c>
      <c r="AI95" s="130" t="str">
        <f t="shared" si="23"/>
        <v/>
      </c>
      <c r="AJ95" s="130" t="str">
        <f t="shared" si="24"/>
        <v/>
      </c>
      <c r="AK95" s="130" t="str">
        <f t="shared" si="25"/>
        <v/>
      </c>
      <c r="AL95" s="130" t="str">
        <f t="shared" si="26"/>
        <v/>
      </c>
      <c r="AM95" s="130">
        <f t="shared" si="27"/>
        <v>0</v>
      </c>
      <c r="AN95" s="130">
        <f t="shared" si="28"/>
        <v>0</v>
      </c>
      <c r="AO95" s="130">
        <f t="shared" si="29"/>
        <v>0</v>
      </c>
      <c r="AP95" s="130">
        <f t="shared" si="30"/>
        <v>12</v>
      </c>
      <c r="AQ95" s="130">
        <f t="shared" si="31"/>
        <v>0</v>
      </c>
      <c r="AR95" s="130">
        <f t="shared" si="32"/>
        <v>12</v>
      </c>
      <c r="AS95" s="130" t="str">
        <f t="shared" si="33"/>
        <v/>
      </c>
      <c r="AT95" s="130" t="str">
        <f t="shared" si="34"/>
        <v/>
      </c>
      <c r="AU95" s="130" t="str">
        <f t="shared" si="35"/>
        <v/>
      </c>
      <c r="AV95" s="130" t="str">
        <f t="shared" si="36"/>
        <v/>
      </c>
      <c r="AW95" s="130">
        <f t="shared" si="37"/>
        <v>0</v>
      </c>
      <c r="AX95" s="131">
        <f t="shared" si="38"/>
        <v>0</v>
      </c>
      <c r="AY95" s="130">
        <f t="shared" si="39"/>
        <v>0</v>
      </c>
      <c r="AZ95" s="130">
        <f t="shared" si="40"/>
        <v>0</v>
      </c>
      <c r="BA95" s="130">
        <f t="shared" si="41"/>
        <v>0</v>
      </c>
      <c r="BB95" s="130">
        <f t="shared" si="42"/>
        <v>0</v>
      </c>
    </row>
    <row r="96" spans="1:54" ht="17.25" customHeight="1">
      <c r="A96" s="84"/>
      <c r="B96" s="82"/>
      <c r="C96" s="83" t="s">
        <v>162</v>
      </c>
      <c r="D96" s="26"/>
      <c r="E96" s="26"/>
      <c r="F96" s="26"/>
      <c r="G96" s="26"/>
      <c r="H96" s="26"/>
      <c r="I96" s="26"/>
      <c r="J96" s="133"/>
      <c r="K96" s="133"/>
      <c r="L96" s="133"/>
      <c r="M96" s="133"/>
      <c r="N96" s="133"/>
      <c r="O96" s="130"/>
      <c r="P96" s="26"/>
      <c r="Q96" s="26"/>
      <c r="R96" s="134"/>
      <c r="S96" s="133">
        <v>30</v>
      </c>
      <c r="T96" s="133">
        <v>20</v>
      </c>
      <c r="U96" s="132">
        <v>13</v>
      </c>
      <c r="V96" s="133"/>
      <c r="W96" s="133"/>
      <c r="X96" s="133"/>
      <c r="Y96" s="133"/>
      <c r="Z96" s="133"/>
      <c r="AA96" s="130"/>
      <c r="AB96" s="133"/>
      <c r="AC96" s="133"/>
      <c r="AD96" s="133"/>
      <c r="AE96" s="133"/>
      <c r="AF96" s="133"/>
      <c r="AG96" s="130"/>
      <c r="AH96" s="130">
        <v>2</v>
      </c>
      <c r="AI96" s="130" t="str">
        <f t="shared" si="23"/>
        <v/>
      </c>
      <c r="AJ96" s="130" t="str">
        <f t="shared" si="24"/>
        <v/>
      </c>
      <c r="AK96" s="130" t="str">
        <f t="shared" si="25"/>
        <v/>
      </c>
      <c r="AL96" s="130" t="str">
        <f t="shared" si="26"/>
        <v/>
      </c>
      <c r="AM96" s="130">
        <f t="shared" si="27"/>
        <v>0</v>
      </c>
      <c r="AN96" s="130">
        <f t="shared" si="28"/>
        <v>0</v>
      </c>
      <c r="AO96" s="130">
        <f t="shared" si="29"/>
        <v>0</v>
      </c>
      <c r="AP96" s="130">
        <f t="shared" si="30"/>
        <v>13</v>
      </c>
      <c r="AQ96" s="130">
        <f t="shared" si="31"/>
        <v>0</v>
      </c>
      <c r="AR96" s="130">
        <f t="shared" si="32"/>
        <v>13</v>
      </c>
      <c r="AS96" s="130" t="str">
        <f t="shared" si="33"/>
        <v/>
      </c>
      <c r="AT96" s="130" t="str">
        <f t="shared" si="34"/>
        <v/>
      </c>
      <c r="AU96" s="130" t="str">
        <f t="shared" si="35"/>
        <v/>
      </c>
      <c r="AV96" s="130" t="str">
        <f t="shared" si="36"/>
        <v/>
      </c>
      <c r="AW96" s="130">
        <f t="shared" si="37"/>
        <v>0</v>
      </c>
      <c r="AX96" s="131">
        <f t="shared" si="38"/>
        <v>0</v>
      </c>
      <c r="AY96" s="130">
        <f t="shared" si="39"/>
        <v>0</v>
      </c>
      <c r="AZ96" s="130">
        <f t="shared" si="40"/>
        <v>0</v>
      </c>
      <c r="BA96" s="130">
        <f t="shared" si="41"/>
        <v>0</v>
      </c>
      <c r="BB96" s="130">
        <f t="shared" si="42"/>
        <v>0</v>
      </c>
    </row>
    <row r="97" spans="1:54" ht="17.25" customHeight="1">
      <c r="A97" s="84"/>
      <c r="B97" s="82" t="s">
        <v>188</v>
      </c>
      <c r="C97" s="83"/>
      <c r="D97" s="26"/>
      <c r="E97" s="26"/>
      <c r="F97" s="134"/>
      <c r="G97" s="133"/>
      <c r="H97" s="133"/>
      <c r="I97" s="132"/>
      <c r="J97" s="133"/>
      <c r="K97" s="133"/>
      <c r="L97" s="133"/>
      <c r="M97" s="133"/>
      <c r="N97" s="133"/>
      <c r="O97" s="130"/>
      <c r="P97" s="133"/>
      <c r="Q97" s="133"/>
      <c r="R97" s="133"/>
      <c r="S97" s="133"/>
      <c r="T97" s="133"/>
      <c r="U97" s="130"/>
      <c r="V97" s="133"/>
      <c r="W97" s="133"/>
      <c r="X97" s="133"/>
      <c r="Y97" s="133"/>
      <c r="Z97" s="133"/>
      <c r="AA97" s="130"/>
      <c r="AB97" s="133"/>
      <c r="AC97" s="133"/>
      <c r="AD97" s="133"/>
      <c r="AE97" s="133"/>
      <c r="AF97" s="133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1"/>
      <c r="AY97" s="130"/>
      <c r="AZ97" s="130"/>
      <c r="BA97" s="130"/>
      <c r="BB97" s="130"/>
    </row>
    <row r="98" spans="1:54" ht="17.25" customHeight="1">
      <c r="A98" s="84"/>
      <c r="B98" s="82"/>
      <c r="C98" s="83" t="s">
        <v>49</v>
      </c>
      <c r="D98" s="26">
        <v>20</v>
      </c>
      <c r="E98" s="26">
        <v>9</v>
      </c>
      <c r="F98" s="132">
        <v>11</v>
      </c>
      <c r="G98" s="133"/>
      <c r="H98" s="133"/>
      <c r="I98" s="134"/>
      <c r="J98" s="133"/>
      <c r="K98" s="133"/>
      <c r="L98" s="133"/>
      <c r="M98" s="133"/>
      <c r="N98" s="133"/>
      <c r="O98" s="130"/>
      <c r="P98" s="133"/>
      <c r="Q98" s="133"/>
      <c r="R98" s="133"/>
      <c r="S98" s="133"/>
      <c r="T98" s="133"/>
      <c r="U98" s="130"/>
      <c r="V98" s="133"/>
      <c r="W98" s="133"/>
      <c r="X98" s="133"/>
      <c r="Y98" s="133"/>
      <c r="Z98" s="133"/>
      <c r="AA98" s="130"/>
      <c r="AB98" s="133"/>
      <c r="AC98" s="133"/>
      <c r="AD98" s="133"/>
      <c r="AE98" s="133"/>
      <c r="AF98" s="133"/>
      <c r="AG98" s="130"/>
      <c r="AH98" s="130">
        <v>2</v>
      </c>
      <c r="AI98" s="130" t="str">
        <f t="shared" si="23"/>
        <v/>
      </c>
      <c r="AJ98" s="130" t="str">
        <f t="shared" si="24"/>
        <v/>
      </c>
      <c r="AK98" s="130" t="str">
        <f t="shared" si="25"/>
        <v/>
      </c>
      <c r="AL98" s="130" t="str">
        <f t="shared" si="26"/>
        <v/>
      </c>
      <c r="AM98" s="130">
        <f t="shared" si="27"/>
        <v>0</v>
      </c>
      <c r="AN98" s="130">
        <f t="shared" si="28"/>
        <v>11</v>
      </c>
      <c r="AO98" s="130">
        <f t="shared" si="29"/>
        <v>0</v>
      </c>
      <c r="AP98" s="130">
        <f t="shared" si="30"/>
        <v>0</v>
      </c>
      <c r="AQ98" s="130">
        <f t="shared" si="31"/>
        <v>0</v>
      </c>
      <c r="AR98" s="130">
        <f t="shared" si="32"/>
        <v>11</v>
      </c>
      <c r="AS98" s="130" t="str">
        <f t="shared" si="33"/>
        <v/>
      </c>
      <c r="AT98" s="130" t="str">
        <f t="shared" si="34"/>
        <v/>
      </c>
      <c r="AU98" s="130" t="str">
        <f t="shared" si="35"/>
        <v/>
      </c>
      <c r="AV98" s="130" t="str">
        <f t="shared" si="36"/>
        <v/>
      </c>
      <c r="AW98" s="130">
        <f t="shared" si="37"/>
        <v>0</v>
      </c>
      <c r="AX98" s="131">
        <f t="shared" si="38"/>
        <v>11</v>
      </c>
      <c r="AY98" s="130">
        <f t="shared" si="39"/>
        <v>0</v>
      </c>
      <c r="AZ98" s="130">
        <f t="shared" si="40"/>
        <v>0</v>
      </c>
      <c r="BA98" s="130">
        <f t="shared" si="41"/>
        <v>0</v>
      </c>
      <c r="BB98" s="130">
        <f t="shared" si="42"/>
        <v>11</v>
      </c>
    </row>
    <row r="99" spans="1:54" ht="17.25" customHeight="1">
      <c r="A99" s="84"/>
      <c r="B99" s="82"/>
      <c r="C99" s="83" t="s">
        <v>51</v>
      </c>
      <c r="D99" s="26">
        <v>30</v>
      </c>
      <c r="E99" s="26">
        <v>13</v>
      </c>
      <c r="F99" s="132">
        <v>17</v>
      </c>
      <c r="G99" s="133"/>
      <c r="H99" s="133"/>
      <c r="I99" s="134"/>
      <c r="J99" s="133"/>
      <c r="K99" s="133"/>
      <c r="L99" s="133"/>
      <c r="M99" s="133"/>
      <c r="N99" s="133"/>
      <c r="O99" s="130"/>
      <c r="P99" s="133"/>
      <c r="Q99" s="133"/>
      <c r="R99" s="133"/>
      <c r="S99" s="133"/>
      <c r="T99" s="133"/>
      <c r="U99" s="130"/>
      <c r="V99" s="133"/>
      <c r="W99" s="133"/>
      <c r="X99" s="133"/>
      <c r="Y99" s="133"/>
      <c r="Z99" s="133"/>
      <c r="AA99" s="130"/>
      <c r="AB99" s="133"/>
      <c r="AC99" s="133"/>
      <c r="AD99" s="133"/>
      <c r="AE99" s="133"/>
      <c r="AF99" s="133"/>
      <c r="AG99" s="130"/>
      <c r="AH99" s="130">
        <v>1</v>
      </c>
      <c r="AI99" s="130">
        <f t="shared" si="23"/>
        <v>17</v>
      </c>
      <c r="AJ99" s="130">
        <f t="shared" si="24"/>
        <v>0</v>
      </c>
      <c r="AK99" s="130">
        <f t="shared" si="25"/>
        <v>0</v>
      </c>
      <c r="AL99" s="130">
        <f t="shared" si="26"/>
        <v>0</v>
      </c>
      <c r="AM99" s="130">
        <f t="shared" si="27"/>
        <v>17</v>
      </c>
      <c r="AN99" s="130" t="str">
        <f t="shared" si="28"/>
        <v/>
      </c>
      <c r="AO99" s="130" t="str">
        <f t="shared" si="29"/>
        <v/>
      </c>
      <c r="AP99" s="130" t="str">
        <f t="shared" si="30"/>
        <v/>
      </c>
      <c r="AQ99" s="130" t="str">
        <f t="shared" si="31"/>
        <v/>
      </c>
      <c r="AR99" s="130">
        <f t="shared" si="32"/>
        <v>0</v>
      </c>
      <c r="AS99" s="130" t="str">
        <f t="shared" si="33"/>
        <v/>
      </c>
      <c r="AT99" s="130" t="str">
        <f t="shared" si="34"/>
        <v/>
      </c>
      <c r="AU99" s="130" t="str">
        <f t="shared" si="35"/>
        <v/>
      </c>
      <c r="AV99" s="130" t="str">
        <f t="shared" si="36"/>
        <v/>
      </c>
      <c r="AW99" s="130">
        <f t="shared" si="37"/>
        <v>0</v>
      </c>
      <c r="AX99" s="131">
        <f t="shared" si="38"/>
        <v>17</v>
      </c>
      <c r="AY99" s="130">
        <f t="shared" si="39"/>
        <v>0</v>
      </c>
      <c r="AZ99" s="130">
        <f t="shared" si="40"/>
        <v>0</v>
      </c>
      <c r="BA99" s="130">
        <f t="shared" si="41"/>
        <v>0</v>
      </c>
      <c r="BB99" s="130">
        <f t="shared" si="42"/>
        <v>17</v>
      </c>
    </row>
    <row r="100" spans="1:54" ht="17.25" customHeight="1">
      <c r="A100" s="84"/>
      <c r="B100" s="82"/>
      <c r="C100" s="85" t="s">
        <v>54</v>
      </c>
      <c r="D100" s="26">
        <v>45</v>
      </c>
      <c r="E100" s="26">
        <v>33</v>
      </c>
      <c r="F100" s="132">
        <v>40</v>
      </c>
      <c r="G100" s="133"/>
      <c r="H100" s="133"/>
      <c r="I100" s="134"/>
      <c r="J100" s="133"/>
      <c r="K100" s="133"/>
      <c r="L100" s="133"/>
      <c r="M100" s="133"/>
      <c r="N100" s="133"/>
      <c r="O100" s="130"/>
      <c r="P100" s="133"/>
      <c r="Q100" s="133"/>
      <c r="R100" s="133"/>
      <c r="S100" s="133"/>
      <c r="T100" s="133"/>
      <c r="U100" s="130"/>
      <c r="V100" s="133"/>
      <c r="W100" s="133"/>
      <c r="X100" s="133"/>
      <c r="Y100" s="133"/>
      <c r="Z100" s="133"/>
      <c r="AA100" s="130"/>
      <c r="AB100" s="133"/>
      <c r="AC100" s="133"/>
      <c r="AD100" s="133"/>
      <c r="AE100" s="133"/>
      <c r="AF100" s="133"/>
      <c r="AG100" s="130"/>
      <c r="AH100" s="130">
        <v>2</v>
      </c>
      <c r="AI100" s="130" t="str">
        <f t="shared" si="23"/>
        <v/>
      </c>
      <c r="AJ100" s="130" t="str">
        <f t="shared" si="24"/>
        <v/>
      </c>
      <c r="AK100" s="130" t="str">
        <f t="shared" si="25"/>
        <v/>
      </c>
      <c r="AL100" s="130" t="str">
        <f t="shared" si="26"/>
        <v/>
      </c>
      <c r="AM100" s="130">
        <f t="shared" si="27"/>
        <v>0</v>
      </c>
      <c r="AN100" s="130">
        <f t="shared" si="28"/>
        <v>40</v>
      </c>
      <c r="AO100" s="130">
        <f t="shared" si="29"/>
        <v>0</v>
      </c>
      <c r="AP100" s="130">
        <f t="shared" si="30"/>
        <v>0</v>
      </c>
      <c r="AQ100" s="130">
        <f t="shared" si="31"/>
        <v>0</v>
      </c>
      <c r="AR100" s="130">
        <f t="shared" si="32"/>
        <v>40</v>
      </c>
      <c r="AS100" s="130" t="str">
        <f t="shared" si="33"/>
        <v/>
      </c>
      <c r="AT100" s="130" t="str">
        <f t="shared" si="34"/>
        <v/>
      </c>
      <c r="AU100" s="130" t="str">
        <f t="shared" si="35"/>
        <v/>
      </c>
      <c r="AV100" s="130" t="str">
        <f t="shared" si="36"/>
        <v/>
      </c>
      <c r="AW100" s="130">
        <f t="shared" si="37"/>
        <v>0</v>
      </c>
      <c r="AX100" s="131">
        <f t="shared" si="38"/>
        <v>40</v>
      </c>
      <c r="AY100" s="130">
        <f t="shared" si="39"/>
        <v>0</v>
      </c>
      <c r="AZ100" s="130">
        <f t="shared" si="40"/>
        <v>0</v>
      </c>
      <c r="BA100" s="130">
        <f t="shared" si="41"/>
        <v>0</v>
      </c>
      <c r="BB100" s="130">
        <f t="shared" si="42"/>
        <v>40</v>
      </c>
    </row>
    <row r="101" spans="1:54" ht="17.25" customHeight="1">
      <c r="A101" s="84"/>
      <c r="B101" s="82"/>
      <c r="C101" s="83" t="s">
        <v>56</v>
      </c>
      <c r="D101" s="26">
        <v>25</v>
      </c>
      <c r="E101" s="26">
        <v>9</v>
      </c>
      <c r="F101" s="132">
        <v>12</v>
      </c>
      <c r="G101" s="133"/>
      <c r="H101" s="133"/>
      <c r="I101" s="134"/>
      <c r="J101" s="133"/>
      <c r="K101" s="133"/>
      <c r="L101" s="133"/>
      <c r="M101" s="133"/>
      <c r="N101" s="133"/>
      <c r="O101" s="130"/>
      <c r="P101" s="133"/>
      <c r="Q101" s="133"/>
      <c r="R101" s="133"/>
      <c r="S101" s="133"/>
      <c r="T101" s="133"/>
      <c r="U101" s="130"/>
      <c r="V101" s="133"/>
      <c r="W101" s="133"/>
      <c r="X101" s="133"/>
      <c r="Y101" s="133"/>
      <c r="Z101" s="133"/>
      <c r="AA101" s="130"/>
      <c r="AB101" s="133"/>
      <c r="AC101" s="133"/>
      <c r="AD101" s="133"/>
      <c r="AE101" s="133"/>
      <c r="AF101" s="133"/>
      <c r="AG101" s="130"/>
      <c r="AH101" s="130">
        <v>1</v>
      </c>
      <c r="AI101" s="130">
        <f t="shared" si="23"/>
        <v>12</v>
      </c>
      <c r="AJ101" s="130">
        <f t="shared" si="24"/>
        <v>0</v>
      </c>
      <c r="AK101" s="130">
        <f t="shared" si="25"/>
        <v>0</v>
      </c>
      <c r="AL101" s="130">
        <f t="shared" si="26"/>
        <v>0</v>
      </c>
      <c r="AM101" s="130">
        <f t="shared" si="27"/>
        <v>12</v>
      </c>
      <c r="AN101" s="130" t="str">
        <f t="shared" si="28"/>
        <v/>
      </c>
      <c r="AO101" s="130" t="str">
        <f t="shared" si="29"/>
        <v/>
      </c>
      <c r="AP101" s="130" t="str">
        <f t="shared" si="30"/>
        <v/>
      </c>
      <c r="AQ101" s="130" t="str">
        <f t="shared" si="31"/>
        <v/>
      </c>
      <c r="AR101" s="130">
        <f t="shared" si="32"/>
        <v>0</v>
      </c>
      <c r="AS101" s="130" t="str">
        <f t="shared" si="33"/>
        <v/>
      </c>
      <c r="AT101" s="130" t="str">
        <f t="shared" si="34"/>
        <v/>
      </c>
      <c r="AU101" s="130" t="str">
        <f t="shared" si="35"/>
        <v/>
      </c>
      <c r="AV101" s="130" t="str">
        <f t="shared" si="36"/>
        <v/>
      </c>
      <c r="AW101" s="130">
        <f t="shared" si="37"/>
        <v>0</v>
      </c>
      <c r="AX101" s="131">
        <f t="shared" si="38"/>
        <v>12</v>
      </c>
      <c r="AY101" s="130">
        <f t="shared" si="39"/>
        <v>0</v>
      </c>
      <c r="AZ101" s="130">
        <f t="shared" si="40"/>
        <v>0</v>
      </c>
      <c r="BA101" s="130">
        <f t="shared" si="41"/>
        <v>0</v>
      </c>
      <c r="BB101" s="130">
        <f t="shared" si="42"/>
        <v>12</v>
      </c>
    </row>
    <row r="102" spans="1:54" ht="17.25" customHeight="1">
      <c r="A102" s="84"/>
      <c r="B102" s="82" t="s">
        <v>189</v>
      </c>
      <c r="C102" s="83"/>
      <c r="D102" s="26"/>
      <c r="E102" s="26"/>
      <c r="F102" s="132"/>
      <c r="G102" s="133"/>
      <c r="H102" s="133"/>
      <c r="I102" s="134"/>
      <c r="J102" s="133"/>
      <c r="K102" s="133"/>
      <c r="L102" s="133"/>
      <c r="M102" s="133"/>
      <c r="N102" s="133"/>
      <c r="O102" s="130"/>
      <c r="P102" s="133"/>
      <c r="Q102" s="133"/>
      <c r="R102" s="133"/>
      <c r="S102" s="133"/>
      <c r="T102" s="133"/>
      <c r="U102" s="130"/>
      <c r="V102" s="133"/>
      <c r="W102" s="133"/>
      <c r="X102" s="133"/>
      <c r="Y102" s="133"/>
      <c r="Z102" s="133"/>
      <c r="AA102" s="130"/>
      <c r="AB102" s="133"/>
      <c r="AC102" s="133"/>
      <c r="AD102" s="133"/>
      <c r="AE102" s="133"/>
      <c r="AF102" s="133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1"/>
      <c r="AY102" s="130"/>
      <c r="AZ102" s="130"/>
      <c r="BA102" s="130"/>
      <c r="BB102" s="130"/>
    </row>
    <row r="103" spans="1:54" ht="17.25" customHeight="1">
      <c r="A103" s="84"/>
      <c r="B103" s="82"/>
      <c r="C103" s="83" t="s">
        <v>57</v>
      </c>
      <c r="D103" s="26">
        <v>120</v>
      </c>
      <c r="E103" s="26">
        <v>259</v>
      </c>
      <c r="F103" s="132">
        <v>104</v>
      </c>
      <c r="G103" s="133"/>
      <c r="H103" s="133"/>
      <c r="I103" s="134"/>
      <c r="J103" s="133"/>
      <c r="K103" s="133"/>
      <c r="L103" s="133"/>
      <c r="M103" s="133"/>
      <c r="N103" s="133"/>
      <c r="O103" s="130"/>
      <c r="P103" s="133"/>
      <c r="Q103" s="133"/>
      <c r="R103" s="133"/>
      <c r="S103" s="133"/>
      <c r="T103" s="133"/>
      <c r="U103" s="130"/>
      <c r="V103" s="133"/>
      <c r="W103" s="133"/>
      <c r="X103" s="133"/>
      <c r="Y103" s="133"/>
      <c r="Z103" s="133"/>
      <c r="AA103" s="130"/>
      <c r="AB103" s="133"/>
      <c r="AC103" s="133"/>
      <c r="AD103" s="133"/>
      <c r="AE103" s="133"/>
      <c r="AF103" s="133"/>
      <c r="AG103" s="130"/>
      <c r="AH103" s="130">
        <v>2</v>
      </c>
      <c r="AI103" s="130" t="str">
        <f t="shared" si="23"/>
        <v/>
      </c>
      <c r="AJ103" s="130" t="str">
        <f t="shared" si="24"/>
        <v/>
      </c>
      <c r="AK103" s="130" t="str">
        <f t="shared" si="25"/>
        <v/>
      </c>
      <c r="AL103" s="130" t="str">
        <f t="shared" si="26"/>
        <v/>
      </c>
      <c r="AM103" s="130">
        <f t="shared" si="27"/>
        <v>0</v>
      </c>
      <c r="AN103" s="130">
        <f t="shared" si="28"/>
        <v>104</v>
      </c>
      <c r="AO103" s="130">
        <f t="shared" si="29"/>
        <v>0</v>
      </c>
      <c r="AP103" s="130">
        <f t="shared" si="30"/>
        <v>0</v>
      </c>
      <c r="AQ103" s="130">
        <f t="shared" si="31"/>
        <v>0</v>
      </c>
      <c r="AR103" s="130">
        <f t="shared" si="32"/>
        <v>104</v>
      </c>
      <c r="AS103" s="130" t="str">
        <f t="shared" si="33"/>
        <v/>
      </c>
      <c r="AT103" s="130" t="str">
        <f t="shared" si="34"/>
        <v/>
      </c>
      <c r="AU103" s="130" t="str">
        <f t="shared" si="35"/>
        <v/>
      </c>
      <c r="AV103" s="130" t="str">
        <f t="shared" si="36"/>
        <v/>
      </c>
      <c r="AW103" s="130">
        <f t="shared" si="37"/>
        <v>0</v>
      </c>
      <c r="AX103" s="131">
        <f t="shared" si="38"/>
        <v>104</v>
      </c>
      <c r="AY103" s="130">
        <f t="shared" si="39"/>
        <v>0</v>
      </c>
      <c r="AZ103" s="130">
        <f t="shared" si="40"/>
        <v>0</v>
      </c>
      <c r="BA103" s="130">
        <f t="shared" si="41"/>
        <v>0</v>
      </c>
      <c r="BB103" s="130">
        <f t="shared" si="42"/>
        <v>104</v>
      </c>
    </row>
    <row r="104" spans="1:54" ht="17.25" customHeight="1">
      <c r="A104" s="84"/>
      <c r="B104" s="82"/>
      <c r="C104" s="83" t="s">
        <v>58</v>
      </c>
      <c r="D104" s="26">
        <v>80</v>
      </c>
      <c r="E104" s="26">
        <f>40+211</f>
        <v>251</v>
      </c>
      <c r="F104" s="132">
        <v>71</v>
      </c>
      <c r="G104" s="133"/>
      <c r="H104" s="133"/>
      <c r="I104" s="134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>
        <v>1</v>
      </c>
      <c r="AI104" s="130">
        <f t="shared" si="23"/>
        <v>71</v>
      </c>
      <c r="AJ104" s="130">
        <f t="shared" si="24"/>
        <v>0</v>
      </c>
      <c r="AK104" s="130">
        <f t="shared" si="25"/>
        <v>0</v>
      </c>
      <c r="AL104" s="130">
        <f t="shared" si="26"/>
        <v>0</v>
      </c>
      <c r="AM104" s="130">
        <f t="shared" si="27"/>
        <v>71</v>
      </c>
      <c r="AN104" s="130" t="str">
        <f t="shared" si="28"/>
        <v/>
      </c>
      <c r="AO104" s="130" t="str">
        <f t="shared" si="29"/>
        <v/>
      </c>
      <c r="AP104" s="130" t="str">
        <f t="shared" si="30"/>
        <v/>
      </c>
      <c r="AQ104" s="130" t="str">
        <f t="shared" si="31"/>
        <v/>
      </c>
      <c r="AR104" s="130">
        <f t="shared" si="32"/>
        <v>0</v>
      </c>
      <c r="AS104" s="130" t="str">
        <f t="shared" si="33"/>
        <v/>
      </c>
      <c r="AT104" s="130" t="str">
        <f t="shared" si="34"/>
        <v/>
      </c>
      <c r="AU104" s="130" t="str">
        <f t="shared" si="35"/>
        <v/>
      </c>
      <c r="AV104" s="130" t="str">
        <f t="shared" si="36"/>
        <v/>
      </c>
      <c r="AW104" s="130">
        <f t="shared" si="37"/>
        <v>0</v>
      </c>
      <c r="AX104" s="131">
        <f t="shared" si="38"/>
        <v>71</v>
      </c>
      <c r="AY104" s="130">
        <f t="shared" si="39"/>
        <v>0</v>
      </c>
      <c r="AZ104" s="130">
        <f t="shared" si="40"/>
        <v>0</v>
      </c>
      <c r="BA104" s="130">
        <f t="shared" si="41"/>
        <v>0</v>
      </c>
      <c r="BB104" s="130">
        <f t="shared" si="42"/>
        <v>71</v>
      </c>
    </row>
    <row r="105" spans="1:54" ht="17.25" customHeight="1">
      <c r="A105" s="84"/>
      <c r="B105" s="82"/>
      <c r="C105" s="83" t="s">
        <v>59</v>
      </c>
      <c r="D105" s="26">
        <v>80</v>
      </c>
      <c r="E105" s="26">
        <f>100+451</f>
        <v>551</v>
      </c>
      <c r="F105" s="132">
        <v>75</v>
      </c>
      <c r="G105" s="133">
        <v>40</v>
      </c>
      <c r="H105" s="133">
        <v>37</v>
      </c>
      <c r="I105" s="132">
        <v>27</v>
      </c>
      <c r="J105" s="133"/>
      <c r="K105" s="133"/>
      <c r="L105" s="133"/>
      <c r="M105" s="133"/>
      <c r="N105" s="133"/>
      <c r="O105" s="130"/>
      <c r="P105" s="133"/>
      <c r="Q105" s="133"/>
      <c r="R105" s="133"/>
      <c r="S105" s="133"/>
      <c r="T105" s="133"/>
      <c r="U105" s="130"/>
      <c r="V105" s="133"/>
      <c r="W105" s="133"/>
      <c r="X105" s="133"/>
      <c r="Y105" s="133"/>
      <c r="Z105" s="133"/>
      <c r="AA105" s="130"/>
      <c r="AB105" s="133"/>
      <c r="AC105" s="133"/>
      <c r="AD105" s="133"/>
      <c r="AE105" s="133"/>
      <c r="AF105" s="133"/>
      <c r="AG105" s="130"/>
      <c r="AH105" s="130">
        <v>1</v>
      </c>
      <c r="AI105" s="130">
        <f t="shared" si="23"/>
        <v>102</v>
      </c>
      <c r="AJ105" s="130">
        <f t="shared" si="24"/>
        <v>0</v>
      </c>
      <c r="AK105" s="130">
        <f t="shared" si="25"/>
        <v>0</v>
      </c>
      <c r="AL105" s="130">
        <f t="shared" si="26"/>
        <v>0</v>
      </c>
      <c r="AM105" s="130">
        <f t="shared" si="27"/>
        <v>102</v>
      </c>
      <c r="AN105" s="130" t="str">
        <f t="shared" si="28"/>
        <v/>
      </c>
      <c r="AO105" s="130" t="str">
        <f t="shared" si="29"/>
        <v/>
      </c>
      <c r="AP105" s="130" t="str">
        <f t="shared" si="30"/>
        <v/>
      </c>
      <c r="AQ105" s="130" t="str">
        <f t="shared" si="31"/>
        <v/>
      </c>
      <c r="AR105" s="130">
        <f t="shared" si="32"/>
        <v>0</v>
      </c>
      <c r="AS105" s="130" t="str">
        <f t="shared" si="33"/>
        <v/>
      </c>
      <c r="AT105" s="130" t="str">
        <f t="shared" si="34"/>
        <v/>
      </c>
      <c r="AU105" s="130" t="str">
        <f t="shared" si="35"/>
        <v/>
      </c>
      <c r="AV105" s="130" t="str">
        <f t="shared" si="36"/>
        <v/>
      </c>
      <c r="AW105" s="130">
        <f t="shared" si="37"/>
        <v>0</v>
      </c>
      <c r="AX105" s="131">
        <f t="shared" si="38"/>
        <v>102</v>
      </c>
      <c r="AY105" s="130">
        <f t="shared" si="39"/>
        <v>0</v>
      </c>
      <c r="AZ105" s="130">
        <f t="shared" si="40"/>
        <v>0</v>
      </c>
      <c r="BA105" s="130">
        <f t="shared" si="41"/>
        <v>0</v>
      </c>
      <c r="BB105" s="130">
        <f t="shared" si="42"/>
        <v>102</v>
      </c>
    </row>
    <row r="106" spans="1:54" ht="17.25" customHeight="1">
      <c r="A106" s="84"/>
      <c r="B106" s="82"/>
      <c r="C106" s="83" t="s">
        <v>60</v>
      </c>
      <c r="D106" s="26">
        <v>80</v>
      </c>
      <c r="E106" s="26">
        <v>152</v>
      </c>
      <c r="F106" s="132">
        <v>76</v>
      </c>
      <c r="G106" s="133"/>
      <c r="H106" s="133"/>
      <c r="I106" s="134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>
        <v>1</v>
      </c>
      <c r="AI106" s="130">
        <f t="shared" si="23"/>
        <v>76</v>
      </c>
      <c r="AJ106" s="130">
        <f t="shared" si="24"/>
        <v>0</v>
      </c>
      <c r="AK106" s="130">
        <f t="shared" si="25"/>
        <v>0</v>
      </c>
      <c r="AL106" s="130">
        <f t="shared" si="26"/>
        <v>0</v>
      </c>
      <c r="AM106" s="130">
        <f t="shared" si="27"/>
        <v>76</v>
      </c>
      <c r="AN106" s="130" t="str">
        <f t="shared" si="28"/>
        <v/>
      </c>
      <c r="AO106" s="130" t="str">
        <f t="shared" si="29"/>
        <v/>
      </c>
      <c r="AP106" s="130" t="str">
        <f t="shared" si="30"/>
        <v/>
      </c>
      <c r="AQ106" s="130" t="str">
        <f t="shared" si="31"/>
        <v/>
      </c>
      <c r="AR106" s="130">
        <f t="shared" si="32"/>
        <v>0</v>
      </c>
      <c r="AS106" s="130" t="str">
        <f t="shared" si="33"/>
        <v/>
      </c>
      <c r="AT106" s="130" t="str">
        <f t="shared" si="34"/>
        <v/>
      </c>
      <c r="AU106" s="130" t="str">
        <f t="shared" si="35"/>
        <v/>
      </c>
      <c r="AV106" s="130" t="str">
        <f t="shared" si="36"/>
        <v/>
      </c>
      <c r="AW106" s="130">
        <f t="shared" si="37"/>
        <v>0</v>
      </c>
      <c r="AX106" s="131">
        <f t="shared" si="38"/>
        <v>76</v>
      </c>
      <c r="AY106" s="130">
        <f t="shared" si="39"/>
        <v>0</v>
      </c>
      <c r="AZ106" s="130">
        <f t="shared" si="40"/>
        <v>0</v>
      </c>
      <c r="BA106" s="130">
        <f t="shared" si="41"/>
        <v>0</v>
      </c>
      <c r="BB106" s="130">
        <f t="shared" si="42"/>
        <v>76</v>
      </c>
    </row>
    <row r="107" spans="1:54" ht="17.25" customHeight="1">
      <c r="A107" s="84"/>
      <c r="B107" s="82"/>
      <c r="C107" s="83" t="s">
        <v>61</v>
      </c>
      <c r="D107" s="26">
        <v>40</v>
      </c>
      <c r="E107" s="26">
        <v>31</v>
      </c>
      <c r="F107" s="132">
        <v>30</v>
      </c>
      <c r="G107" s="133">
        <v>40</v>
      </c>
      <c r="H107" s="133">
        <v>11</v>
      </c>
      <c r="I107" s="132">
        <v>10</v>
      </c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>
        <v>2</v>
      </c>
      <c r="AI107" s="130" t="str">
        <f t="shared" si="23"/>
        <v/>
      </c>
      <c r="AJ107" s="130" t="str">
        <f t="shared" si="24"/>
        <v/>
      </c>
      <c r="AK107" s="130" t="str">
        <f t="shared" si="25"/>
        <v/>
      </c>
      <c r="AL107" s="130" t="str">
        <f t="shared" si="26"/>
        <v/>
      </c>
      <c r="AM107" s="130">
        <f t="shared" si="27"/>
        <v>0</v>
      </c>
      <c r="AN107" s="130">
        <f t="shared" si="28"/>
        <v>40</v>
      </c>
      <c r="AO107" s="130">
        <f t="shared" si="29"/>
        <v>0</v>
      </c>
      <c r="AP107" s="130">
        <f t="shared" si="30"/>
        <v>0</v>
      </c>
      <c r="AQ107" s="130">
        <f t="shared" si="31"/>
        <v>0</v>
      </c>
      <c r="AR107" s="130">
        <f t="shared" si="32"/>
        <v>40</v>
      </c>
      <c r="AS107" s="130" t="str">
        <f t="shared" si="33"/>
        <v/>
      </c>
      <c r="AT107" s="130" t="str">
        <f t="shared" si="34"/>
        <v/>
      </c>
      <c r="AU107" s="130" t="str">
        <f t="shared" si="35"/>
        <v/>
      </c>
      <c r="AV107" s="130" t="str">
        <f t="shared" si="36"/>
        <v/>
      </c>
      <c r="AW107" s="130">
        <f t="shared" si="37"/>
        <v>0</v>
      </c>
      <c r="AX107" s="131">
        <f t="shared" si="38"/>
        <v>40</v>
      </c>
      <c r="AY107" s="130">
        <f t="shared" si="39"/>
        <v>0</v>
      </c>
      <c r="AZ107" s="130">
        <f t="shared" si="40"/>
        <v>0</v>
      </c>
      <c r="BA107" s="130">
        <f t="shared" si="41"/>
        <v>0</v>
      </c>
      <c r="BB107" s="130">
        <f t="shared" si="42"/>
        <v>40</v>
      </c>
    </row>
    <row r="108" spans="1:54" ht="17.25" customHeight="1">
      <c r="A108" s="84"/>
      <c r="B108" s="82"/>
      <c r="C108" s="83" t="s">
        <v>62</v>
      </c>
      <c r="D108" s="26">
        <v>40</v>
      </c>
      <c r="E108" s="26">
        <v>28</v>
      </c>
      <c r="F108" s="132">
        <v>28</v>
      </c>
      <c r="G108" s="133">
        <v>40</v>
      </c>
      <c r="H108" s="133">
        <v>14</v>
      </c>
      <c r="I108" s="132">
        <v>20</v>
      </c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>
        <v>2</v>
      </c>
      <c r="AI108" s="130" t="str">
        <f t="shared" si="23"/>
        <v/>
      </c>
      <c r="AJ108" s="130" t="str">
        <f t="shared" si="24"/>
        <v/>
      </c>
      <c r="AK108" s="130" t="str">
        <f t="shared" si="25"/>
        <v/>
      </c>
      <c r="AL108" s="130" t="str">
        <f t="shared" si="26"/>
        <v/>
      </c>
      <c r="AM108" s="130">
        <f t="shared" si="27"/>
        <v>0</v>
      </c>
      <c r="AN108" s="130">
        <f t="shared" si="28"/>
        <v>48</v>
      </c>
      <c r="AO108" s="130">
        <f t="shared" si="29"/>
        <v>0</v>
      </c>
      <c r="AP108" s="130">
        <f t="shared" si="30"/>
        <v>0</v>
      </c>
      <c r="AQ108" s="130">
        <f t="shared" si="31"/>
        <v>0</v>
      </c>
      <c r="AR108" s="130">
        <f t="shared" si="32"/>
        <v>48</v>
      </c>
      <c r="AS108" s="130" t="str">
        <f t="shared" si="33"/>
        <v/>
      </c>
      <c r="AT108" s="130" t="str">
        <f t="shared" si="34"/>
        <v/>
      </c>
      <c r="AU108" s="130" t="str">
        <f t="shared" si="35"/>
        <v/>
      </c>
      <c r="AV108" s="130" t="str">
        <f t="shared" si="36"/>
        <v/>
      </c>
      <c r="AW108" s="130">
        <f t="shared" si="37"/>
        <v>0</v>
      </c>
      <c r="AX108" s="131">
        <f t="shared" si="38"/>
        <v>48</v>
      </c>
      <c r="AY108" s="130">
        <f t="shared" si="39"/>
        <v>0</v>
      </c>
      <c r="AZ108" s="130">
        <f t="shared" si="40"/>
        <v>0</v>
      </c>
      <c r="BA108" s="130">
        <f t="shared" si="41"/>
        <v>0</v>
      </c>
      <c r="BB108" s="130">
        <f t="shared" si="42"/>
        <v>48</v>
      </c>
    </row>
    <row r="109" spans="1:54" ht="17.25" customHeight="1">
      <c r="A109" s="84"/>
      <c r="B109" s="82"/>
      <c r="C109" s="83" t="s">
        <v>63</v>
      </c>
      <c r="D109" s="26">
        <v>240</v>
      </c>
      <c r="E109" s="26">
        <f>104+522</f>
        <v>626</v>
      </c>
      <c r="F109" s="132">
        <v>213</v>
      </c>
      <c r="G109" s="133">
        <v>40</v>
      </c>
      <c r="H109" s="133">
        <v>27</v>
      </c>
      <c r="I109" s="132">
        <v>105</v>
      </c>
      <c r="J109" s="133"/>
      <c r="K109" s="133"/>
      <c r="L109" s="133"/>
      <c r="M109" s="133"/>
      <c r="N109" s="133"/>
      <c r="O109" s="130"/>
      <c r="P109" s="133"/>
      <c r="Q109" s="133"/>
      <c r="R109" s="133"/>
      <c r="S109" s="133"/>
      <c r="T109" s="133"/>
      <c r="U109" s="130"/>
      <c r="V109" s="133"/>
      <c r="W109" s="133"/>
      <c r="X109" s="133"/>
      <c r="Y109" s="133"/>
      <c r="Z109" s="133"/>
      <c r="AA109" s="130"/>
      <c r="AB109" s="133"/>
      <c r="AC109" s="133"/>
      <c r="AD109" s="133"/>
      <c r="AE109" s="133"/>
      <c r="AF109" s="133"/>
      <c r="AG109" s="130"/>
      <c r="AH109" s="130">
        <v>1</v>
      </c>
      <c r="AI109" s="130">
        <f t="shared" si="23"/>
        <v>318</v>
      </c>
      <c r="AJ109" s="130">
        <f t="shared" si="24"/>
        <v>0</v>
      </c>
      <c r="AK109" s="130">
        <f t="shared" si="25"/>
        <v>0</v>
      </c>
      <c r="AL109" s="130">
        <f t="shared" si="26"/>
        <v>0</v>
      </c>
      <c r="AM109" s="130">
        <f t="shared" si="27"/>
        <v>318</v>
      </c>
      <c r="AN109" s="130" t="str">
        <f t="shared" si="28"/>
        <v/>
      </c>
      <c r="AO109" s="130" t="str">
        <f t="shared" si="29"/>
        <v/>
      </c>
      <c r="AP109" s="130" t="str">
        <f t="shared" si="30"/>
        <v/>
      </c>
      <c r="AQ109" s="130" t="str">
        <f t="shared" si="31"/>
        <v/>
      </c>
      <c r="AR109" s="130">
        <f t="shared" si="32"/>
        <v>0</v>
      </c>
      <c r="AS109" s="130" t="str">
        <f t="shared" si="33"/>
        <v/>
      </c>
      <c r="AT109" s="130" t="str">
        <f t="shared" si="34"/>
        <v/>
      </c>
      <c r="AU109" s="130" t="str">
        <f t="shared" si="35"/>
        <v/>
      </c>
      <c r="AV109" s="130" t="str">
        <f t="shared" si="36"/>
        <v/>
      </c>
      <c r="AW109" s="130">
        <f t="shared" si="37"/>
        <v>0</v>
      </c>
      <c r="AX109" s="131">
        <f t="shared" si="38"/>
        <v>318</v>
      </c>
      <c r="AY109" s="130">
        <f t="shared" si="39"/>
        <v>0</v>
      </c>
      <c r="AZ109" s="130">
        <f t="shared" si="40"/>
        <v>0</v>
      </c>
      <c r="BA109" s="130">
        <f t="shared" si="41"/>
        <v>0</v>
      </c>
      <c r="BB109" s="130">
        <f t="shared" si="42"/>
        <v>318</v>
      </c>
    </row>
    <row r="110" spans="1:54" ht="17.25" customHeight="1">
      <c r="A110" s="84"/>
      <c r="B110" s="82"/>
      <c r="C110" s="83" t="s">
        <v>64</v>
      </c>
      <c r="D110" s="26">
        <v>135</v>
      </c>
      <c r="E110" s="26">
        <v>385</v>
      </c>
      <c r="F110" s="132">
        <v>117</v>
      </c>
      <c r="G110" s="133"/>
      <c r="H110" s="133"/>
      <c r="I110" s="134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>
        <v>2</v>
      </c>
      <c r="AI110" s="130" t="str">
        <f t="shared" si="23"/>
        <v/>
      </c>
      <c r="AJ110" s="130" t="str">
        <f t="shared" si="24"/>
        <v/>
      </c>
      <c r="AK110" s="130" t="str">
        <f t="shared" si="25"/>
        <v/>
      </c>
      <c r="AL110" s="130" t="str">
        <f t="shared" si="26"/>
        <v/>
      </c>
      <c r="AM110" s="130">
        <f t="shared" si="27"/>
        <v>0</v>
      </c>
      <c r="AN110" s="130">
        <f t="shared" si="28"/>
        <v>117</v>
      </c>
      <c r="AO110" s="130">
        <f t="shared" si="29"/>
        <v>0</v>
      </c>
      <c r="AP110" s="130">
        <f t="shared" si="30"/>
        <v>0</v>
      </c>
      <c r="AQ110" s="130">
        <f t="shared" si="31"/>
        <v>0</v>
      </c>
      <c r="AR110" s="130">
        <f t="shared" si="32"/>
        <v>117</v>
      </c>
      <c r="AS110" s="130" t="str">
        <f t="shared" si="33"/>
        <v/>
      </c>
      <c r="AT110" s="130" t="str">
        <f t="shared" si="34"/>
        <v/>
      </c>
      <c r="AU110" s="130" t="str">
        <f t="shared" si="35"/>
        <v/>
      </c>
      <c r="AV110" s="130" t="str">
        <f t="shared" si="36"/>
        <v/>
      </c>
      <c r="AW110" s="130">
        <f t="shared" si="37"/>
        <v>0</v>
      </c>
      <c r="AX110" s="131">
        <f t="shared" si="38"/>
        <v>117</v>
      </c>
      <c r="AY110" s="130">
        <f t="shared" si="39"/>
        <v>0</v>
      </c>
      <c r="AZ110" s="130">
        <f t="shared" si="40"/>
        <v>0</v>
      </c>
      <c r="BA110" s="130">
        <f t="shared" si="41"/>
        <v>0</v>
      </c>
      <c r="BB110" s="130">
        <f t="shared" si="42"/>
        <v>117</v>
      </c>
    </row>
    <row r="111" spans="1:54" ht="17.25" customHeight="1">
      <c r="A111" s="84"/>
      <c r="B111" s="82"/>
      <c r="C111" s="83" t="s">
        <v>66</v>
      </c>
      <c r="D111" s="26">
        <v>210</v>
      </c>
      <c r="E111" s="26">
        <f>289+620</f>
        <v>909</v>
      </c>
      <c r="F111" s="132">
        <v>194</v>
      </c>
      <c r="G111" s="133">
        <v>70</v>
      </c>
      <c r="H111" s="133">
        <v>40</v>
      </c>
      <c r="I111" s="132">
        <v>46</v>
      </c>
      <c r="J111" s="133"/>
      <c r="K111" s="133"/>
      <c r="L111" s="133"/>
      <c r="M111" s="133"/>
      <c r="N111" s="133"/>
      <c r="O111" s="130"/>
      <c r="P111" s="133"/>
      <c r="Q111" s="133"/>
      <c r="R111" s="133"/>
      <c r="S111" s="133"/>
      <c r="T111" s="133"/>
      <c r="U111" s="130"/>
      <c r="V111" s="133"/>
      <c r="W111" s="133"/>
      <c r="X111" s="133"/>
      <c r="Y111" s="133"/>
      <c r="Z111" s="133"/>
      <c r="AA111" s="130"/>
      <c r="AB111" s="133"/>
      <c r="AC111" s="133"/>
      <c r="AD111" s="133"/>
      <c r="AE111" s="133"/>
      <c r="AF111" s="133"/>
      <c r="AG111" s="130"/>
      <c r="AH111" s="130">
        <v>2</v>
      </c>
      <c r="AI111" s="130" t="str">
        <f t="shared" si="23"/>
        <v/>
      </c>
      <c r="AJ111" s="130" t="str">
        <f t="shared" si="24"/>
        <v/>
      </c>
      <c r="AK111" s="130" t="str">
        <f t="shared" si="25"/>
        <v/>
      </c>
      <c r="AL111" s="130" t="str">
        <f t="shared" si="26"/>
        <v/>
      </c>
      <c r="AM111" s="130">
        <f t="shared" si="27"/>
        <v>0</v>
      </c>
      <c r="AN111" s="130">
        <f t="shared" si="28"/>
        <v>240</v>
      </c>
      <c r="AO111" s="130">
        <f t="shared" si="29"/>
        <v>0</v>
      </c>
      <c r="AP111" s="130">
        <f t="shared" si="30"/>
        <v>0</v>
      </c>
      <c r="AQ111" s="130">
        <f t="shared" si="31"/>
        <v>0</v>
      </c>
      <c r="AR111" s="130">
        <f t="shared" si="32"/>
        <v>240</v>
      </c>
      <c r="AS111" s="130" t="str">
        <f t="shared" si="33"/>
        <v/>
      </c>
      <c r="AT111" s="130" t="str">
        <f t="shared" si="34"/>
        <v/>
      </c>
      <c r="AU111" s="130" t="str">
        <f t="shared" si="35"/>
        <v/>
      </c>
      <c r="AV111" s="130" t="str">
        <f t="shared" si="36"/>
        <v/>
      </c>
      <c r="AW111" s="130">
        <f t="shared" si="37"/>
        <v>0</v>
      </c>
      <c r="AX111" s="131">
        <f t="shared" si="38"/>
        <v>240</v>
      </c>
      <c r="AY111" s="130">
        <f t="shared" si="39"/>
        <v>0</v>
      </c>
      <c r="AZ111" s="130">
        <f t="shared" si="40"/>
        <v>0</v>
      </c>
      <c r="BA111" s="130">
        <f t="shared" si="41"/>
        <v>0</v>
      </c>
      <c r="BB111" s="130">
        <f t="shared" si="42"/>
        <v>240</v>
      </c>
    </row>
    <row r="112" spans="1:54" ht="17.25" customHeight="1">
      <c r="A112" s="84"/>
      <c r="B112" s="82" t="s">
        <v>206</v>
      </c>
      <c r="C112" s="83"/>
      <c r="D112" s="26"/>
      <c r="E112" s="26"/>
      <c r="F112" s="134"/>
      <c r="G112" s="133"/>
      <c r="H112" s="133"/>
      <c r="I112" s="132"/>
      <c r="J112" s="133"/>
      <c r="K112" s="133"/>
      <c r="L112" s="133"/>
      <c r="M112" s="133"/>
      <c r="N112" s="133"/>
      <c r="O112" s="130"/>
      <c r="P112" s="133"/>
      <c r="Q112" s="133"/>
      <c r="R112" s="133"/>
      <c r="S112" s="133"/>
      <c r="T112" s="133"/>
      <c r="U112" s="130"/>
      <c r="V112" s="133"/>
      <c r="W112" s="133"/>
      <c r="X112" s="133"/>
      <c r="Y112" s="133"/>
      <c r="Z112" s="133"/>
      <c r="AA112" s="130"/>
      <c r="AB112" s="133"/>
      <c r="AC112" s="133"/>
      <c r="AD112" s="133"/>
      <c r="AE112" s="133"/>
      <c r="AF112" s="133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1"/>
      <c r="AY112" s="130"/>
      <c r="AZ112" s="130"/>
      <c r="BA112" s="130"/>
      <c r="BB112" s="130"/>
    </row>
    <row r="113" spans="1:54" ht="17.25" customHeight="1">
      <c r="A113" s="84"/>
      <c r="B113" s="82"/>
      <c r="C113" s="83" t="s">
        <v>133</v>
      </c>
      <c r="D113" s="26">
        <v>280</v>
      </c>
      <c r="E113" s="26">
        <f>253+1225</f>
        <v>1478</v>
      </c>
      <c r="F113" s="132">
        <v>267</v>
      </c>
      <c r="G113" s="133"/>
      <c r="H113" s="133"/>
      <c r="I113" s="134"/>
      <c r="J113" s="133"/>
      <c r="K113" s="133"/>
      <c r="L113" s="133"/>
      <c r="M113" s="133"/>
      <c r="N113" s="133"/>
      <c r="O113" s="130"/>
      <c r="P113" s="133"/>
      <c r="Q113" s="133"/>
      <c r="R113" s="133"/>
      <c r="S113" s="133"/>
      <c r="T113" s="133"/>
      <c r="U113" s="130"/>
      <c r="V113" s="133"/>
      <c r="W113" s="133"/>
      <c r="X113" s="133"/>
      <c r="Y113" s="133"/>
      <c r="Z113" s="133"/>
      <c r="AA113" s="130"/>
      <c r="AB113" s="133"/>
      <c r="AC113" s="133"/>
      <c r="AD113" s="133"/>
      <c r="AE113" s="133"/>
      <c r="AF113" s="133"/>
      <c r="AG113" s="130"/>
      <c r="AH113" s="130">
        <v>2</v>
      </c>
      <c r="AI113" s="130" t="str">
        <f t="shared" si="23"/>
        <v/>
      </c>
      <c r="AJ113" s="130" t="str">
        <f t="shared" si="24"/>
        <v/>
      </c>
      <c r="AK113" s="130" t="str">
        <f t="shared" si="25"/>
        <v/>
      </c>
      <c r="AL113" s="130" t="str">
        <f t="shared" si="26"/>
        <v/>
      </c>
      <c r="AM113" s="130">
        <f t="shared" si="27"/>
        <v>0</v>
      </c>
      <c r="AN113" s="130">
        <f t="shared" si="28"/>
        <v>267</v>
      </c>
      <c r="AO113" s="130">
        <f t="shared" si="29"/>
        <v>0</v>
      </c>
      <c r="AP113" s="130">
        <f t="shared" si="30"/>
        <v>0</v>
      </c>
      <c r="AQ113" s="130">
        <f t="shared" si="31"/>
        <v>0</v>
      </c>
      <c r="AR113" s="130">
        <f t="shared" si="32"/>
        <v>267</v>
      </c>
      <c r="AS113" s="130" t="str">
        <f t="shared" si="33"/>
        <v/>
      </c>
      <c r="AT113" s="130" t="str">
        <f t="shared" si="34"/>
        <v/>
      </c>
      <c r="AU113" s="130" t="str">
        <f t="shared" si="35"/>
        <v/>
      </c>
      <c r="AV113" s="130" t="str">
        <f t="shared" si="36"/>
        <v/>
      </c>
      <c r="AW113" s="130">
        <f t="shared" si="37"/>
        <v>0</v>
      </c>
      <c r="AX113" s="131">
        <f t="shared" si="38"/>
        <v>267</v>
      </c>
      <c r="AY113" s="130">
        <f t="shared" si="39"/>
        <v>0</v>
      </c>
      <c r="AZ113" s="130">
        <f t="shared" si="40"/>
        <v>0</v>
      </c>
      <c r="BA113" s="130">
        <f t="shared" si="41"/>
        <v>0</v>
      </c>
      <c r="BB113" s="130">
        <f t="shared" si="42"/>
        <v>267</v>
      </c>
    </row>
    <row r="114" spans="1:54" ht="17.25" customHeight="1">
      <c r="A114" s="84"/>
      <c r="B114" s="82" t="s">
        <v>191</v>
      </c>
      <c r="C114" s="83"/>
      <c r="D114" s="26"/>
      <c r="E114" s="26"/>
      <c r="F114" s="134"/>
      <c r="G114" s="133"/>
      <c r="H114" s="133"/>
      <c r="I114" s="132"/>
      <c r="J114" s="133"/>
      <c r="K114" s="133"/>
      <c r="L114" s="133"/>
      <c r="M114" s="133"/>
      <c r="N114" s="133"/>
      <c r="O114" s="130"/>
      <c r="P114" s="133"/>
      <c r="Q114" s="133"/>
      <c r="R114" s="133"/>
      <c r="S114" s="133"/>
      <c r="T114" s="133"/>
      <c r="U114" s="130"/>
      <c r="V114" s="133"/>
      <c r="W114" s="133"/>
      <c r="X114" s="133"/>
      <c r="Y114" s="133"/>
      <c r="Z114" s="133"/>
      <c r="AA114" s="130"/>
      <c r="AB114" s="133"/>
      <c r="AC114" s="133"/>
      <c r="AD114" s="133"/>
      <c r="AE114" s="133"/>
      <c r="AF114" s="133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1"/>
      <c r="AY114" s="130"/>
      <c r="AZ114" s="130"/>
      <c r="BA114" s="130"/>
      <c r="BB114" s="130"/>
    </row>
    <row r="115" spans="1:54" ht="17.25" customHeight="1">
      <c r="A115" s="84"/>
      <c r="B115" s="82"/>
      <c r="C115" s="83" t="s">
        <v>73</v>
      </c>
      <c r="D115" s="26">
        <v>90</v>
      </c>
      <c r="E115" s="26">
        <v>188</v>
      </c>
      <c r="F115" s="132">
        <v>74</v>
      </c>
      <c r="G115" s="133"/>
      <c r="H115" s="133"/>
      <c r="I115" s="134"/>
      <c r="J115" s="133"/>
      <c r="K115" s="133"/>
      <c r="L115" s="133"/>
      <c r="M115" s="133"/>
      <c r="N115" s="133"/>
      <c r="O115" s="130"/>
      <c r="P115" s="133"/>
      <c r="Q115" s="133"/>
      <c r="R115" s="133"/>
      <c r="S115" s="133"/>
      <c r="T115" s="133"/>
      <c r="U115" s="130"/>
      <c r="V115" s="133"/>
      <c r="W115" s="133"/>
      <c r="X115" s="133"/>
      <c r="Y115" s="133"/>
      <c r="Z115" s="133"/>
      <c r="AA115" s="130"/>
      <c r="AB115" s="133"/>
      <c r="AC115" s="133"/>
      <c r="AD115" s="133"/>
      <c r="AE115" s="133"/>
      <c r="AF115" s="133"/>
      <c r="AG115" s="130"/>
      <c r="AH115" s="130">
        <v>2</v>
      </c>
      <c r="AI115" s="130" t="str">
        <f t="shared" si="23"/>
        <v/>
      </c>
      <c r="AJ115" s="130" t="str">
        <f t="shared" si="24"/>
        <v/>
      </c>
      <c r="AK115" s="130" t="str">
        <f t="shared" si="25"/>
        <v/>
      </c>
      <c r="AL115" s="130" t="str">
        <f t="shared" si="26"/>
        <v/>
      </c>
      <c r="AM115" s="130">
        <f t="shared" si="27"/>
        <v>0</v>
      </c>
      <c r="AN115" s="130">
        <f t="shared" si="28"/>
        <v>74</v>
      </c>
      <c r="AO115" s="130">
        <f t="shared" si="29"/>
        <v>0</v>
      </c>
      <c r="AP115" s="130">
        <f t="shared" si="30"/>
        <v>0</v>
      </c>
      <c r="AQ115" s="130">
        <f t="shared" si="31"/>
        <v>0</v>
      </c>
      <c r="AR115" s="130">
        <f t="shared" si="32"/>
        <v>74</v>
      </c>
      <c r="AS115" s="130" t="str">
        <f t="shared" si="33"/>
        <v/>
      </c>
      <c r="AT115" s="130" t="str">
        <f t="shared" si="34"/>
        <v/>
      </c>
      <c r="AU115" s="130" t="str">
        <f t="shared" si="35"/>
        <v/>
      </c>
      <c r="AV115" s="130" t="str">
        <f t="shared" si="36"/>
        <v/>
      </c>
      <c r="AW115" s="130">
        <f t="shared" si="37"/>
        <v>0</v>
      </c>
      <c r="AX115" s="131">
        <f t="shared" si="38"/>
        <v>74</v>
      </c>
      <c r="AY115" s="130">
        <f t="shared" si="39"/>
        <v>0</v>
      </c>
      <c r="AZ115" s="130">
        <f t="shared" si="40"/>
        <v>0</v>
      </c>
      <c r="BA115" s="130">
        <f t="shared" si="41"/>
        <v>0</v>
      </c>
      <c r="BB115" s="130">
        <f t="shared" si="42"/>
        <v>74</v>
      </c>
    </row>
    <row r="116" spans="1:54" ht="17.25" customHeight="1">
      <c r="A116" s="97"/>
      <c r="B116" s="98"/>
      <c r="C116" s="99" t="s">
        <v>74</v>
      </c>
      <c r="D116" s="27">
        <v>45</v>
      </c>
      <c r="E116" s="27">
        <v>46</v>
      </c>
      <c r="F116" s="137">
        <v>50</v>
      </c>
      <c r="G116" s="159"/>
      <c r="H116" s="159"/>
      <c r="I116" s="138"/>
      <c r="J116" s="159"/>
      <c r="K116" s="159"/>
      <c r="L116" s="159"/>
      <c r="M116" s="159"/>
      <c r="N116" s="159"/>
      <c r="O116" s="139"/>
      <c r="P116" s="159"/>
      <c r="Q116" s="159"/>
      <c r="R116" s="159"/>
      <c r="S116" s="159"/>
      <c r="T116" s="159"/>
      <c r="U116" s="139"/>
      <c r="V116" s="159"/>
      <c r="W116" s="159"/>
      <c r="X116" s="159"/>
      <c r="Y116" s="159"/>
      <c r="Z116" s="159"/>
      <c r="AA116" s="139"/>
      <c r="AB116" s="159"/>
      <c r="AC116" s="159"/>
      <c r="AD116" s="159"/>
      <c r="AE116" s="159"/>
      <c r="AF116" s="159"/>
      <c r="AG116" s="139"/>
      <c r="AH116" s="139">
        <v>2</v>
      </c>
      <c r="AI116" s="139" t="str">
        <f t="shared" si="23"/>
        <v/>
      </c>
      <c r="AJ116" s="139" t="str">
        <f t="shared" si="24"/>
        <v/>
      </c>
      <c r="AK116" s="139" t="str">
        <f t="shared" si="25"/>
        <v/>
      </c>
      <c r="AL116" s="139" t="str">
        <f t="shared" si="26"/>
        <v/>
      </c>
      <c r="AM116" s="139">
        <f t="shared" si="27"/>
        <v>0</v>
      </c>
      <c r="AN116" s="139">
        <f t="shared" si="28"/>
        <v>50</v>
      </c>
      <c r="AO116" s="139">
        <f t="shared" si="29"/>
        <v>0</v>
      </c>
      <c r="AP116" s="139">
        <f t="shared" si="30"/>
        <v>0</v>
      </c>
      <c r="AQ116" s="139">
        <f t="shared" si="31"/>
        <v>0</v>
      </c>
      <c r="AR116" s="139">
        <f t="shared" si="32"/>
        <v>50</v>
      </c>
      <c r="AS116" s="139" t="str">
        <f t="shared" si="33"/>
        <v/>
      </c>
      <c r="AT116" s="139" t="str">
        <f t="shared" si="34"/>
        <v/>
      </c>
      <c r="AU116" s="139" t="str">
        <f t="shared" si="35"/>
        <v/>
      </c>
      <c r="AV116" s="139" t="str">
        <f t="shared" si="36"/>
        <v/>
      </c>
      <c r="AW116" s="139">
        <f t="shared" si="37"/>
        <v>0</v>
      </c>
      <c r="AX116" s="140">
        <f t="shared" si="38"/>
        <v>50</v>
      </c>
      <c r="AY116" s="139">
        <f t="shared" si="39"/>
        <v>0</v>
      </c>
      <c r="AZ116" s="139">
        <f t="shared" si="40"/>
        <v>0</v>
      </c>
      <c r="BA116" s="139">
        <f t="shared" si="41"/>
        <v>0</v>
      </c>
      <c r="BB116" s="139">
        <f t="shared" si="42"/>
        <v>50</v>
      </c>
    </row>
    <row r="117" spans="1:54" ht="17.25" customHeight="1">
      <c r="A117" s="155"/>
      <c r="B117" s="156"/>
      <c r="C117" s="100" t="s">
        <v>121</v>
      </c>
      <c r="D117" s="123">
        <f>SUM(D87:D116)</f>
        <v>1560</v>
      </c>
      <c r="E117" s="123">
        <f t="shared" ref="E117:BB117" si="44">SUM(E87:E116)</f>
        <v>4968</v>
      </c>
      <c r="F117" s="157">
        <f t="shared" si="44"/>
        <v>1379</v>
      </c>
      <c r="G117" s="161">
        <f t="shared" si="44"/>
        <v>230</v>
      </c>
      <c r="H117" s="161">
        <f t="shared" si="44"/>
        <v>129</v>
      </c>
      <c r="I117" s="158">
        <f t="shared" si="44"/>
        <v>208</v>
      </c>
      <c r="J117" s="161">
        <f t="shared" si="44"/>
        <v>0</v>
      </c>
      <c r="K117" s="161">
        <f t="shared" si="44"/>
        <v>0</v>
      </c>
      <c r="L117" s="161">
        <f t="shared" si="44"/>
        <v>0</v>
      </c>
      <c r="M117" s="161">
        <f t="shared" si="44"/>
        <v>0</v>
      </c>
      <c r="N117" s="161">
        <f t="shared" si="44"/>
        <v>0</v>
      </c>
      <c r="O117" s="141">
        <f t="shared" si="44"/>
        <v>0</v>
      </c>
      <c r="P117" s="161">
        <f t="shared" si="44"/>
        <v>0</v>
      </c>
      <c r="Q117" s="161">
        <f t="shared" si="44"/>
        <v>0</v>
      </c>
      <c r="R117" s="161">
        <f t="shared" si="44"/>
        <v>0</v>
      </c>
      <c r="S117" s="161">
        <f t="shared" si="44"/>
        <v>190</v>
      </c>
      <c r="T117" s="161">
        <f t="shared" si="44"/>
        <v>150</v>
      </c>
      <c r="U117" s="141">
        <f t="shared" si="44"/>
        <v>99</v>
      </c>
      <c r="V117" s="161">
        <f t="shared" si="44"/>
        <v>0</v>
      </c>
      <c r="W117" s="161">
        <f t="shared" si="44"/>
        <v>0</v>
      </c>
      <c r="X117" s="161">
        <f t="shared" si="44"/>
        <v>0</v>
      </c>
      <c r="Y117" s="161">
        <f t="shared" si="44"/>
        <v>15</v>
      </c>
      <c r="Z117" s="161">
        <f t="shared" si="44"/>
        <v>11</v>
      </c>
      <c r="AA117" s="141">
        <f t="shared" si="44"/>
        <v>7</v>
      </c>
      <c r="AB117" s="161">
        <f t="shared" si="44"/>
        <v>0</v>
      </c>
      <c r="AC117" s="161">
        <f t="shared" si="44"/>
        <v>0</v>
      </c>
      <c r="AD117" s="161">
        <f t="shared" si="44"/>
        <v>0</v>
      </c>
      <c r="AE117" s="161">
        <f t="shared" si="44"/>
        <v>0</v>
      </c>
      <c r="AF117" s="161">
        <f t="shared" si="44"/>
        <v>0</v>
      </c>
      <c r="AG117" s="141">
        <f t="shared" si="44"/>
        <v>0</v>
      </c>
      <c r="AH117" s="141">
        <f t="shared" si="44"/>
        <v>40</v>
      </c>
      <c r="AI117" s="141">
        <f t="shared" si="44"/>
        <v>596</v>
      </c>
      <c r="AJ117" s="141">
        <f t="shared" si="44"/>
        <v>0</v>
      </c>
      <c r="AK117" s="141">
        <f t="shared" si="44"/>
        <v>59</v>
      </c>
      <c r="AL117" s="141">
        <f t="shared" si="44"/>
        <v>4</v>
      </c>
      <c r="AM117" s="141">
        <f t="shared" si="44"/>
        <v>659</v>
      </c>
      <c r="AN117" s="141">
        <f t="shared" si="44"/>
        <v>991</v>
      </c>
      <c r="AO117" s="141">
        <f t="shared" si="44"/>
        <v>0</v>
      </c>
      <c r="AP117" s="141">
        <f t="shared" si="44"/>
        <v>40</v>
      </c>
      <c r="AQ117" s="141">
        <f t="shared" si="44"/>
        <v>3</v>
      </c>
      <c r="AR117" s="141">
        <f t="shared" si="44"/>
        <v>1034</v>
      </c>
      <c r="AS117" s="141">
        <f t="shared" si="44"/>
        <v>0</v>
      </c>
      <c r="AT117" s="141">
        <f t="shared" si="44"/>
        <v>0</v>
      </c>
      <c r="AU117" s="141">
        <f t="shared" si="44"/>
        <v>0</v>
      </c>
      <c r="AV117" s="141">
        <f t="shared" si="44"/>
        <v>0</v>
      </c>
      <c r="AW117" s="141">
        <f t="shared" si="44"/>
        <v>0</v>
      </c>
      <c r="AX117" s="142">
        <f t="shared" si="44"/>
        <v>1587</v>
      </c>
      <c r="AY117" s="141">
        <f t="shared" si="44"/>
        <v>0</v>
      </c>
      <c r="AZ117" s="141">
        <f t="shared" si="44"/>
        <v>0</v>
      </c>
      <c r="BA117" s="141">
        <f t="shared" si="44"/>
        <v>7</v>
      </c>
      <c r="BB117" s="141">
        <f t="shared" si="44"/>
        <v>1594</v>
      </c>
    </row>
    <row r="118" spans="1:54" ht="17.25" customHeight="1">
      <c r="A118" s="148" t="s">
        <v>127</v>
      </c>
      <c r="B118" s="149"/>
      <c r="C118" s="150"/>
      <c r="D118" s="30"/>
      <c r="E118" s="30"/>
      <c r="F118" s="151"/>
      <c r="G118" s="160"/>
      <c r="H118" s="160"/>
      <c r="I118" s="152"/>
      <c r="J118" s="160"/>
      <c r="K118" s="160"/>
      <c r="L118" s="160"/>
      <c r="M118" s="160"/>
      <c r="N118" s="160"/>
      <c r="O118" s="153"/>
      <c r="P118" s="160"/>
      <c r="Q118" s="160"/>
      <c r="R118" s="160"/>
      <c r="S118" s="160"/>
      <c r="T118" s="160"/>
      <c r="U118" s="153"/>
      <c r="V118" s="160"/>
      <c r="W118" s="160"/>
      <c r="X118" s="160"/>
      <c r="Y118" s="160"/>
      <c r="Z118" s="160"/>
      <c r="AA118" s="153"/>
      <c r="AB118" s="160"/>
      <c r="AC118" s="160"/>
      <c r="AD118" s="160"/>
      <c r="AE118" s="160"/>
      <c r="AF118" s="160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/>
      <c r="AY118" s="153"/>
      <c r="AZ118" s="153"/>
      <c r="BA118" s="153"/>
      <c r="BB118" s="153"/>
    </row>
    <row r="119" spans="1:54" ht="17.25" customHeight="1">
      <c r="A119" s="84"/>
      <c r="B119" s="82" t="s">
        <v>222</v>
      </c>
      <c r="C119" s="83"/>
      <c r="D119" s="26"/>
      <c r="E119" s="26"/>
      <c r="F119" s="26"/>
      <c r="G119" s="26"/>
      <c r="H119" s="26"/>
      <c r="I119" s="26"/>
      <c r="J119" s="133"/>
      <c r="K119" s="133"/>
      <c r="L119" s="133"/>
      <c r="M119" s="133"/>
      <c r="N119" s="133"/>
      <c r="O119" s="130"/>
      <c r="P119" s="26"/>
      <c r="Q119" s="26"/>
      <c r="R119" s="132"/>
      <c r="S119" s="133"/>
      <c r="T119" s="133"/>
      <c r="U119" s="134"/>
      <c r="V119" s="133"/>
      <c r="W119" s="133"/>
      <c r="X119" s="133"/>
      <c r="Y119" s="133"/>
      <c r="Z119" s="133"/>
      <c r="AA119" s="130"/>
      <c r="AB119" s="133"/>
      <c r="AC119" s="133"/>
      <c r="AD119" s="133"/>
      <c r="AE119" s="133"/>
      <c r="AF119" s="133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1"/>
      <c r="AY119" s="130"/>
      <c r="AZ119" s="130"/>
      <c r="BA119" s="130"/>
      <c r="BB119" s="130"/>
    </row>
    <row r="120" spans="1:54" ht="17.25" customHeight="1">
      <c r="A120" s="84"/>
      <c r="B120" s="82"/>
      <c r="C120" s="83" t="s">
        <v>179</v>
      </c>
      <c r="D120" s="26"/>
      <c r="E120" s="26"/>
      <c r="F120" s="26"/>
      <c r="G120" s="26"/>
      <c r="H120" s="26"/>
      <c r="I120" s="26"/>
      <c r="J120" s="133"/>
      <c r="K120" s="133"/>
      <c r="L120" s="133"/>
      <c r="M120" s="133"/>
      <c r="N120" s="133"/>
      <c r="O120" s="130"/>
      <c r="P120" s="26"/>
      <c r="Q120" s="26"/>
      <c r="R120" s="134"/>
      <c r="S120" s="133">
        <v>15</v>
      </c>
      <c r="T120" s="133">
        <v>13</v>
      </c>
      <c r="U120" s="132">
        <v>8</v>
      </c>
      <c r="V120" s="133"/>
      <c r="W120" s="133"/>
      <c r="X120" s="133"/>
      <c r="Y120" s="133"/>
      <c r="Z120" s="133"/>
      <c r="AA120" s="130"/>
      <c r="AB120" s="133"/>
      <c r="AC120" s="133"/>
      <c r="AD120" s="133"/>
      <c r="AE120" s="133"/>
      <c r="AF120" s="133"/>
      <c r="AG120" s="130"/>
      <c r="AH120" s="130">
        <v>2</v>
      </c>
      <c r="AI120" s="130" t="str">
        <f t="shared" si="23"/>
        <v/>
      </c>
      <c r="AJ120" s="130" t="str">
        <f t="shared" si="24"/>
        <v/>
      </c>
      <c r="AK120" s="130" t="str">
        <f t="shared" si="25"/>
        <v/>
      </c>
      <c r="AL120" s="130" t="str">
        <f t="shared" si="26"/>
        <v/>
      </c>
      <c r="AM120" s="130">
        <f t="shared" si="27"/>
        <v>0</v>
      </c>
      <c r="AN120" s="130">
        <f t="shared" si="28"/>
        <v>0</v>
      </c>
      <c r="AO120" s="130">
        <f t="shared" si="29"/>
        <v>0</v>
      </c>
      <c r="AP120" s="130">
        <f t="shared" si="30"/>
        <v>8</v>
      </c>
      <c r="AQ120" s="130">
        <f t="shared" si="31"/>
        <v>0</v>
      </c>
      <c r="AR120" s="130">
        <f t="shared" si="32"/>
        <v>8</v>
      </c>
      <c r="AS120" s="130" t="str">
        <f t="shared" si="33"/>
        <v/>
      </c>
      <c r="AT120" s="130" t="str">
        <f t="shared" si="34"/>
        <v/>
      </c>
      <c r="AU120" s="130" t="str">
        <f t="shared" si="35"/>
        <v/>
      </c>
      <c r="AV120" s="130" t="str">
        <f t="shared" si="36"/>
        <v/>
      </c>
      <c r="AW120" s="130">
        <f t="shared" si="37"/>
        <v>0</v>
      </c>
      <c r="AX120" s="131">
        <f t="shared" si="38"/>
        <v>0</v>
      </c>
      <c r="AY120" s="130">
        <f t="shared" si="39"/>
        <v>0</v>
      </c>
      <c r="AZ120" s="130">
        <f t="shared" si="40"/>
        <v>0</v>
      </c>
      <c r="BA120" s="130">
        <f t="shared" si="41"/>
        <v>0</v>
      </c>
      <c r="BB120" s="130">
        <f t="shared" si="42"/>
        <v>0</v>
      </c>
    </row>
    <row r="121" spans="1:54" ht="17.25" customHeight="1">
      <c r="A121" s="84"/>
      <c r="B121" s="82" t="s">
        <v>192</v>
      </c>
      <c r="C121" s="83"/>
      <c r="D121" s="26"/>
      <c r="E121" s="26"/>
      <c r="F121" s="132"/>
      <c r="G121" s="133"/>
      <c r="H121" s="133"/>
      <c r="I121" s="134"/>
      <c r="J121" s="133"/>
      <c r="K121" s="133"/>
      <c r="L121" s="133"/>
      <c r="M121" s="133"/>
      <c r="N121" s="133"/>
      <c r="O121" s="130"/>
      <c r="P121" s="133"/>
      <c r="Q121" s="133"/>
      <c r="R121" s="133"/>
      <c r="S121" s="133"/>
      <c r="T121" s="133"/>
      <c r="U121" s="130"/>
      <c r="V121" s="133"/>
      <c r="W121" s="133"/>
      <c r="X121" s="133"/>
      <c r="Y121" s="133"/>
      <c r="Z121" s="133"/>
      <c r="AA121" s="130"/>
      <c r="AB121" s="133"/>
      <c r="AC121" s="133"/>
      <c r="AD121" s="133"/>
      <c r="AE121" s="133"/>
      <c r="AF121" s="133"/>
      <c r="AG121" s="130"/>
      <c r="AH121" s="130"/>
      <c r="AI121" s="130" t="str">
        <f t="shared" si="23"/>
        <v/>
      </c>
      <c r="AJ121" s="130" t="str">
        <f t="shared" si="24"/>
        <v/>
      </c>
      <c r="AK121" s="130" t="str">
        <f t="shared" si="25"/>
        <v/>
      </c>
      <c r="AL121" s="130" t="str">
        <f t="shared" si="26"/>
        <v/>
      </c>
      <c r="AM121" s="130">
        <f t="shared" si="27"/>
        <v>0</v>
      </c>
      <c r="AN121" s="130" t="str">
        <f t="shared" si="28"/>
        <v/>
      </c>
      <c r="AO121" s="130" t="str">
        <f t="shared" si="29"/>
        <v/>
      </c>
      <c r="AP121" s="130" t="str">
        <f t="shared" si="30"/>
        <v/>
      </c>
      <c r="AQ121" s="130" t="str">
        <f t="shared" si="31"/>
        <v/>
      </c>
      <c r="AR121" s="130">
        <f t="shared" si="32"/>
        <v>0</v>
      </c>
      <c r="AS121" s="130" t="str">
        <f t="shared" si="33"/>
        <v/>
      </c>
      <c r="AT121" s="130" t="str">
        <f t="shared" si="34"/>
        <v/>
      </c>
      <c r="AU121" s="130" t="str">
        <f t="shared" si="35"/>
        <v/>
      </c>
      <c r="AV121" s="130" t="str">
        <f t="shared" si="36"/>
        <v/>
      </c>
      <c r="AW121" s="130">
        <f t="shared" si="37"/>
        <v>0</v>
      </c>
      <c r="AX121" s="131">
        <f t="shared" si="38"/>
        <v>0</v>
      </c>
      <c r="AY121" s="130">
        <f t="shared" si="39"/>
        <v>0</v>
      </c>
      <c r="AZ121" s="130">
        <f t="shared" si="40"/>
        <v>0</v>
      </c>
      <c r="BA121" s="130">
        <f t="shared" si="41"/>
        <v>0</v>
      </c>
      <c r="BB121" s="130">
        <f t="shared" si="42"/>
        <v>0</v>
      </c>
    </row>
    <row r="122" spans="1:54" ht="17.25" customHeight="1">
      <c r="A122" s="84"/>
      <c r="B122" s="82"/>
      <c r="C122" s="83" t="s">
        <v>76</v>
      </c>
      <c r="D122" s="26">
        <v>110</v>
      </c>
      <c r="E122" s="26">
        <f>11+34</f>
        <v>45</v>
      </c>
      <c r="F122" s="132">
        <v>56</v>
      </c>
      <c r="G122" s="133"/>
      <c r="H122" s="133"/>
      <c r="I122" s="134"/>
      <c r="J122" s="133"/>
      <c r="K122" s="133"/>
      <c r="L122" s="133"/>
      <c r="M122" s="133"/>
      <c r="N122" s="133"/>
      <c r="O122" s="130"/>
      <c r="P122" s="133"/>
      <c r="Q122" s="133"/>
      <c r="R122" s="133"/>
      <c r="S122" s="133"/>
      <c r="T122" s="133"/>
      <c r="U122" s="130"/>
      <c r="V122" s="133"/>
      <c r="W122" s="133"/>
      <c r="X122" s="133"/>
      <c r="Y122" s="133"/>
      <c r="Z122" s="133"/>
      <c r="AA122" s="130"/>
      <c r="AB122" s="133"/>
      <c r="AC122" s="133"/>
      <c r="AD122" s="133"/>
      <c r="AE122" s="133"/>
      <c r="AF122" s="133"/>
      <c r="AG122" s="130"/>
      <c r="AH122" s="130">
        <v>2</v>
      </c>
      <c r="AI122" s="130" t="str">
        <f t="shared" si="23"/>
        <v/>
      </c>
      <c r="AJ122" s="130" t="str">
        <f t="shared" si="24"/>
        <v/>
      </c>
      <c r="AK122" s="130" t="str">
        <f t="shared" si="25"/>
        <v/>
      </c>
      <c r="AL122" s="130" t="str">
        <f t="shared" si="26"/>
        <v/>
      </c>
      <c r="AM122" s="130">
        <f t="shared" si="27"/>
        <v>0</v>
      </c>
      <c r="AN122" s="130">
        <f t="shared" si="28"/>
        <v>56</v>
      </c>
      <c r="AO122" s="130">
        <f t="shared" si="29"/>
        <v>0</v>
      </c>
      <c r="AP122" s="130">
        <f t="shared" si="30"/>
        <v>0</v>
      </c>
      <c r="AQ122" s="130">
        <f t="shared" si="31"/>
        <v>0</v>
      </c>
      <c r="AR122" s="130">
        <f t="shared" si="32"/>
        <v>56</v>
      </c>
      <c r="AS122" s="130" t="str">
        <f t="shared" si="33"/>
        <v/>
      </c>
      <c r="AT122" s="130" t="str">
        <f t="shared" si="34"/>
        <v/>
      </c>
      <c r="AU122" s="130" t="str">
        <f t="shared" si="35"/>
        <v/>
      </c>
      <c r="AV122" s="130" t="str">
        <f t="shared" si="36"/>
        <v/>
      </c>
      <c r="AW122" s="130">
        <f t="shared" si="37"/>
        <v>0</v>
      </c>
      <c r="AX122" s="131">
        <f t="shared" si="38"/>
        <v>56</v>
      </c>
      <c r="AY122" s="130">
        <f t="shared" si="39"/>
        <v>0</v>
      </c>
      <c r="AZ122" s="130">
        <f t="shared" si="40"/>
        <v>0</v>
      </c>
      <c r="BA122" s="130">
        <f t="shared" si="41"/>
        <v>0</v>
      </c>
      <c r="BB122" s="130">
        <f t="shared" si="42"/>
        <v>56</v>
      </c>
    </row>
    <row r="123" spans="1:54" ht="17.25" customHeight="1">
      <c r="A123" s="84"/>
      <c r="B123" s="82"/>
      <c r="C123" s="83" t="s">
        <v>79</v>
      </c>
      <c r="D123" s="26">
        <v>115</v>
      </c>
      <c r="E123" s="26">
        <f>13+11</f>
        <v>24</v>
      </c>
      <c r="F123" s="132">
        <v>66</v>
      </c>
      <c r="G123" s="133"/>
      <c r="H123" s="133"/>
      <c r="I123" s="134"/>
      <c r="J123" s="133"/>
      <c r="K123" s="133"/>
      <c r="L123" s="133"/>
      <c r="M123" s="133"/>
      <c r="N123" s="133"/>
      <c r="O123" s="130"/>
      <c r="P123" s="133"/>
      <c r="Q123" s="133"/>
      <c r="R123" s="133"/>
      <c r="S123" s="133"/>
      <c r="T123" s="133"/>
      <c r="U123" s="130"/>
      <c r="V123" s="133"/>
      <c r="W123" s="133"/>
      <c r="X123" s="133"/>
      <c r="Y123" s="133"/>
      <c r="Z123" s="133"/>
      <c r="AA123" s="130"/>
      <c r="AB123" s="133"/>
      <c r="AC123" s="133"/>
      <c r="AD123" s="133"/>
      <c r="AE123" s="133"/>
      <c r="AF123" s="133"/>
      <c r="AG123" s="130"/>
      <c r="AH123" s="130">
        <v>2</v>
      </c>
      <c r="AI123" s="130" t="str">
        <f t="shared" si="23"/>
        <v/>
      </c>
      <c r="AJ123" s="130" t="str">
        <f t="shared" si="24"/>
        <v/>
      </c>
      <c r="AK123" s="130" t="str">
        <f t="shared" si="25"/>
        <v/>
      </c>
      <c r="AL123" s="130" t="str">
        <f t="shared" si="26"/>
        <v/>
      </c>
      <c r="AM123" s="130">
        <f t="shared" si="27"/>
        <v>0</v>
      </c>
      <c r="AN123" s="130">
        <f t="shared" si="28"/>
        <v>66</v>
      </c>
      <c r="AO123" s="130">
        <f t="shared" si="29"/>
        <v>0</v>
      </c>
      <c r="AP123" s="130">
        <f t="shared" si="30"/>
        <v>0</v>
      </c>
      <c r="AQ123" s="130">
        <f t="shared" si="31"/>
        <v>0</v>
      </c>
      <c r="AR123" s="130">
        <f t="shared" si="32"/>
        <v>66</v>
      </c>
      <c r="AS123" s="130" t="str">
        <f t="shared" si="33"/>
        <v/>
      </c>
      <c r="AT123" s="130" t="str">
        <f t="shared" si="34"/>
        <v/>
      </c>
      <c r="AU123" s="130" t="str">
        <f t="shared" si="35"/>
        <v/>
      </c>
      <c r="AV123" s="130" t="str">
        <f t="shared" si="36"/>
        <v/>
      </c>
      <c r="AW123" s="130">
        <f t="shared" si="37"/>
        <v>0</v>
      </c>
      <c r="AX123" s="131">
        <f t="shared" si="38"/>
        <v>66</v>
      </c>
      <c r="AY123" s="130">
        <f t="shared" si="39"/>
        <v>0</v>
      </c>
      <c r="AZ123" s="130">
        <f t="shared" si="40"/>
        <v>0</v>
      </c>
      <c r="BA123" s="130">
        <f t="shared" si="41"/>
        <v>0</v>
      </c>
      <c r="BB123" s="130">
        <f t="shared" si="42"/>
        <v>66</v>
      </c>
    </row>
    <row r="124" spans="1:54" ht="17.25" customHeight="1">
      <c r="A124" s="84"/>
      <c r="B124" s="82"/>
      <c r="C124" s="83" t="s">
        <v>81</v>
      </c>
      <c r="D124" s="26">
        <v>60</v>
      </c>
      <c r="E124" s="26">
        <v>44</v>
      </c>
      <c r="F124" s="132">
        <v>45</v>
      </c>
      <c r="G124" s="133"/>
      <c r="H124" s="133"/>
      <c r="I124" s="134"/>
      <c r="J124" s="133"/>
      <c r="K124" s="133"/>
      <c r="L124" s="133"/>
      <c r="M124" s="133"/>
      <c r="N124" s="133"/>
      <c r="O124" s="130"/>
      <c r="P124" s="133"/>
      <c r="Q124" s="133"/>
      <c r="R124" s="133"/>
      <c r="S124" s="133"/>
      <c r="T124" s="133"/>
      <c r="U124" s="130"/>
      <c r="V124" s="133"/>
      <c r="W124" s="133"/>
      <c r="X124" s="133"/>
      <c r="Y124" s="133"/>
      <c r="Z124" s="133"/>
      <c r="AA124" s="130"/>
      <c r="AB124" s="133"/>
      <c r="AC124" s="133"/>
      <c r="AD124" s="133"/>
      <c r="AE124" s="133"/>
      <c r="AF124" s="133"/>
      <c r="AG124" s="130"/>
      <c r="AH124" s="130">
        <v>2</v>
      </c>
      <c r="AI124" s="130" t="str">
        <f t="shared" si="23"/>
        <v/>
      </c>
      <c r="AJ124" s="130" t="str">
        <f t="shared" si="24"/>
        <v/>
      </c>
      <c r="AK124" s="130" t="str">
        <f t="shared" si="25"/>
        <v/>
      </c>
      <c r="AL124" s="130" t="str">
        <f t="shared" si="26"/>
        <v/>
      </c>
      <c r="AM124" s="130">
        <f t="shared" si="27"/>
        <v>0</v>
      </c>
      <c r="AN124" s="130">
        <f t="shared" si="28"/>
        <v>45</v>
      </c>
      <c r="AO124" s="130">
        <f t="shared" si="29"/>
        <v>0</v>
      </c>
      <c r="AP124" s="130">
        <f t="shared" si="30"/>
        <v>0</v>
      </c>
      <c r="AQ124" s="130">
        <f t="shared" si="31"/>
        <v>0</v>
      </c>
      <c r="AR124" s="130">
        <f t="shared" si="32"/>
        <v>45</v>
      </c>
      <c r="AS124" s="130" t="str">
        <f t="shared" si="33"/>
        <v/>
      </c>
      <c r="AT124" s="130" t="str">
        <f t="shared" si="34"/>
        <v/>
      </c>
      <c r="AU124" s="130" t="str">
        <f t="shared" si="35"/>
        <v/>
      </c>
      <c r="AV124" s="130" t="str">
        <f t="shared" si="36"/>
        <v/>
      </c>
      <c r="AW124" s="130">
        <f t="shared" si="37"/>
        <v>0</v>
      </c>
      <c r="AX124" s="131">
        <f t="shared" si="38"/>
        <v>45</v>
      </c>
      <c r="AY124" s="130">
        <f t="shared" si="39"/>
        <v>0</v>
      </c>
      <c r="AZ124" s="130">
        <f t="shared" si="40"/>
        <v>0</v>
      </c>
      <c r="BA124" s="130">
        <f t="shared" si="41"/>
        <v>0</v>
      </c>
      <c r="BB124" s="130">
        <f t="shared" si="42"/>
        <v>45</v>
      </c>
    </row>
    <row r="125" spans="1:54" ht="17.25" customHeight="1">
      <c r="A125" s="84"/>
      <c r="B125" s="82"/>
      <c r="C125" s="83" t="s">
        <v>82</v>
      </c>
      <c r="D125" s="26">
        <v>120</v>
      </c>
      <c r="E125" s="26">
        <f>69+519</f>
        <v>588</v>
      </c>
      <c r="F125" s="132">
        <v>114</v>
      </c>
      <c r="G125" s="133"/>
      <c r="H125" s="133"/>
      <c r="I125" s="134"/>
      <c r="J125" s="133"/>
      <c r="K125" s="133"/>
      <c r="L125" s="133"/>
      <c r="M125" s="133"/>
      <c r="N125" s="133"/>
      <c r="O125" s="130"/>
      <c r="P125" s="133"/>
      <c r="Q125" s="133"/>
      <c r="R125" s="133"/>
      <c r="S125" s="133"/>
      <c r="T125" s="133"/>
      <c r="U125" s="130"/>
      <c r="V125" s="133"/>
      <c r="W125" s="133"/>
      <c r="X125" s="133"/>
      <c r="Y125" s="133"/>
      <c r="Z125" s="133"/>
      <c r="AA125" s="130"/>
      <c r="AB125" s="133"/>
      <c r="AC125" s="133"/>
      <c r="AD125" s="133"/>
      <c r="AE125" s="133"/>
      <c r="AF125" s="133"/>
      <c r="AG125" s="130"/>
      <c r="AH125" s="130">
        <v>2</v>
      </c>
      <c r="AI125" s="130" t="str">
        <f t="shared" si="23"/>
        <v/>
      </c>
      <c r="AJ125" s="130" t="str">
        <f t="shared" si="24"/>
        <v/>
      </c>
      <c r="AK125" s="130" t="str">
        <f t="shared" si="25"/>
        <v/>
      </c>
      <c r="AL125" s="130" t="str">
        <f t="shared" si="26"/>
        <v/>
      </c>
      <c r="AM125" s="130">
        <f t="shared" si="27"/>
        <v>0</v>
      </c>
      <c r="AN125" s="130">
        <f t="shared" si="28"/>
        <v>114</v>
      </c>
      <c r="AO125" s="130">
        <f t="shared" si="29"/>
        <v>0</v>
      </c>
      <c r="AP125" s="130">
        <f t="shared" si="30"/>
        <v>0</v>
      </c>
      <c r="AQ125" s="130">
        <f t="shared" si="31"/>
        <v>0</v>
      </c>
      <c r="AR125" s="130">
        <f t="shared" si="32"/>
        <v>114</v>
      </c>
      <c r="AS125" s="130" t="str">
        <f t="shared" si="33"/>
        <v/>
      </c>
      <c r="AT125" s="130" t="str">
        <f t="shared" si="34"/>
        <v/>
      </c>
      <c r="AU125" s="130" t="str">
        <f t="shared" si="35"/>
        <v/>
      </c>
      <c r="AV125" s="130" t="str">
        <f t="shared" si="36"/>
        <v/>
      </c>
      <c r="AW125" s="130">
        <f t="shared" si="37"/>
        <v>0</v>
      </c>
      <c r="AX125" s="131">
        <f t="shared" si="38"/>
        <v>114</v>
      </c>
      <c r="AY125" s="130">
        <f t="shared" si="39"/>
        <v>0</v>
      </c>
      <c r="AZ125" s="130">
        <f t="shared" si="40"/>
        <v>0</v>
      </c>
      <c r="BA125" s="130">
        <f t="shared" si="41"/>
        <v>0</v>
      </c>
      <c r="BB125" s="130">
        <f t="shared" si="42"/>
        <v>114</v>
      </c>
    </row>
    <row r="126" spans="1:54" ht="17.25" customHeight="1">
      <c r="A126" s="84"/>
      <c r="B126" s="82"/>
      <c r="C126" s="83" t="s">
        <v>83</v>
      </c>
      <c r="D126" s="26">
        <v>60</v>
      </c>
      <c r="E126" s="26">
        <v>160</v>
      </c>
      <c r="F126" s="132">
        <v>58</v>
      </c>
      <c r="G126" s="133"/>
      <c r="H126" s="133"/>
      <c r="I126" s="134"/>
      <c r="J126" s="133"/>
      <c r="K126" s="133"/>
      <c r="L126" s="133"/>
      <c r="M126" s="133"/>
      <c r="N126" s="133"/>
      <c r="O126" s="130"/>
      <c r="P126" s="133"/>
      <c r="Q126" s="133"/>
      <c r="R126" s="133"/>
      <c r="S126" s="133"/>
      <c r="T126" s="133"/>
      <c r="U126" s="130"/>
      <c r="V126" s="133"/>
      <c r="W126" s="133"/>
      <c r="X126" s="133"/>
      <c r="Y126" s="133"/>
      <c r="Z126" s="133"/>
      <c r="AA126" s="130"/>
      <c r="AB126" s="133"/>
      <c r="AC126" s="133"/>
      <c r="AD126" s="133"/>
      <c r="AE126" s="133"/>
      <c r="AF126" s="133"/>
      <c r="AG126" s="130"/>
      <c r="AH126" s="130">
        <v>2</v>
      </c>
      <c r="AI126" s="130" t="str">
        <f t="shared" si="23"/>
        <v/>
      </c>
      <c r="AJ126" s="130" t="str">
        <f t="shared" si="24"/>
        <v/>
      </c>
      <c r="AK126" s="130" t="str">
        <f t="shared" si="25"/>
        <v/>
      </c>
      <c r="AL126" s="130" t="str">
        <f t="shared" si="26"/>
        <v/>
      </c>
      <c r="AM126" s="130">
        <f t="shared" si="27"/>
        <v>0</v>
      </c>
      <c r="AN126" s="130">
        <f t="shared" si="28"/>
        <v>58</v>
      </c>
      <c r="AO126" s="130">
        <f t="shared" si="29"/>
        <v>0</v>
      </c>
      <c r="AP126" s="130">
        <f t="shared" si="30"/>
        <v>0</v>
      </c>
      <c r="AQ126" s="130">
        <f t="shared" si="31"/>
        <v>0</v>
      </c>
      <c r="AR126" s="130">
        <f t="shared" si="32"/>
        <v>58</v>
      </c>
      <c r="AS126" s="130" t="str">
        <f t="shared" si="33"/>
        <v/>
      </c>
      <c r="AT126" s="130" t="str">
        <f t="shared" si="34"/>
        <v/>
      </c>
      <c r="AU126" s="130" t="str">
        <f t="shared" si="35"/>
        <v/>
      </c>
      <c r="AV126" s="130" t="str">
        <f t="shared" si="36"/>
        <v/>
      </c>
      <c r="AW126" s="130">
        <f t="shared" si="37"/>
        <v>0</v>
      </c>
      <c r="AX126" s="131">
        <f t="shared" si="38"/>
        <v>58</v>
      </c>
      <c r="AY126" s="130">
        <f t="shared" si="39"/>
        <v>0</v>
      </c>
      <c r="AZ126" s="130">
        <f t="shared" si="40"/>
        <v>0</v>
      </c>
      <c r="BA126" s="130">
        <f t="shared" si="41"/>
        <v>0</v>
      </c>
      <c r="BB126" s="130">
        <f t="shared" si="42"/>
        <v>58</v>
      </c>
    </row>
    <row r="127" spans="1:54" ht="17.25" customHeight="1">
      <c r="A127" s="84"/>
      <c r="B127" s="82" t="s">
        <v>183</v>
      </c>
      <c r="C127" s="83"/>
      <c r="D127" s="26"/>
      <c r="E127" s="26"/>
      <c r="F127" s="134"/>
      <c r="G127" s="133"/>
      <c r="H127" s="133"/>
      <c r="I127" s="132"/>
      <c r="J127" s="133"/>
      <c r="K127" s="133"/>
      <c r="L127" s="133"/>
      <c r="M127" s="133"/>
      <c r="N127" s="133"/>
      <c r="O127" s="130"/>
      <c r="P127" s="133"/>
      <c r="Q127" s="133"/>
      <c r="R127" s="133"/>
      <c r="S127" s="133"/>
      <c r="T127" s="133"/>
      <c r="U127" s="130"/>
      <c r="V127" s="133"/>
      <c r="W127" s="133"/>
      <c r="X127" s="133"/>
      <c r="Y127" s="133"/>
      <c r="Z127" s="133"/>
      <c r="AA127" s="130"/>
      <c r="AB127" s="133"/>
      <c r="AC127" s="133"/>
      <c r="AD127" s="133"/>
      <c r="AE127" s="133"/>
      <c r="AF127" s="133"/>
      <c r="AG127" s="130"/>
      <c r="AH127" s="130"/>
      <c r="AI127" s="130" t="str">
        <f t="shared" si="23"/>
        <v/>
      </c>
      <c r="AJ127" s="130" t="str">
        <f t="shared" si="24"/>
        <v/>
      </c>
      <c r="AK127" s="130" t="str">
        <f t="shared" si="25"/>
        <v/>
      </c>
      <c r="AL127" s="130" t="str">
        <f t="shared" si="26"/>
        <v/>
      </c>
      <c r="AM127" s="130">
        <f t="shared" si="27"/>
        <v>0</v>
      </c>
      <c r="AN127" s="130" t="str">
        <f t="shared" si="28"/>
        <v/>
      </c>
      <c r="AO127" s="130" t="str">
        <f t="shared" si="29"/>
        <v/>
      </c>
      <c r="AP127" s="130" t="str">
        <f t="shared" si="30"/>
        <v/>
      </c>
      <c r="AQ127" s="130" t="str">
        <f t="shared" si="31"/>
        <v/>
      </c>
      <c r="AR127" s="130">
        <f t="shared" si="32"/>
        <v>0</v>
      </c>
      <c r="AS127" s="130" t="str">
        <f t="shared" si="33"/>
        <v/>
      </c>
      <c r="AT127" s="130" t="str">
        <f t="shared" si="34"/>
        <v/>
      </c>
      <c r="AU127" s="130" t="str">
        <f t="shared" si="35"/>
        <v/>
      </c>
      <c r="AV127" s="130" t="str">
        <f t="shared" si="36"/>
        <v/>
      </c>
      <c r="AW127" s="130">
        <f t="shared" si="37"/>
        <v>0</v>
      </c>
      <c r="AX127" s="131">
        <f t="shared" si="38"/>
        <v>0</v>
      </c>
      <c r="AY127" s="130">
        <f t="shared" si="39"/>
        <v>0</v>
      </c>
      <c r="AZ127" s="130">
        <f t="shared" si="40"/>
        <v>0</v>
      </c>
      <c r="BA127" s="130">
        <f t="shared" si="41"/>
        <v>0</v>
      </c>
      <c r="BB127" s="130">
        <f t="shared" si="42"/>
        <v>0</v>
      </c>
    </row>
    <row r="128" spans="1:54" ht="17.25" customHeight="1">
      <c r="A128" s="97"/>
      <c r="B128" s="98"/>
      <c r="C128" s="99" t="s">
        <v>75</v>
      </c>
      <c r="D128" s="27">
        <v>50</v>
      </c>
      <c r="E128" s="27">
        <v>235</v>
      </c>
      <c r="F128" s="137">
        <v>46</v>
      </c>
      <c r="G128" s="159"/>
      <c r="H128" s="159"/>
      <c r="I128" s="138"/>
      <c r="J128" s="159"/>
      <c r="K128" s="159"/>
      <c r="L128" s="159"/>
      <c r="M128" s="159"/>
      <c r="N128" s="159"/>
      <c r="O128" s="139"/>
      <c r="P128" s="159"/>
      <c r="Q128" s="159"/>
      <c r="R128" s="159"/>
      <c r="S128" s="159"/>
      <c r="T128" s="159"/>
      <c r="U128" s="139"/>
      <c r="V128" s="159"/>
      <c r="W128" s="159"/>
      <c r="X128" s="159"/>
      <c r="Y128" s="159"/>
      <c r="Z128" s="159"/>
      <c r="AA128" s="139"/>
      <c r="AB128" s="159"/>
      <c r="AC128" s="159"/>
      <c r="AD128" s="159"/>
      <c r="AE128" s="159"/>
      <c r="AF128" s="159"/>
      <c r="AG128" s="139"/>
      <c r="AH128" s="139">
        <v>1</v>
      </c>
      <c r="AI128" s="139">
        <f t="shared" si="23"/>
        <v>46</v>
      </c>
      <c r="AJ128" s="139">
        <f t="shared" si="24"/>
        <v>0</v>
      </c>
      <c r="AK128" s="139">
        <f t="shared" si="25"/>
        <v>0</v>
      </c>
      <c r="AL128" s="139">
        <f t="shared" si="26"/>
        <v>0</v>
      </c>
      <c r="AM128" s="139">
        <f t="shared" si="27"/>
        <v>46</v>
      </c>
      <c r="AN128" s="139" t="str">
        <f t="shared" si="28"/>
        <v/>
      </c>
      <c r="AO128" s="139" t="str">
        <f t="shared" si="29"/>
        <v/>
      </c>
      <c r="AP128" s="139" t="str">
        <f t="shared" si="30"/>
        <v/>
      </c>
      <c r="AQ128" s="139" t="str">
        <f t="shared" si="31"/>
        <v/>
      </c>
      <c r="AR128" s="139">
        <f t="shared" si="32"/>
        <v>0</v>
      </c>
      <c r="AS128" s="139" t="str">
        <f t="shared" si="33"/>
        <v/>
      </c>
      <c r="AT128" s="139" t="str">
        <f t="shared" si="34"/>
        <v/>
      </c>
      <c r="AU128" s="139" t="str">
        <f t="shared" si="35"/>
        <v/>
      </c>
      <c r="AV128" s="139" t="str">
        <f t="shared" si="36"/>
        <v/>
      </c>
      <c r="AW128" s="139">
        <f t="shared" si="37"/>
        <v>0</v>
      </c>
      <c r="AX128" s="140">
        <f t="shared" si="38"/>
        <v>46</v>
      </c>
      <c r="AY128" s="139">
        <f t="shared" si="39"/>
        <v>0</v>
      </c>
      <c r="AZ128" s="139">
        <f t="shared" si="40"/>
        <v>0</v>
      </c>
      <c r="BA128" s="139">
        <f t="shared" si="41"/>
        <v>0</v>
      </c>
      <c r="BB128" s="139">
        <f t="shared" si="42"/>
        <v>46</v>
      </c>
    </row>
    <row r="129" spans="1:54" ht="17.25" customHeight="1">
      <c r="A129" s="155"/>
      <c r="B129" s="156"/>
      <c r="C129" s="100" t="s">
        <v>121</v>
      </c>
      <c r="D129" s="123">
        <f>SUM(D119:D128)</f>
        <v>515</v>
      </c>
      <c r="E129" s="123">
        <f t="shared" ref="E129:BB129" si="45">SUM(E119:E128)</f>
        <v>1096</v>
      </c>
      <c r="F129" s="157">
        <f t="shared" si="45"/>
        <v>385</v>
      </c>
      <c r="G129" s="161">
        <f t="shared" si="45"/>
        <v>0</v>
      </c>
      <c r="H129" s="161">
        <f t="shared" si="45"/>
        <v>0</v>
      </c>
      <c r="I129" s="158">
        <f t="shared" si="45"/>
        <v>0</v>
      </c>
      <c r="J129" s="161">
        <f t="shared" si="45"/>
        <v>0</v>
      </c>
      <c r="K129" s="161">
        <f t="shared" si="45"/>
        <v>0</v>
      </c>
      <c r="L129" s="161">
        <f t="shared" si="45"/>
        <v>0</v>
      </c>
      <c r="M129" s="161">
        <f t="shared" si="45"/>
        <v>0</v>
      </c>
      <c r="N129" s="161">
        <f t="shared" si="45"/>
        <v>0</v>
      </c>
      <c r="O129" s="141">
        <f t="shared" si="45"/>
        <v>0</v>
      </c>
      <c r="P129" s="161">
        <f t="shared" si="45"/>
        <v>0</v>
      </c>
      <c r="Q129" s="161">
        <f t="shared" si="45"/>
        <v>0</v>
      </c>
      <c r="R129" s="161">
        <f t="shared" si="45"/>
        <v>0</v>
      </c>
      <c r="S129" s="161">
        <f t="shared" si="45"/>
        <v>15</v>
      </c>
      <c r="T129" s="161">
        <f t="shared" si="45"/>
        <v>13</v>
      </c>
      <c r="U129" s="141">
        <f t="shared" si="45"/>
        <v>8</v>
      </c>
      <c r="V129" s="161">
        <f t="shared" si="45"/>
        <v>0</v>
      </c>
      <c r="W129" s="161">
        <f t="shared" si="45"/>
        <v>0</v>
      </c>
      <c r="X129" s="161">
        <f t="shared" si="45"/>
        <v>0</v>
      </c>
      <c r="Y129" s="161">
        <f t="shared" si="45"/>
        <v>0</v>
      </c>
      <c r="Z129" s="161">
        <f t="shared" si="45"/>
        <v>0</v>
      </c>
      <c r="AA129" s="141">
        <f t="shared" si="45"/>
        <v>0</v>
      </c>
      <c r="AB129" s="161">
        <f t="shared" si="45"/>
        <v>0</v>
      </c>
      <c r="AC129" s="161">
        <f t="shared" si="45"/>
        <v>0</v>
      </c>
      <c r="AD129" s="161">
        <f t="shared" si="45"/>
        <v>0</v>
      </c>
      <c r="AE129" s="161">
        <f t="shared" si="45"/>
        <v>0</v>
      </c>
      <c r="AF129" s="161">
        <f t="shared" si="45"/>
        <v>0</v>
      </c>
      <c r="AG129" s="141">
        <f t="shared" si="45"/>
        <v>0</v>
      </c>
      <c r="AH129" s="141">
        <f t="shared" si="45"/>
        <v>13</v>
      </c>
      <c r="AI129" s="141">
        <f t="shared" si="45"/>
        <v>46</v>
      </c>
      <c r="AJ129" s="141">
        <f t="shared" si="45"/>
        <v>0</v>
      </c>
      <c r="AK129" s="141">
        <f t="shared" si="45"/>
        <v>0</v>
      </c>
      <c r="AL129" s="141">
        <f t="shared" si="45"/>
        <v>0</v>
      </c>
      <c r="AM129" s="141">
        <f t="shared" si="45"/>
        <v>46</v>
      </c>
      <c r="AN129" s="141">
        <f t="shared" si="45"/>
        <v>339</v>
      </c>
      <c r="AO129" s="141">
        <f t="shared" si="45"/>
        <v>0</v>
      </c>
      <c r="AP129" s="141">
        <f t="shared" si="45"/>
        <v>8</v>
      </c>
      <c r="AQ129" s="141">
        <f t="shared" si="45"/>
        <v>0</v>
      </c>
      <c r="AR129" s="141">
        <f t="shared" si="45"/>
        <v>347</v>
      </c>
      <c r="AS129" s="141">
        <f t="shared" si="45"/>
        <v>0</v>
      </c>
      <c r="AT129" s="141">
        <f t="shared" si="45"/>
        <v>0</v>
      </c>
      <c r="AU129" s="141">
        <f t="shared" si="45"/>
        <v>0</v>
      </c>
      <c r="AV129" s="141">
        <f t="shared" si="45"/>
        <v>0</v>
      </c>
      <c r="AW129" s="141">
        <f t="shared" si="45"/>
        <v>0</v>
      </c>
      <c r="AX129" s="142">
        <f t="shared" si="45"/>
        <v>385</v>
      </c>
      <c r="AY129" s="141">
        <f t="shared" si="45"/>
        <v>0</v>
      </c>
      <c r="AZ129" s="141">
        <f t="shared" si="45"/>
        <v>0</v>
      </c>
      <c r="BA129" s="141">
        <f t="shared" si="45"/>
        <v>0</v>
      </c>
      <c r="BB129" s="141">
        <f t="shared" si="45"/>
        <v>385</v>
      </c>
    </row>
    <row r="130" spans="1:54" ht="17.25" customHeight="1">
      <c r="A130" s="148" t="s">
        <v>128</v>
      </c>
      <c r="B130" s="149"/>
      <c r="C130" s="150"/>
      <c r="D130" s="30"/>
      <c r="E130" s="30"/>
      <c r="F130" s="151"/>
      <c r="G130" s="160"/>
      <c r="H130" s="160"/>
      <c r="I130" s="152"/>
      <c r="J130" s="160"/>
      <c r="K130" s="160"/>
      <c r="L130" s="160"/>
      <c r="M130" s="160"/>
      <c r="N130" s="160"/>
      <c r="O130" s="153"/>
      <c r="P130" s="160"/>
      <c r="Q130" s="160"/>
      <c r="R130" s="160"/>
      <c r="S130" s="160"/>
      <c r="T130" s="160"/>
      <c r="U130" s="153"/>
      <c r="V130" s="160"/>
      <c r="W130" s="160"/>
      <c r="X130" s="160"/>
      <c r="Y130" s="160"/>
      <c r="Z130" s="160"/>
      <c r="AA130" s="153"/>
      <c r="AB130" s="160"/>
      <c r="AC130" s="160"/>
      <c r="AD130" s="160"/>
      <c r="AE130" s="160"/>
      <c r="AF130" s="160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/>
      <c r="AY130" s="153"/>
      <c r="AZ130" s="153"/>
      <c r="BA130" s="153"/>
      <c r="BB130" s="153"/>
    </row>
    <row r="131" spans="1:54" ht="17.25" customHeight="1">
      <c r="A131" s="84"/>
      <c r="B131" s="82" t="s">
        <v>193</v>
      </c>
      <c r="C131" s="83"/>
      <c r="D131" s="26"/>
      <c r="E131" s="26"/>
      <c r="F131" s="132"/>
      <c r="G131" s="133"/>
      <c r="H131" s="133"/>
      <c r="I131" s="134"/>
      <c r="J131" s="133"/>
      <c r="K131" s="133"/>
      <c r="L131" s="133"/>
      <c r="M131" s="133"/>
      <c r="N131" s="133"/>
      <c r="O131" s="130"/>
      <c r="P131" s="133"/>
      <c r="Q131" s="133"/>
      <c r="R131" s="133"/>
      <c r="S131" s="133"/>
      <c r="T131" s="133"/>
      <c r="U131" s="130"/>
      <c r="V131" s="133"/>
      <c r="W131" s="133"/>
      <c r="X131" s="133"/>
      <c r="Y131" s="133"/>
      <c r="Z131" s="133"/>
      <c r="AA131" s="130"/>
      <c r="AB131" s="133"/>
      <c r="AC131" s="133"/>
      <c r="AD131" s="133"/>
      <c r="AE131" s="133"/>
      <c r="AF131" s="133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1"/>
      <c r="AY131" s="130"/>
      <c r="AZ131" s="130"/>
      <c r="BA131" s="130"/>
      <c r="BB131" s="130"/>
    </row>
    <row r="132" spans="1:54" ht="17.25" customHeight="1">
      <c r="A132" s="84"/>
      <c r="B132" s="82"/>
      <c r="C132" s="83" t="s">
        <v>84</v>
      </c>
      <c r="D132" s="26">
        <v>25</v>
      </c>
      <c r="E132" s="26">
        <v>84</v>
      </c>
      <c r="F132" s="132">
        <v>18</v>
      </c>
      <c r="G132" s="133"/>
      <c r="H132" s="133"/>
      <c r="I132" s="134"/>
      <c r="J132" s="133"/>
      <c r="K132" s="133"/>
      <c r="L132" s="133"/>
      <c r="M132" s="133"/>
      <c r="N132" s="133"/>
      <c r="O132" s="130"/>
      <c r="P132" s="133"/>
      <c r="Q132" s="133"/>
      <c r="R132" s="133"/>
      <c r="S132" s="133"/>
      <c r="T132" s="133"/>
      <c r="U132" s="130"/>
      <c r="V132" s="133"/>
      <c r="W132" s="133"/>
      <c r="X132" s="133"/>
      <c r="Y132" s="133"/>
      <c r="Z132" s="133"/>
      <c r="AA132" s="130"/>
      <c r="AB132" s="133"/>
      <c r="AC132" s="133"/>
      <c r="AD132" s="133"/>
      <c r="AE132" s="133"/>
      <c r="AF132" s="133"/>
      <c r="AG132" s="130"/>
      <c r="AH132" s="130">
        <v>2</v>
      </c>
      <c r="AI132" s="130" t="str">
        <f t="shared" si="23"/>
        <v/>
      </c>
      <c r="AJ132" s="130" t="str">
        <f t="shared" si="24"/>
        <v/>
      </c>
      <c r="AK132" s="130" t="str">
        <f t="shared" si="25"/>
        <v/>
      </c>
      <c r="AL132" s="130" t="str">
        <f t="shared" si="26"/>
        <v/>
      </c>
      <c r="AM132" s="130">
        <f t="shared" si="27"/>
        <v>0</v>
      </c>
      <c r="AN132" s="130">
        <f t="shared" si="28"/>
        <v>18</v>
      </c>
      <c r="AO132" s="130">
        <f t="shared" si="29"/>
        <v>0</v>
      </c>
      <c r="AP132" s="130">
        <f t="shared" si="30"/>
        <v>0</v>
      </c>
      <c r="AQ132" s="130">
        <f t="shared" si="31"/>
        <v>0</v>
      </c>
      <c r="AR132" s="130">
        <f t="shared" si="32"/>
        <v>18</v>
      </c>
      <c r="AS132" s="130" t="str">
        <f t="shared" si="33"/>
        <v/>
      </c>
      <c r="AT132" s="130" t="str">
        <f t="shared" si="34"/>
        <v/>
      </c>
      <c r="AU132" s="130" t="str">
        <f t="shared" si="35"/>
        <v/>
      </c>
      <c r="AV132" s="130" t="str">
        <f t="shared" si="36"/>
        <v/>
      </c>
      <c r="AW132" s="130">
        <f t="shared" si="37"/>
        <v>0</v>
      </c>
      <c r="AX132" s="131">
        <f t="shared" si="38"/>
        <v>18</v>
      </c>
      <c r="AY132" s="130">
        <f t="shared" si="39"/>
        <v>0</v>
      </c>
      <c r="AZ132" s="130">
        <f t="shared" si="40"/>
        <v>0</v>
      </c>
      <c r="BA132" s="130">
        <f t="shared" si="41"/>
        <v>0</v>
      </c>
      <c r="BB132" s="130">
        <f t="shared" si="42"/>
        <v>18</v>
      </c>
    </row>
    <row r="133" spans="1:54" ht="17.25" customHeight="1">
      <c r="A133" s="84"/>
      <c r="B133" s="82"/>
      <c r="C133" s="83" t="s">
        <v>87</v>
      </c>
      <c r="D133" s="26">
        <v>20</v>
      </c>
      <c r="E133" s="26">
        <v>25</v>
      </c>
      <c r="F133" s="132">
        <v>19</v>
      </c>
      <c r="G133" s="133"/>
      <c r="H133" s="133"/>
      <c r="I133" s="134"/>
      <c r="J133" s="133"/>
      <c r="K133" s="133"/>
      <c r="L133" s="133"/>
      <c r="M133" s="133"/>
      <c r="N133" s="133"/>
      <c r="O133" s="130"/>
      <c r="P133" s="133"/>
      <c r="Q133" s="133"/>
      <c r="R133" s="133"/>
      <c r="S133" s="133"/>
      <c r="T133" s="133"/>
      <c r="U133" s="130"/>
      <c r="V133" s="133"/>
      <c r="W133" s="133"/>
      <c r="X133" s="133"/>
      <c r="Y133" s="133"/>
      <c r="Z133" s="133"/>
      <c r="AA133" s="130"/>
      <c r="AB133" s="133"/>
      <c r="AC133" s="133"/>
      <c r="AD133" s="133"/>
      <c r="AE133" s="133"/>
      <c r="AF133" s="133"/>
      <c r="AG133" s="130"/>
      <c r="AH133" s="130">
        <v>2</v>
      </c>
      <c r="AI133" s="130" t="str">
        <f t="shared" si="23"/>
        <v/>
      </c>
      <c r="AJ133" s="130" t="str">
        <f t="shared" si="24"/>
        <v/>
      </c>
      <c r="AK133" s="130" t="str">
        <f t="shared" si="25"/>
        <v/>
      </c>
      <c r="AL133" s="130" t="str">
        <f t="shared" si="26"/>
        <v/>
      </c>
      <c r="AM133" s="130">
        <f t="shared" si="27"/>
        <v>0</v>
      </c>
      <c r="AN133" s="130">
        <f t="shared" si="28"/>
        <v>19</v>
      </c>
      <c r="AO133" s="130">
        <f t="shared" si="29"/>
        <v>0</v>
      </c>
      <c r="AP133" s="130">
        <f t="shared" si="30"/>
        <v>0</v>
      </c>
      <c r="AQ133" s="130">
        <f t="shared" si="31"/>
        <v>0</v>
      </c>
      <c r="AR133" s="130">
        <f t="shared" si="32"/>
        <v>19</v>
      </c>
      <c r="AS133" s="130" t="str">
        <f t="shared" si="33"/>
        <v/>
      </c>
      <c r="AT133" s="130" t="str">
        <f t="shared" si="34"/>
        <v/>
      </c>
      <c r="AU133" s="130" t="str">
        <f t="shared" si="35"/>
        <v/>
      </c>
      <c r="AV133" s="130" t="str">
        <f t="shared" si="36"/>
        <v/>
      </c>
      <c r="AW133" s="130">
        <f t="shared" si="37"/>
        <v>0</v>
      </c>
      <c r="AX133" s="131">
        <f t="shared" si="38"/>
        <v>19</v>
      </c>
      <c r="AY133" s="130">
        <f t="shared" si="39"/>
        <v>0</v>
      </c>
      <c r="AZ133" s="130">
        <f t="shared" si="40"/>
        <v>0</v>
      </c>
      <c r="BA133" s="130">
        <f t="shared" si="41"/>
        <v>0</v>
      </c>
      <c r="BB133" s="130">
        <f t="shared" si="42"/>
        <v>19</v>
      </c>
    </row>
    <row r="134" spans="1:54" ht="17.25" customHeight="1">
      <c r="A134" s="84"/>
      <c r="B134" s="82"/>
      <c r="C134" s="83" t="s">
        <v>88</v>
      </c>
      <c r="D134" s="26">
        <v>20</v>
      </c>
      <c r="E134" s="26">
        <v>17</v>
      </c>
      <c r="F134" s="132">
        <v>13</v>
      </c>
      <c r="G134" s="133"/>
      <c r="H134" s="133"/>
      <c r="I134" s="134"/>
      <c r="J134" s="133"/>
      <c r="K134" s="133"/>
      <c r="L134" s="133"/>
      <c r="M134" s="133"/>
      <c r="N134" s="133"/>
      <c r="O134" s="130"/>
      <c r="P134" s="133"/>
      <c r="Q134" s="133"/>
      <c r="R134" s="133"/>
      <c r="S134" s="133"/>
      <c r="T134" s="133"/>
      <c r="U134" s="130"/>
      <c r="V134" s="133"/>
      <c r="W134" s="133"/>
      <c r="X134" s="133"/>
      <c r="Y134" s="133"/>
      <c r="Z134" s="133"/>
      <c r="AA134" s="130"/>
      <c r="AB134" s="133"/>
      <c r="AC134" s="133"/>
      <c r="AD134" s="133"/>
      <c r="AE134" s="133"/>
      <c r="AF134" s="133"/>
      <c r="AG134" s="130"/>
      <c r="AH134" s="130">
        <v>1</v>
      </c>
      <c r="AI134" s="130">
        <f t="shared" si="23"/>
        <v>13</v>
      </c>
      <c r="AJ134" s="130">
        <f t="shared" si="24"/>
        <v>0</v>
      </c>
      <c r="AK134" s="130">
        <f t="shared" si="25"/>
        <v>0</v>
      </c>
      <c r="AL134" s="130">
        <f t="shared" si="26"/>
        <v>0</v>
      </c>
      <c r="AM134" s="130">
        <f t="shared" si="27"/>
        <v>13</v>
      </c>
      <c r="AN134" s="130" t="str">
        <f t="shared" si="28"/>
        <v/>
      </c>
      <c r="AO134" s="130" t="str">
        <f t="shared" si="29"/>
        <v/>
      </c>
      <c r="AP134" s="130" t="str">
        <f t="shared" si="30"/>
        <v/>
      </c>
      <c r="AQ134" s="130" t="str">
        <f t="shared" si="31"/>
        <v/>
      </c>
      <c r="AR134" s="130">
        <f t="shared" si="32"/>
        <v>0</v>
      </c>
      <c r="AS134" s="130" t="str">
        <f t="shared" si="33"/>
        <v/>
      </c>
      <c r="AT134" s="130" t="str">
        <f t="shared" si="34"/>
        <v/>
      </c>
      <c r="AU134" s="130" t="str">
        <f t="shared" si="35"/>
        <v/>
      </c>
      <c r="AV134" s="130" t="str">
        <f t="shared" si="36"/>
        <v/>
      </c>
      <c r="AW134" s="130">
        <f t="shared" si="37"/>
        <v>0</v>
      </c>
      <c r="AX134" s="131">
        <f t="shared" si="38"/>
        <v>13</v>
      </c>
      <c r="AY134" s="130">
        <f t="shared" si="39"/>
        <v>0</v>
      </c>
      <c r="AZ134" s="130">
        <f t="shared" si="40"/>
        <v>0</v>
      </c>
      <c r="BA134" s="130">
        <f t="shared" si="41"/>
        <v>0</v>
      </c>
      <c r="BB134" s="130">
        <f t="shared" si="42"/>
        <v>13</v>
      </c>
    </row>
    <row r="135" spans="1:54" ht="17.25" customHeight="1">
      <c r="A135" s="84"/>
      <c r="B135" s="82"/>
      <c r="C135" s="83" t="s">
        <v>89</v>
      </c>
      <c r="D135" s="26">
        <v>25</v>
      </c>
      <c r="E135" s="26">
        <v>100</v>
      </c>
      <c r="F135" s="132">
        <v>25</v>
      </c>
      <c r="G135" s="133"/>
      <c r="H135" s="133"/>
      <c r="I135" s="134"/>
      <c r="J135" s="133"/>
      <c r="K135" s="133"/>
      <c r="L135" s="133"/>
      <c r="M135" s="133"/>
      <c r="N135" s="133"/>
      <c r="O135" s="130"/>
      <c r="P135" s="133"/>
      <c r="Q135" s="133"/>
      <c r="R135" s="133"/>
      <c r="S135" s="133"/>
      <c r="T135" s="133"/>
      <c r="U135" s="130"/>
      <c r="V135" s="133"/>
      <c r="W135" s="133"/>
      <c r="X135" s="133"/>
      <c r="Y135" s="133"/>
      <c r="Z135" s="133"/>
      <c r="AA135" s="130"/>
      <c r="AB135" s="133"/>
      <c r="AC135" s="133"/>
      <c r="AD135" s="133"/>
      <c r="AE135" s="133"/>
      <c r="AF135" s="133"/>
      <c r="AG135" s="130"/>
      <c r="AH135" s="130">
        <v>1</v>
      </c>
      <c r="AI135" s="130">
        <f t="shared" si="23"/>
        <v>25</v>
      </c>
      <c r="AJ135" s="130">
        <f t="shared" si="24"/>
        <v>0</v>
      </c>
      <c r="AK135" s="130">
        <f t="shared" si="25"/>
        <v>0</v>
      </c>
      <c r="AL135" s="130">
        <f t="shared" si="26"/>
        <v>0</v>
      </c>
      <c r="AM135" s="130">
        <f t="shared" si="27"/>
        <v>25</v>
      </c>
      <c r="AN135" s="130" t="str">
        <f t="shared" si="28"/>
        <v/>
      </c>
      <c r="AO135" s="130" t="str">
        <f t="shared" si="29"/>
        <v/>
      </c>
      <c r="AP135" s="130" t="str">
        <f t="shared" si="30"/>
        <v/>
      </c>
      <c r="AQ135" s="130" t="str">
        <f t="shared" si="31"/>
        <v/>
      </c>
      <c r="AR135" s="130">
        <f t="shared" si="32"/>
        <v>0</v>
      </c>
      <c r="AS135" s="130" t="str">
        <f t="shared" si="33"/>
        <v/>
      </c>
      <c r="AT135" s="130" t="str">
        <f t="shared" si="34"/>
        <v/>
      </c>
      <c r="AU135" s="130" t="str">
        <f t="shared" si="35"/>
        <v/>
      </c>
      <c r="AV135" s="130" t="str">
        <f t="shared" si="36"/>
        <v/>
      </c>
      <c r="AW135" s="130">
        <f t="shared" si="37"/>
        <v>0</v>
      </c>
      <c r="AX135" s="131">
        <f t="shared" si="38"/>
        <v>25</v>
      </c>
      <c r="AY135" s="130">
        <f t="shared" si="39"/>
        <v>0</v>
      </c>
      <c r="AZ135" s="130">
        <f t="shared" si="40"/>
        <v>0</v>
      </c>
      <c r="BA135" s="130">
        <f t="shared" si="41"/>
        <v>0</v>
      </c>
      <c r="BB135" s="130">
        <f t="shared" si="42"/>
        <v>25</v>
      </c>
    </row>
    <row r="136" spans="1:54" ht="17.25" customHeight="1">
      <c r="A136" s="84"/>
      <c r="B136" s="82"/>
      <c r="C136" s="83" t="s">
        <v>90</v>
      </c>
      <c r="D136" s="26">
        <v>30</v>
      </c>
      <c r="E136" s="26">
        <v>81</v>
      </c>
      <c r="F136" s="132">
        <v>26</v>
      </c>
      <c r="G136" s="133"/>
      <c r="H136" s="133"/>
      <c r="I136" s="134"/>
      <c r="J136" s="133"/>
      <c r="K136" s="133"/>
      <c r="L136" s="133"/>
      <c r="M136" s="133"/>
      <c r="N136" s="133"/>
      <c r="O136" s="130"/>
      <c r="P136" s="133"/>
      <c r="Q136" s="133"/>
      <c r="R136" s="133"/>
      <c r="S136" s="133"/>
      <c r="T136" s="133"/>
      <c r="U136" s="130"/>
      <c r="V136" s="133"/>
      <c r="W136" s="133"/>
      <c r="X136" s="133"/>
      <c r="Y136" s="133"/>
      <c r="Z136" s="133"/>
      <c r="AA136" s="130"/>
      <c r="AB136" s="133"/>
      <c r="AC136" s="133"/>
      <c r="AD136" s="133"/>
      <c r="AE136" s="133"/>
      <c r="AF136" s="133"/>
      <c r="AG136" s="130"/>
      <c r="AH136" s="130">
        <v>1</v>
      </c>
      <c r="AI136" s="130">
        <f t="shared" si="23"/>
        <v>26</v>
      </c>
      <c r="AJ136" s="130">
        <f t="shared" si="24"/>
        <v>0</v>
      </c>
      <c r="AK136" s="130">
        <f t="shared" si="25"/>
        <v>0</v>
      </c>
      <c r="AL136" s="130">
        <f t="shared" si="26"/>
        <v>0</v>
      </c>
      <c r="AM136" s="130">
        <f t="shared" si="27"/>
        <v>26</v>
      </c>
      <c r="AN136" s="130" t="str">
        <f t="shared" si="28"/>
        <v/>
      </c>
      <c r="AO136" s="130" t="str">
        <f t="shared" si="29"/>
        <v/>
      </c>
      <c r="AP136" s="130" t="str">
        <f t="shared" si="30"/>
        <v/>
      </c>
      <c r="AQ136" s="130" t="str">
        <f t="shared" si="31"/>
        <v/>
      </c>
      <c r="AR136" s="130">
        <f t="shared" si="32"/>
        <v>0</v>
      </c>
      <c r="AS136" s="130" t="str">
        <f t="shared" si="33"/>
        <v/>
      </c>
      <c r="AT136" s="130" t="str">
        <f t="shared" si="34"/>
        <v/>
      </c>
      <c r="AU136" s="130" t="str">
        <f t="shared" si="35"/>
        <v/>
      </c>
      <c r="AV136" s="130" t="str">
        <f t="shared" si="36"/>
        <v/>
      </c>
      <c r="AW136" s="130">
        <f t="shared" si="37"/>
        <v>0</v>
      </c>
      <c r="AX136" s="131">
        <f t="shared" si="38"/>
        <v>26</v>
      </c>
      <c r="AY136" s="130">
        <f t="shared" si="39"/>
        <v>0</v>
      </c>
      <c r="AZ136" s="130">
        <f t="shared" si="40"/>
        <v>0</v>
      </c>
      <c r="BA136" s="130">
        <f t="shared" si="41"/>
        <v>0</v>
      </c>
      <c r="BB136" s="130">
        <f t="shared" si="42"/>
        <v>26</v>
      </c>
    </row>
    <row r="137" spans="1:54" ht="17.25" customHeight="1">
      <c r="A137" s="84"/>
      <c r="B137" s="82"/>
      <c r="C137" s="83" t="s">
        <v>95</v>
      </c>
      <c r="D137" s="26">
        <v>20</v>
      </c>
      <c r="E137" s="26">
        <v>17</v>
      </c>
      <c r="F137" s="132">
        <v>11</v>
      </c>
      <c r="G137" s="133"/>
      <c r="H137" s="133"/>
      <c r="I137" s="134"/>
      <c r="J137" s="133"/>
      <c r="K137" s="133"/>
      <c r="L137" s="133"/>
      <c r="M137" s="133"/>
      <c r="N137" s="133"/>
      <c r="O137" s="130"/>
      <c r="P137" s="133"/>
      <c r="Q137" s="133"/>
      <c r="R137" s="133"/>
      <c r="S137" s="133"/>
      <c r="T137" s="133"/>
      <c r="U137" s="130"/>
      <c r="V137" s="133"/>
      <c r="W137" s="133"/>
      <c r="X137" s="133"/>
      <c r="Y137" s="133"/>
      <c r="Z137" s="133"/>
      <c r="AA137" s="130"/>
      <c r="AB137" s="133"/>
      <c r="AC137" s="133"/>
      <c r="AD137" s="133"/>
      <c r="AE137" s="133"/>
      <c r="AF137" s="133"/>
      <c r="AG137" s="130"/>
      <c r="AH137" s="130">
        <v>1</v>
      </c>
      <c r="AI137" s="130">
        <f t="shared" ref="AI137:AI183" si="46">IF($AH137=1,($F137+$I137),"")</f>
        <v>11</v>
      </c>
      <c r="AJ137" s="130">
        <f t="shared" ref="AJ137:AJ183" si="47">IF($AH137=1,($L137+$O137),"")</f>
        <v>0</v>
      </c>
      <c r="AK137" s="130">
        <f t="shared" ref="AK137:AK183" si="48">IF($AH137=1,($R137+$U137),"")</f>
        <v>0</v>
      </c>
      <c r="AL137" s="130">
        <f t="shared" ref="AL137:AL183" si="49">IF($AH137=1,($X137+$AA137),"")</f>
        <v>0</v>
      </c>
      <c r="AM137" s="130">
        <f t="shared" ref="AM137:AM183" si="50">SUM(AI137:AL137)</f>
        <v>11</v>
      </c>
      <c r="AN137" s="130" t="str">
        <f t="shared" ref="AN137:AN183" si="51">IF($AH137=2,($F137+$I137),"")</f>
        <v/>
      </c>
      <c r="AO137" s="130" t="str">
        <f t="shared" ref="AO137:AO183" si="52">IF($AH137=2,($L137+$O137),"")</f>
        <v/>
      </c>
      <c r="AP137" s="130" t="str">
        <f t="shared" ref="AP137:AP183" si="53">IF($AH137=2,($R137+$U137),"")</f>
        <v/>
      </c>
      <c r="AQ137" s="130" t="str">
        <f t="shared" ref="AQ137:AQ183" si="54">IF($AH137=2,($X137+$AA137),"")</f>
        <v/>
      </c>
      <c r="AR137" s="130">
        <f t="shared" ref="AR137:AR183" si="55">SUM(AN137:AQ137)</f>
        <v>0</v>
      </c>
      <c r="AS137" s="130" t="str">
        <f t="shared" ref="AS137:AS183" si="56">IF($AH137=3,($F137+$I137),"")</f>
        <v/>
      </c>
      <c r="AT137" s="130" t="str">
        <f t="shared" ref="AT137:AT183" si="57">IF($AH137=3,($L137+$O137),"")</f>
        <v/>
      </c>
      <c r="AU137" s="130" t="str">
        <f t="shared" ref="AU137:AU183" si="58">IF($AH137=3,($R137+$U137),"")</f>
        <v/>
      </c>
      <c r="AV137" s="130" t="str">
        <f t="shared" ref="AV137:AV183" si="59">IF($AH137=3,($X137+$AA137),"")</f>
        <v/>
      </c>
      <c r="AW137" s="130">
        <f t="shared" ref="AW137:AW183" si="60">SUM(AS137:AV137)</f>
        <v>0</v>
      </c>
      <c r="AX137" s="131">
        <f t="shared" ref="AX137:AX183" si="61">F137+I137</f>
        <v>11</v>
      </c>
      <c r="AY137" s="130">
        <f t="shared" ref="AY137:AY183" si="62">L137+O137</f>
        <v>0</v>
      </c>
      <c r="AZ137" s="130">
        <f t="shared" ref="AZ137:AZ183" si="63">L137+O137</f>
        <v>0</v>
      </c>
      <c r="BA137" s="130">
        <f t="shared" ref="BA137:BA183" si="64">X137+AA137</f>
        <v>0</v>
      </c>
      <c r="BB137" s="130">
        <f t="shared" ref="BB137:BB183" si="65">SUM(AX137:BA137)</f>
        <v>11</v>
      </c>
    </row>
    <row r="138" spans="1:54" ht="17.25" customHeight="1">
      <c r="A138" s="84"/>
      <c r="B138" s="82"/>
      <c r="C138" s="83" t="s">
        <v>96</v>
      </c>
      <c r="D138" s="26">
        <v>20</v>
      </c>
      <c r="E138" s="26">
        <v>18</v>
      </c>
      <c r="F138" s="132">
        <v>12</v>
      </c>
      <c r="G138" s="133"/>
      <c r="H138" s="133"/>
      <c r="I138" s="134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>
        <v>1</v>
      </c>
      <c r="AI138" s="130">
        <f t="shared" si="46"/>
        <v>12</v>
      </c>
      <c r="AJ138" s="130">
        <f t="shared" si="47"/>
        <v>0</v>
      </c>
      <c r="AK138" s="130">
        <f t="shared" si="48"/>
        <v>0</v>
      </c>
      <c r="AL138" s="130">
        <f t="shared" si="49"/>
        <v>0</v>
      </c>
      <c r="AM138" s="130">
        <f t="shared" si="50"/>
        <v>12</v>
      </c>
      <c r="AN138" s="130" t="str">
        <f t="shared" si="51"/>
        <v/>
      </c>
      <c r="AO138" s="130" t="str">
        <f t="shared" si="52"/>
        <v/>
      </c>
      <c r="AP138" s="130" t="str">
        <f t="shared" si="53"/>
        <v/>
      </c>
      <c r="AQ138" s="130" t="str">
        <f t="shared" si="54"/>
        <v/>
      </c>
      <c r="AR138" s="130">
        <f t="shared" si="55"/>
        <v>0</v>
      </c>
      <c r="AS138" s="130" t="str">
        <f t="shared" si="56"/>
        <v/>
      </c>
      <c r="AT138" s="130" t="str">
        <f t="shared" si="57"/>
        <v/>
      </c>
      <c r="AU138" s="130" t="str">
        <f t="shared" si="58"/>
        <v/>
      </c>
      <c r="AV138" s="130" t="str">
        <f t="shared" si="59"/>
        <v/>
      </c>
      <c r="AW138" s="130">
        <f t="shared" si="60"/>
        <v>0</v>
      </c>
      <c r="AX138" s="131">
        <f t="shared" si="61"/>
        <v>12</v>
      </c>
      <c r="AY138" s="130">
        <f t="shared" si="62"/>
        <v>0</v>
      </c>
      <c r="AZ138" s="130">
        <f t="shared" si="63"/>
        <v>0</v>
      </c>
      <c r="BA138" s="130">
        <f t="shared" si="64"/>
        <v>0</v>
      </c>
      <c r="BB138" s="130">
        <f t="shared" si="65"/>
        <v>12</v>
      </c>
    </row>
    <row r="139" spans="1:54" ht="17.25" customHeight="1">
      <c r="A139" s="84"/>
      <c r="B139" s="82"/>
      <c r="C139" s="83" t="s">
        <v>97</v>
      </c>
      <c r="D139" s="26">
        <v>20</v>
      </c>
      <c r="E139" s="26">
        <v>23</v>
      </c>
      <c r="F139" s="132">
        <v>19</v>
      </c>
      <c r="G139" s="133"/>
      <c r="H139" s="133"/>
      <c r="I139" s="13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>
        <v>1</v>
      </c>
      <c r="AI139" s="130">
        <f t="shared" si="46"/>
        <v>19</v>
      </c>
      <c r="AJ139" s="130">
        <f t="shared" si="47"/>
        <v>0</v>
      </c>
      <c r="AK139" s="130">
        <f t="shared" si="48"/>
        <v>0</v>
      </c>
      <c r="AL139" s="130">
        <f t="shared" si="49"/>
        <v>0</v>
      </c>
      <c r="AM139" s="130">
        <f t="shared" si="50"/>
        <v>19</v>
      </c>
      <c r="AN139" s="130" t="str">
        <f t="shared" si="51"/>
        <v/>
      </c>
      <c r="AO139" s="130" t="str">
        <f t="shared" si="52"/>
        <v/>
      </c>
      <c r="AP139" s="130" t="str">
        <f t="shared" si="53"/>
        <v/>
      </c>
      <c r="AQ139" s="130" t="str">
        <f t="shared" si="54"/>
        <v/>
      </c>
      <c r="AR139" s="130">
        <f t="shared" si="55"/>
        <v>0</v>
      </c>
      <c r="AS139" s="130" t="str">
        <f t="shared" si="56"/>
        <v/>
      </c>
      <c r="AT139" s="130" t="str">
        <f t="shared" si="57"/>
        <v/>
      </c>
      <c r="AU139" s="130" t="str">
        <f t="shared" si="58"/>
        <v/>
      </c>
      <c r="AV139" s="130" t="str">
        <f t="shared" si="59"/>
        <v/>
      </c>
      <c r="AW139" s="130">
        <f t="shared" si="60"/>
        <v>0</v>
      </c>
      <c r="AX139" s="131">
        <f t="shared" si="61"/>
        <v>19</v>
      </c>
      <c r="AY139" s="130">
        <f t="shared" si="62"/>
        <v>0</v>
      </c>
      <c r="AZ139" s="130">
        <f t="shared" si="63"/>
        <v>0</v>
      </c>
      <c r="BA139" s="130">
        <f t="shared" si="64"/>
        <v>0</v>
      </c>
      <c r="BB139" s="130">
        <f t="shared" si="65"/>
        <v>19</v>
      </c>
    </row>
    <row r="140" spans="1:54" ht="17.25" customHeight="1">
      <c r="A140" s="84"/>
      <c r="B140" s="82"/>
      <c r="C140" s="83" t="s">
        <v>98</v>
      </c>
      <c r="D140" s="26">
        <v>20</v>
      </c>
      <c r="E140" s="26">
        <v>19</v>
      </c>
      <c r="F140" s="132">
        <v>15</v>
      </c>
      <c r="G140" s="133"/>
      <c r="H140" s="133"/>
      <c r="I140" s="13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>
        <v>2</v>
      </c>
      <c r="AI140" s="130" t="str">
        <f t="shared" si="46"/>
        <v/>
      </c>
      <c r="AJ140" s="130" t="str">
        <f t="shared" si="47"/>
        <v/>
      </c>
      <c r="AK140" s="130" t="str">
        <f t="shared" si="48"/>
        <v/>
      </c>
      <c r="AL140" s="130" t="str">
        <f t="shared" si="49"/>
        <v/>
      </c>
      <c r="AM140" s="130">
        <f t="shared" si="50"/>
        <v>0</v>
      </c>
      <c r="AN140" s="130">
        <f t="shared" si="51"/>
        <v>15</v>
      </c>
      <c r="AO140" s="130">
        <f t="shared" si="52"/>
        <v>0</v>
      </c>
      <c r="AP140" s="130">
        <f t="shared" si="53"/>
        <v>0</v>
      </c>
      <c r="AQ140" s="130">
        <f t="shared" si="54"/>
        <v>0</v>
      </c>
      <c r="AR140" s="130">
        <f t="shared" si="55"/>
        <v>15</v>
      </c>
      <c r="AS140" s="130" t="str">
        <f t="shared" si="56"/>
        <v/>
      </c>
      <c r="AT140" s="130" t="str">
        <f t="shared" si="57"/>
        <v/>
      </c>
      <c r="AU140" s="130" t="str">
        <f t="shared" si="58"/>
        <v/>
      </c>
      <c r="AV140" s="130" t="str">
        <f t="shared" si="59"/>
        <v/>
      </c>
      <c r="AW140" s="130">
        <f t="shared" si="60"/>
        <v>0</v>
      </c>
      <c r="AX140" s="131">
        <f t="shared" si="61"/>
        <v>15</v>
      </c>
      <c r="AY140" s="130">
        <f t="shared" si="62"/>
        <v>0</v>
      </c>
      <c r="AZ140" s="130">
        <f t="shared" si="63"/>
        <v>0</v>
      </c>
      <c r="BA140" s="130">
        <f t="shared" si="64"/>
        <v>0</v>
      </c>
      <c r="BB140" s="130">
        <f t="shared" si="65"/>
        <v>15</v>
      </c>
    </row>
    <row r="141" spans="1:54" ht="17.25" customHeight="1">
      <c r="A141" s="84"/>
      <c r="B141" s="82"/>
      <c r="C141" s="83" t="s">
        <v>99</v>
      </c>
      <c r="D141" s="26">
        <v>35</v>
      </c>
      <c r="E141" s="26">
        <v>228</v>
      </c>
      <c r="F141" s="132">
        <v>23</v>
      </c>
      <c r="G141" s="133"/>
      <c r="H141" s="133"/>
      <c r="I141" s="13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>
        <v>2</v>
      </c>
      <c r="AI141" s="130" t="str">
        <f t="shared" si="46"/>
        <v/>
      </c>
      <c r="AJ141" s="130" t="str">
        <f t="shared" si="47"/>
        <v/>
      </c>
      <c r="AK141" s="130" t="str">
        <f t="shared" si="48"/>
        <v/>
      </c>
      <c r="AL141" s="130" t="str">
        <f t="shared" si="49"/>
        <v/>
      </c>
      <c r="AM141" s="130">
        <f t="shared" si="50"/>
        <v>0</v>
      </c>
      <c r="AN141" s="130">
        <f t="shared" si="51"/>
        <v>23</v>
      </c>
      <c r="AO141" s="130">
        <f t="shared" si="52"/>
        <v>0</v>
      </c>
      <c r="AP141" s="130">
        <f t="shared" si="53"/>
        <v>0</v>
      </c>
      <c r="AQ141" s="130">
        <f t="shared" si="54"/>
        <v>0</v>
      </c>
      <c r="AR141" s="130">
        <f t="shared" si="55"/>
        <v>23</v>
      </c>
      <c r="AS141" s="130" t="str">
        <f t="shared" si="56"/>
        <v/>
      </c>
      <c r="AT141" s="130" t="str">
        <f t="shared" si="57"/>
        <v/>
      </c>
      <c r="AU141" s="130" t="str">
        <f t="shared" si="58"/>
        <v/>
      </c>
      <c r="AV141" s="130" t="str">
        <f t="shared" si="59"/>
        <v/>
      </c>
      <c r="AW141" s="130">
        <f t="shared" si="60"/>
        <v>0</v>
      </c>
      <c r="AX141" s="131">
        <f t="shared" si="61"/>
        <v>23</v>
      </c>
      <c r="AY141" s="130">
        <f t="shared" si="62"/>
        <v>0</v>
      </c>
      <c r="AZ141" s="130">
        <f t="shared" si="63"/>
        <v>0</v>
      </c>
      <c r="BA141" s="130">
        <f t="shared" si="64"/>
        <v>0</v>
      </c>
      <c r="BB141" s="130">
        <f t="shared" si="65"/>
        <v>23</v>
      </c>
    </row>
    <row r="142" spans="1:54" ht="17.25" customHeight="1">
      <c r="A142" s="84"/>
      <c r="B142" s="82"/>
      <c r="C142" s="83" t="s">
        <v>100</v>
      </c>
      <c r="D142" s="26">
        <v>30</v>
      </c>
      <c r="E142" s="26">
        <v>128</v>
      </c>
      <c r="F142" s="132">
        <v>24</v>
      </c>
      <c r="G142" s="133"/>
      <c r="H142" s="133"/>
      <c r="I142" s="13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>
        <v>2</v>
      </c>
      <c r="AI142" s="130" t="str">
        <f t="shared" si="46"/>
        <v/>
      </c>
      <c r="AJ142" s="130" t="str">
        <f t="shared" si="47"/>
        <v/>
      </c>
      <c r="AK142" s="130" t="str">
        <f t="shared" si="48"/>
        <v/>
      </c>
      <c r="AL142" s="130" t="str">
        <f t="shared" si="49"/>
        <v/>
      </c>
      <c r="AM142" s="130">
        <f t="shared" si="50"/>
        <v>0</v>
      </c>
      <c r="AN142" s="130">
        <f t="shared" si="51"/>
        <v>24</v>
      </c>
      <c r="AO142" s="130">
        <f t="shared" si="52"/>
        <v>0</v>
      </c>
      <c r="AP142" s="130">
        <f t="shared" si="53"/>
        <v>0</v>
      </c>
      <c r="AQ142" s="130">
        <f t="shared" si="54"/>
        <v>0</v>
      </c>
      <c r="AR142" s="130">
        <f t="shared" si="55"/>
        <v>24</v>
      </c>
      <c r="AS142" s="130" t="str">
        <f t="shared" si="56"/>
        <v/>
      </c>
      <c r="AT142" s="130" t="str">
        <f t="shared" si="57"/>
        <v/>
      </c>
      <c r="AU142" s="130" t="str">
        <f t="shared" si="58"/>
        <v/>
      </c>
      <c r="AV142" s="130" t="str">
        <f t="shared" si="59"/>
        <v/>
      </c>
      <c r="AW142" s="130">
        <f t="shared" si="60"/>
        <v>0</v>
      </c>
      <c r="AX142" s="131">
        <f t="shared" si="61"/>
        <v>24</v>
      </c>
      <c r="AY142" s="130">
        <f t="shared" si="62"/>
        <v>0</v>
      </c>
      <c r="AZ142" s="130">
        <f t="shared" si="63"/>
        <v>0</v>
      </c>
      <c r="BA142" s="130">
        <f t="shared" si="64"/>
        <v>0</v>
      </c>
      <c r="BB142" s="130">
        <f t="shared" si="65"/>
        <v>24</v>
      </c>
    </row>
    <row r="143" spans="1:54" ht="17.25" customHeight="1">
      <c r="A143" s="84"/>
      <c r="B143" s="82"/>
      <c r="C143" s="83" t="s">
        <v>101</v>
      </c>
      <c r="D143" s="26">
        <v>30</v>
      </c>
      <c r="E143" s="26">
        <v>130</v>
      </c>
      <c r="F143" s="132">
        <v>23</v>
      </c>
      <c r="G143" s="133"/>
      <c r="H143" s="133"/>
      <c r="I143" s="134"/>
      <c r="J143" s="133"/>
      <c r="K143" s="133"/>
      <c r="L143" s="133"/>
      <c r="M143" s="133"/>
      <c r="N143" s="133"/>
      <c r="O143" s="130"/>
      <c r="P143" s="133"/>
      <c r="Q143" s="133"/>
      <c r="R143" s="133"/>
      <c r="S143" s="133"/>
      <c r="T143" s="133"/>
      <c r="U143" s="130"/>
      <c r="V143" s="133"/>
      <c r="W143" s="133"/>
      <c r="X143" s="133"/>
      <c r="Y143" s="133"/>
      <c r="Z143" s="133"/>
      <c r="AA143" s="130"/>
      <c r="AB143" s="133"/>
      <c r="AC143" s="133"/>
      <c r="AD143" s="133"/>
      <c r="AE143" s="133"/>
      <c r="AF143" s="133"/>
      <c r="AG143" s="130"/>
      <c r="AH143" s="130">
        <v>2</v>
      </c>
      <c r="AI143" s="130" t="str">
        <f t="shared" si="46"/>
        <v/>
      </c>
      <c r="AJ143" s="130" t="str">
        <f t="shared" si="47"/>
        <v/>
      </c>
      <c r="AK143" s="130" t="str">
        <f t="shared" si="48"/>
        <v/>
      </c>
      <c r="AL143" s="130" t="str">
        <f t="shared" si="49"/>
        <v/>
      </c>
      <c r="AM143" s="130">
        <f t="shared" si="50"/>
        <v>0</v>
      </c>
      <c r="AN143" s="130">
        <f t="shared" si="51"/>
        <v>23</v>
      </c>
      <c r="AO143" s="130">
        <f t="shared" si="52"/>
        <v>0</v>
      </c>
      <c r="AP143" s="130">
        <f t="shared" si="53"/>
        <v>0</v>
      </c>
      <c r="AQ143" s="130">
        <f t="shared" si="54"/>
        <v>0</v>
      </c>
      <c r="AR143" s="130">
        <f t="shared" si="55"/>
        <v>23</v>
      </c>
      <c r="AS143" s="130" t="str">
        <f t="shared" si="56"/>
        <v/>
      </c>
      <c r="AT143" s="130" t="str">
        <f t="shared" si="57"/>
        <v/>
      </c>
      <c r="AU143" s="130" t="str">
        <f t="shared" si="58"/>
        <v/>
      </c>
      <c r="AV143" s="130" t="str">
        <f t="shared" si="59"/>
        <v/>
      </c>
      <c r="AW143" s="130">
        <f t="shared" si="60"/>
        <v>0</v>
      </c>
      <c r="AX143" s="131">
        <f t="shared" si="61"/>
        <v>23</v>
      </c>
      <c r="AY143" s="130">
        <f t="shared" si="62"/>
        <v>0</v>
      </c>
      <c r="AZ143" s="130">
        <f t="shared" si="63"/>
        <v>0</v>
      </c>
      <c r="BA143" s="130">
        <f t="shared" si="64"/>
        <v>0</v>
      </c>
      <c r="BB143" s="130">
        <f t="shared" si="65"/>
        <v>23</v>
      </c>
    </row>
    <row r="144" spans="1:54" ht="17.25" customHeight="1">
      <c r="A144" s="84"/>
      <c r="B144" s="82" t="s">
        <v>183</v>
      </c>
      <c r="C144" s="83"/>
      <c r="D144" s="26"/>
      <c r="E144" s="26"/>
      <c r="F144" s="132"/>
      <c r="G144" s="133"/>
      <c r="H144" s="133"/>
      <c r="I144" s="134"/>
      <c r="J144" s="133"/>
      <c r="K144" s="133"/>
      <c r="L144" s="133"/>
      <c r="M144" s="133"/>
      <c r="N144" s="133"/>
      <c r="O144" s="130"/>
      <c r="P144" s="133"/>
      <c r="Q144" s="133"/>
      <c r="R144" s="133"/>
      <c r="S144" s="133"/>
      <c r="T144" s="133"/>
      <c r="U144" s="130"/>
      <c r="V144" s="133"/>
      <c r="W144" s="133"/>
      <c r="X144" s="133"/>
      <c r="Y144" s="133"/>
      <c r="Z144" s="133"/>
      <c r="AA144" s="130"/>
      <c r="AB144" s="133"/>
      <c r="AC144" s="133"/>
      <c r="AD144" s="133"/>
      <c r="AE144" s="133"/>
      <c r="AF144" s="133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1"/>
      <c r="AY144" s="130"/>
      <c r="AZ144" s="130"/>
      <c r="BA144" s="130"/>
      <c r="BB144" s="130"/>
    </row>
    <row r="145" spans="1:54" ht="17.25" customHeight="1">
      <c r="A145" s="84"/>
      <c r="B145" s="82"/>
      <c r="C145" s="83" t="s">
        <v>85</v>
      </c>
      <c r="D145" s="26">
        <v>5</v>
      </c>
      <c r="E145" s="26">
        <v>4</v>
      </c>
      <c r="F145" s="132">
        <v>3</v>
      </c>
      <c r="G145" s="133"/>
      <c r="H145" s="133"/>
      <c r="I145" s="134"/>
      <c r="J145" s="133"/>
      <c r="K145" s="133"/>
      <c r="L145" s="133"/>
      <c r="M145" s="133"/>
      <c r="N145" s="133"/>
      <c r="O145" s="130"/>
      <c r="P145" s="133"/>
      <c r="Q145" s="133"/>
      <c r="R145" s="133"/>
      <c r="S145" s="133"/>
      <c r="T145" s="133"/>
      <c r="U145" s="130"/>
      <c r="V145" s="133"/>
      <c r="W145" s="133"/>
      <c r="X145" s="133"/>
      <c r="Y145" s="133"/>
      <c r="Z145" s="133"/>
      <c r="AA145" s="130"/>
      <c r="AB145" s="133"/>
      <c r="AC145" s="133"/>
      <c r="AD145" s="133"/>
      <c r="AE145" s="133"/>
      <c r="AF145" s="133"/>
      <c r="AG145" s="130"/>
      <c r="AH145" s="130">
        <v>1</v>
      </c>
      <c r="AI145" s="130">
        <f t="shared" si="46"/>
        <v>3</v>
      </c>
      <c r="AJ145" s="130">
        <f t="shared" si="47"/>
        <v>0</v>
      </c>
      <c r="AK145" s="130">
        <f t="shared" si="48"/>
        <v>0</v>
      </c>
      <c r="AL145" s="130">
        <f t="shared" si="49"/>
        <v>0</v>
      </c>
      <c r="AM145" s="130">
        <f t="shared" si="50"/>
        <v>3</v>
      </c>
      <c r="AN145" s="130" t="str">
        <f t="shared" si="51"/>
        <v/>
      </c>
      <c r="AO145" s="130" t="str">
        <f t="shared" si="52"/>
        <v/>
      </c>
      <c r="AP145" s="130" t="str">
        <f t="shared" si="53"/>
        <v/>
      </c>
      <c r="AQ145" s="130" t="str">
        <f t="shared" si="54"/>
        <v/>
      </c>
      <c r="AR145" s="130">
        <f t="shared" si="55"/>
        <v>0</v>
      </c>
      <c r="AS145" s="130" t="str">
        <f t="shared" si="56"/>
        <v/>
      </c>
      <c r="AT145" s="130" t="str">
        <f t="shared" si="57"/>
        <v/>
      </c>
      <c r="AU145" s="130" t="str">
        <f t="shared" si="58"/>
        <v/>
      </c>
      <c r="AV145" s="130" t="str">
        <f t="shared" si="59"/>
        <v/>
      </c>
      <c r="AW145" s="130">
        <f t="shared" si="60"/>
        <v>0</v>
      </c>
      <c r="AX145" s="131">
        <f t="shared" si="61"/>
        <v>3</v>
      </c>
      <c r="AY145" s="130">
        <f t="shared" si="62"/>
        <v>0</v>
      </c>
      <c r="AZ145" s="130">
        <f t="shared" si="63"/>
        <v>0</v>
      </c>
      <c r="BA145" s="130">
        <f t="shared" si="64"/>
        <v>0</v>
      </c>
      <c r="BB145" s="130">
        <f t="shared" si="65"/>
        <v>3</v>
      </c>
    </row>
    <row r="146" spans="1:54" ht="17.25" customHeight="1">
      <c r="A146" s="84"/>
      <c r="B146" s="82"/>
      <c r="C146" s="83" t="s">
        <v>91</v>
      </c>
      <c r="D146" s="26">
        <v>15</v>
      </c>
      <c r="E146" s="26">
        <v>23</v>
      </c>
      <c r="F146" s="132">
        <v>19</v>
      </c>
      <c r="G146" s="133"/>
      <c r="H146" s="133"/>
      <c r="I146" s="134"/>
      <c r="J146" s="133"/>
      <c r="K146" s="133"/>
      <c r="L146" s="133"/>
      <c r="M146" s="133"/>
      <c r="N146" s="133"/>
      <c r="O146" s="130"/>
      <c r="P146" s="133"/>
      <c r="Q146" s="133"/>
      <c r="R146" s="133"/>
      <c r="S146" s="133"/>
      <c r="T146" s="133"/>
      <c r="U146" s="130"/>
      <c r="V146" s="133"/>
      <c r="W146" s="133"/>
      <c r="X146" s="133"/>
      <c r="Y146" s="133"/>
      <c r="Z146" s="133"/>
      <c r="AA146" s="130"/>
      <c r="AB146" s="133"/>
      <c r="AC146" s="133"/>
      <c r="AD146" s="133"/>
      <c r="AE146" s="133"/>
      <c r="AF146" s="133"/>
      <c r="AG146" s="130"/>
      <c r="AH146" s="130">
        <v>1</v>
      </c>
      <c r="AI146" s="130">
        <f t="shared" si="46"/>
        <v>19</v>
      </c>
      <c r="AJ146" s="130">
        <f t="shared" si="47"/>
        <v>0</v>
      </c>
      <c r="AK146" s="130">
        <f t="shared" si="48"/>
        <v>0</v>
      </c>
      <c r="AL146" s="130">
        <f t="shared" si="49"/>
        <v>0</v>
      </c>
      <c r="AM146" s="130">
        <f t="shared" si="50"/>
        <v>19</v>
      </c>
      <c r="AN146" s="130" t="str">
        <f t="shared" si="51"/>
        <v/>
      </c>
      <c r="AO146" s="130" t="str">
        <f t="shared" si="52"/>
        <v/>
      </c>
      <c r="AP146" s="130" t="str">
        <f t="shared" si="53"/>
        <v/>
      </c>
      <c r="AQ146" s="130" t="str">
        <f t="shared" si="54"/>
        <v/>
      </c>
      <c r="AR146" s="130">
        <f t="shared" si="55"/>
        <v>0</v>
      </c>
      <c r="AS146" s="130" t="str">
        <f t="shared" si="56"/>
        <v/>
      </c>
      <c r="AT146" s="130" t="str">
        <f t="shared" si="57"/>
        <v/>
      </c>
      <c r="AU146" s="130" t="str">
        <f t="shared" si="58"/>
        <v/>
      </c>
      <c r="AV146" s="130" t="str">
        <f t="shared" si="59"/>
        <v/>
      </c>
      <c r="AW146" s="130">
        <f t="shared" si="60"/>
        <v>0</v>
      </c>
      <c r="AX146" s="131">
        <f t="shared" si="61"/>
        <v>19</v>
      </c>
      <c r="AY146" s="130">
        <f t="shared" si="62"/>
        <v>0</v>
      </c>
      <c r="AZ146" s="130">
        <f t="shared" si="63"/>
        <v>0</v>
      </c>
      <c r="BA146" s="130">
        <f t="shared" si="64"/>
        <v>0</v>
      </c>
      <c r="BB146" s="130">
        <f t="shared" si="65"/>
        <v>19</v>
      </c>
    </row>
    <row r="147" spans="1:54" ht="17.25" customHeight="1">
      <c r="A147" s="84"/>
      <c r="B147" s="82"/>
      <c r="C147" s="83" t="s">
        <v>92</v>
      </c>
      <c r="D147" s="26">
        <v>15</v>
      </c>
      <c r="E147" s="26">
        <v>23</v>
      </c>
      <c r="F147" s="132">
        <v>14</v>
      </c>
      <c r="G147" s="133"/>
      <c r="H147" s="133"/>
      <c r="I147" s="134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>
        <v>1</v>
      </c>
      <c r="AI147" s="130">
        <f t="shared" si="46"/>
        <v>14</v>
      </c>
      <c r="AJ147" s="130">
        <f t="shared" si="47"/>
        <v>0</v>
      </c>
      <c r="AK147" s="130">
        <f t="shared" si="48"/>
        <v>0</v>
      </c>
      <c r="AL147" s="130">
        <f t="shared" si="49"/>
        <v>0</v>
      </c>
      <c r="AM147" s="130">
        <f t="shared" si="50"/>
        <v>14</v>
      </c>
      <c r="AN147" s="130" t="str">
        <f t="shared" si="51"/>
        <v/>
      </c>
      <c r="AO147" s="130" t="str">
        <f t="shared" si="52"/>
        <v/>
      </c>
      <c r="AP147" s="130" t="str">
        <f t="shared" si="53"/>
        <v/>
      </c>
      <c r="AQ147" s="130" t="str">
        <f t="shared" si="54"/>
        <v/>
      </c>
      <c r="AR147" s="130">
        <f t="shared" si="55"/>
        <v>0</v>
      </c>
      <c r="AS147" s="130" t="str">
        <f t="shared" si="56"/>
        <v/>
      </c>
      <c r="AT147" s="130" t="str">
        <f t="shared" si="57"/>
        <v/>
      </c>
      <c r="AU147" s="130" t="str">
        <f t="shared" si="58"/>
        <v/>
      </c>
      <c r="AV147" s="130" t="str">
        <f t="shared" si="59"/>
        <v/>
      </c>
      <c r="AW147" s="130">
        <f t="shared" si="60"/>
        <v>0</v>
      </c>
      <c r="AX147" s="131">
        <f t="shared" si="61"/>
        <v>14</v>
      </c>
      <c r="AY147" s="130">
        <f t="shared" si="62"/>
        <v>0</v>
      </c>
      <c r="AZ147" s="130">
        <f t="shared" si="63"/>
        <v>0</v>
      </c>
      <c r="BA147" s="130">
        <f t="shared" si="64"/>
        <v>0</v>
      </c>
      <c r="BB147" s="130">
        <f t="shared" si="65"/>
        <v>14</v>
      </c>
    </row>
    <row r="148" spans="1:54" ht="17.25" customHeight="1">
      <c r="A148" s="84"/>
      <c r="B148" s="82"/>
      <c r="C148" s="83" t="s">
        <v>93</v>
      </c>
      <c r="D148" s="26">
        <v>80</v>
      </c>
      <c r="E148" s="26">
        <v>141</v>
      </c>
      <c r="F148" s="132">
        <v>77</v>
      </c>
      <c r="G148" s="133"/>
      <c r="H148" s="133"/>
      <c r="I148" s="134"/>
      <c r="J148" s="133"/>
      <c r="K148" s="133"/>
      <c r="L148" s="133"/>
      <c r="M148" s="133"/>
      <c r="N148" s="133"/>
      <c r="O148" s="130"/>
      <c r="P148" s="133"/>
      <c r="Q148" s="133"/>
      <c r="R148" s="133"/>
      <c r="S148" s="133"/>
      <c r="T148" s="133"/>
      <c r="U148" s="130"/>
      <c r="V148" s="133"/>
      <c r="W148" s="133"/>
      <c r="X148" s="133"/>
      <c r="Y148" s="133"/>
      <c r="Z148" s="133"/>
      <c r="AA148" s="130"/>
      <c r="AB148" s="133"/>
      <c r="AC148" s="133"/>
      <c r="AD148" s="133"/>
      <c r="AE148" s="133"/>
      <c r="AF148" s="133"/>
      <c r="AG148" s="130"/>
      <c r="AH148" s="130">
        <v>1</v>
      </c>
      <c r="AI148" s="130">
        <f t="shared" si="46"/>
        <v>77</v>
      </c>
      <c r="AJ148" s="130">
        <f t="shared" si="47"/>
        <v>0</v>
      </c>
      <c r="AK148" s="130">
        <f t="shared" si="48"/>
        <v>0</v>
      </c>
      <c r="AL148" s="130">
        <f t="shared" si="49"/>
        <v>0</v>
      </c>
      <c r="AM148" s="130">
        <f t="shared" si="50"/>
        <v>77</v>
      </c>
      <c r="AN148" s="130" t="str">
        <f t="shared" si="51"/>
        <v/>
      </c>
      <c r="AO148" s="130" t="str">
        <f t="shared" si="52"/>
        <v/>
      </c>
      <c r="AP148" s="130" t="str">
        <f t="shared" si="53"/>
        <v/>
      </c>
      <c r="AQ148" s="130" t="str">
        <f t="shared" si="54"/>
        <v/>
      </c>
      <c r="AR148" s="130">
        <f t="shared" si="55"/>
        <v>0</v>
      </c>
      <c r="AS148" s="130" t="str">
        <f t="shared" si="56"/>
        <v/>
      </c>
      <c r="AT148" s="130" t="str">
        <f t="shared" si="57"/>
        <v/>
      </c>
      <c r="AU148" s="130" t="str">
        <f t="shared" si="58"/>
        <v/>
      </c>
      <c r="AV148" s="130" t="str">
        <f t="shared" si="59"/>
        <v/>
      </c>
      <c r="AW148" s="130">
        <f t="shared" si="60"/>
        <v>0</v>
      </c>
      <c r="AX148" s="131">
        <f t="shared" si="61"/>
        <v>77</v>
      </c>
      <c r="AY148" s="130">
        <f t="shared" si="62"/>
        <v>0</v>
      </c>
      <c r="AZ148" s="130">
        <f t="shared" si="63"/>
        <v>0</v>
      </c>
      <c r="BA148" s="130">
        <f t="shared" si="64"/>
        <v>0</v>
      </c>
      <c r="BB148" s="130">
        <f t="shared" si="65"/>
        <v>77</v>
      </c>
    </row>
    <row r="149" spans="1:54" ht="17.25" customHeight="1">
      <c r="A149" s="97"/>
      <c r="B149" s="98"/>
      <c r="C149" s="99" t="s">
        <v>94</v>
      </c>
      <c r="D149" s="27">
        <v>5</v>
      </c>
      <c r="E149" s="27">
        <v>10</v>
      </c>
      <c r="F149" s="137">
        <v>6</v>
      </c>
      <c r="G149" s="159"/>
      <c r="H149" s="159"/>
      <c r="I149" s="138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>
        <v>1</v>
      </c>
      <c r="AI149" s="139">
        <f t="shared" si="46"/>
        <v>6</v>
      </c>
      <c r="AJ149" s="139">
        <f t="shared" si="47"/>
        <v>0</v>
      </c>
      <c r="AK149" s="139">
        <f t="shared" si="48"/>
        <v>0</v>
      </c>
      <c r="AL149" s="139">
        <f t="shared" si="49"/>
        <v>0</v>
      </c>
      <c r="AM149" s="139">
        <f t="shared" si="50"/>
        <v>6</v>
      </c>
      <c r="AN149" s="139" t="str">
        <f t="shared" si="51"/>
        <v/>
      </c>
      <c r="AO149" s="139" t="str">
        <f t="shared" si="52"/>
        <v/>
      </c>
      <c r="AP149" s="139" t="str">
        <f t="shared" si="53"/>
        <v/>
      </c>
      <c r="AQ149" s="139" t="str">
        <f t="shared" si="54"/>
        <v/>
      </c>
      <c r="AR149" s="139">
        <f t="shared" si="55"/>
        <v>0</v>
      </c>
      <c r="AS149" s="139" t="str">
        <f t="shared" si="56"/>
        <v/>
      </c>
      <c r="AT149" s="139" t="str">
        <f t="shared" si="57"/>
        <v/>
      </c>
      <c r="AU149" s="139" t="str">
        <f t="shared" si="58"/>
        <v/>
      </c>
      <c r="AV149" s="139" t="str">
        <f t="shared" si="59"/>
        <v/>
      </c>
      <c r="AW149" s="139">
        <f t="shared" si="60"/>
        <v>0</v>
      </c>
      <c r="AX149" s="140">
        <f t="shared" si="61"/>
        <v>6</v>
      </c>
      <c r="AY149" s="139">
        <f t="shared" si="62"/>
        <v>0</v>
      </c>
      <c r="AZ149" s="139">
        <f t="shared" si="63"/>
        <v>0</v>
      </c>
      <c r="BA149" s="139">
        <f t="shared" si="64"/>
        <v>0</v>
      </c>
      <c r="BB149" s="139">
        <f t="shared" si="65"/>
        <v>6</v>
      </c>
    </row>
    <row r="150" spans="1:54" ht="17.25" customHeight="1">
      <c r="A150" s="155"/>
      <c r="B150" s="156"/>
      <c r="C150" s="100" t="s">
        <v>121</v>
      </c>
      <c r="D150" s="123">
        <f>SUM(D132:D149)</f>
        <v>415</v>
      </c>
      <c r="E150" s="123">
        <f t="shared" ref="E150:BB150" si="66">SUM(E132:E149)</f>
        <v>1071</v>
      </c>
      <c r="F150" s="157">
        <f t="shared" si="66"/>
        <v>347</v>
      </c>
      <c r="G150" s="161">
        <f t="shared" si="66"/>
        <v>0</v>
      </c>
      <c r="H150" s="161">
        <f t="shared" si="66"/>
        <v>0</v>
      </c>
      <c r="I150" s="158">
        <f t="shared" si="66"/>
        <v>0</v>
      </c>
      <c r="J150" s="161">
        <f t="shared" si="66"/>
        <v>0</v>
      </c>
      <c r="K150" s="161">
        <f t="shared" si="66"/>
        <v>0</v>
      </c>
      <c r="L150" s="161">
        <f t="shared" si="66"/>
        <v>0</v>
      </c>
      <c r="M150" s="161">
        <f t="shared" si="66"/>
        <v>0</v>
      </c>
      <c r="N150" s="161">
        <f t="shared" si="66"/>
        <v>0</v>
      </c>
      <c r="O150" s="161">
        <f t="shared" si="66"/>
        <v>0</v>
      </c>
      <c r="P150" s="161">
        <f t="shared" si="66"/>
        <v>0</v>
      </c>
      <c r="Q150" s="161">
        <f t="shared" si="66"/>
        <v>0</v>
      </c>
      <c r="R150" s="161">
        <f t="shared" si="66"/>
        <v>0</v>
      </c>
      <c r="S150" s="161">
        <f t="shared" si="66"/>
        <v>0</v>
      </c>
      <c r="T150" s="161">
        <f t="shared" si="66"/>
        <v>0</v>
      </c>
      <c r="U150" s="161">
        <f t="shared" si="66"/>
        <v>0</v>
      </c>
      <c r="V150" s="161">
        <f t="shared" si="66"/>
        <v>0</v>
      </c>
      <c r="W150" s="161">
        <f t="shared" si="66"/>
        <v>0</v>
      </c>
      <c r="X150" s="161">
        <f t="shared" si="66"/>
        <v>0</v>
      </c>
      <c r="Y150" s="161">
        <f t="shared" si="66"/>
        <v>0</v>
      </c>
      <c r="Z150" s="161">
        <f t="shared" si="66"/>
        <v>0</v>
      </c>
      <c r="AA150" s="161">
        <f t="shared" si="66"/>
        <v>0</v>
      </c>
      <c r="AB150" s="161">
        <f t="shared" si="66"/>
        <v>0</v>
      </c>
      <c r="AC150" s="161">
        <f t="shared" si="66"/>
        <v>0</v>
      </c>
      <c r="AD150" s="161">
        <f t="shared" si="66"/>
        <v>0</v>
      </c>
      <c r="AE150" s="161">
        <f t="shared" si="66"/>
        <v>0</v>
      </c>
      <c r="AF150" s="161">
        <f t="shared" si="66"/>
        <v>0</v>
      </c>
      <c r="AG150" s="161">
        <f t="shared" si="66"/>
        <v>0</v>
      </c>
      <c r="AH150" s="161">
        <f t="shared" si="66"/>
        <v>23</v>
      </c>
      <c r="AI150" s="141">
        <f t="shared" si="66"/>
        <v>225</v>
      </c>
      <c r="AJ150" s="141">
        <f t="shared" si="66"/>
        <v>0</v>
      </c>
      <c r="AK150" s="141">
        <f t="shared" si="66"/>
        <v>0</v>
      </c>
      <c r="AL150" s="141">
        <f t="shared" si="66"/>
        <v>0</v>
      </c>
      <c r="AM150" s="141">
        <f t="shared" si="66"/>
        <v>225</v>
      </c>
      <c r="AN150" s="141">
        <f t="shared" si="66"/>
        <v>122</v>
      </c>
      <c r="AO150" s="141">
        <f t="shared" si="66"/>
        <v>0</v>
      </c>
      <c r="AP150" s="141">
        <f t="shared" si="66"/>
        <v>0</v>
      </c>
      <c r="AQ150" s="141">
        <f t="shared" si="66"/>
        <v>0</v>
      </c>
      <c r="AR150" s="141">
        <f t="shared" si="66"/>
        <v>122</v>
      </c>
      <c r="AS150" s="141">
        <f t="shared" si="66"/>
        <v>0</v>
      </c>
      <c r="AT150" s="141">
        <f t="shared" si="66"/>
        <v>0</v>
      </c>
      <c r="AU150" s="141">
        <f t="shared" si="66"/>
        <v>0</v>
      </c>
      <c r="AV150" s="141">
        <f t="shared" si="66"/>
        <v>0</v>
      </c>
      <c r="AW150" s="141">
        <f t="shared" si="66"/>
        <v>0</v>
      </c>
      <c r="AX150" s="142">
        <f t="shared" si="66"/>
        <v>347</v>
      </c>
      <c r="AY150" s="141">
        <f t="shared" si="66"/>
        <v>0</v>
      </c>
      <c r="AZ150" s="141">
        <f t="shared" si="66"/>
        <v>0</v>
      </c>
      <c r="BA150" s="141">
        <f t="shared" si="66"/>
        <v>0</v>
      </c>
      <c r="BB150" s="141">
        <f t="shared" si="66"/>
        <v>347</v>
      </c>
    </row>
    <row r="151" spans="1:54" ht="17.25" customHeight="1">
      <c r="A151" s="148" t="s">
        <v>129</v>
      </c>
      <c r="B151" s="149"/>
      <c r="C151" s="150"/>
      <c r="D151" s="30"/>
      <c r="E151" s="30"/>
      <c r="F151" s="151"/>
      <c r="G151" s="160"/>
      <c r="H151" s="160"/>
      <c r="I151" s="152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/>
      <c r="AY151" s="153"/>
      <c r="AZ151" s="153"/>
      <c r="BA151" s="153"/>
      <c r="BB151" s="153"/>
    </row>
    <row r="152" spans="1:54" ht="17.25" customHeight="1">
      <c r="A152" s="84"/>
      <c r="B152" s="82" t="s">
        <v>220</v>
      </c>
      <c r="C152" s="83"/>
      <c r="D152" s="26"/>
      <c r="E152" s="26"/>
      <c r="F152" s="26"/>
      <c r="G152" s="26"/>
      <c r="H152" s="26"/>
      <c r="I152" s="26"/>
      <c r="J152" s="133"/>
      <c r="K152" s="133"/>
      <c r="L152" s="133"/>
      <c r="M152" s="133"/>
      <c r="N152" s="133"/>
      <c r="O152" s="130"/>
      <c r="P152" s="26"/>
      <c r="Q152" s="26"/>
      <c r="R152" s="132"/>
      <c r="S152" s="133"/>
      <c r="T152" s="133"/>
      <c r="U152" s="132"/>
      <c r="V152" s="133"/>
      <c r="W152" s="133"/>
      <c r="X152" s="133"/>
      <c r="Y152" s="133"/>
      <c r="Z152" s="133"/>
      <c r="AA152" s="130"/>
      <c r="AB152" s="133"/>
      <c r="AC152" s="133"/>
      <c r="AD152" s="133"/>
      <c r="AE152" s="133"/>
      <c r="AF152" s="133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1"/>
      <c r="AY152" s="130"/>
      <c r="AZ152" s="130"/>
      <c r="BA152" s="130"/>
      <c r="BB152" s="130"/>
    </row>
    <row r="153" spans="1:54" ht="17.25" customHeight="1">
      <c r="A153" s="84"/>
      <c r="B153" s="82"/>
      <c r="C153" s="83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34"/>
      <c r="S153" s="26">
        <v>20</v>
      </c>
      <c r="T153" s="26">
        <v>10</v>
      </c>
      <c r="U153" s="132">
        <v>8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>
        <v>2</v>
      </c>
      <c r="AI153" s="130" t="str">
        <f t="shared" si="46"/>
        <v/>
      </c>
      <c r="AJ153" s="130" t="str">
        <f t="shared" si="47"/>
        <v/>
      </c>
      <c r="AK153" s="130" t="str">
        <f t="shared" si="48"/>
        <v/>
      </c>
      <c r="AL153" s="130" t="str">
        <f t="shared" si="49"/>
        <v/>
      </c>
      <c r="AM153" s="130">
        <f t="shared" si="50"/>
        <v>0</v>
      </c>
      <c r="AN153" s="130">
        <f t="shared" si="51"/>
        <v>0</v>
      </c>
      <c r="AO153" s="130">
        <f t="shared" si="52"/>
        <v>0</v>
      </c>
      <c r="AP153" s="130">
        <f t="shared" si="53"/>
        <v>8</v>
      </c>
      <c r="AQ153" s="130">
        <f t="shared" si="54"/>
        <v>0</v>
      </c>
      <c r="AR153" s="130">
        <f t="shared" si="55"/>
        <v>8</v>
      </c>
      <c r="AS153" s="130" t="str">
        <f t="shared" si="56"/>
        <v/>
      </c>
      <c r="AT153" s="130" t="str">
        <f t="shared" si="57"/>
        <v/>
      </c>
      <c r="AU153" s="130" t="str">
        <f t="shared" si="58"/>
        <v/>
      </c>
      <c r="AV153" s="130" t="str">
        <f t="shared" si="59"/>
        <v/>
      </c>
      <c r="AW153" s="130">
        <f t="shared" si="60"/>
        <v>0</v>
      </c>
      <c r="AX153" s="131">
        <f t="shared" si="61"/>
        <v>0</v>
      </c>
      <c r="AY153" s="130">
        <f t="shared" si="62"/>
        <v>0</v>
      </c>
      <c r="AZ153" s="130">
        <f t="shared" si="63"/>
        <v>0</v>
      </c>
      <c r="BA153" s="130">
        <f t="shared" si="64"/>
        <v>0</v>
      </c>
      <c r="BB153" s="130">
        <f t="shared" si="65"/>
        <v>0</v>
      </c>
    </row>
    <row r="154" spans="1:54" ht="17.25" customHeight="1">
      <c r="A154" s="84"/>
      <c r="B154" s="82" t="s">
        <v>194</v>
      </c>
      <c r="C154" s="83"/>
      <c r="D154" s="26"/>
      <c r="E154" s="26"/>
      <c r="F154" s="132"/>
      <c r="G154" s="133"/>
      <c r="H154" s="133"/>
      <c r="I154" s="134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1"/>
      <c r="AY154" s="130"/>
      <c r="AZ154" s="130"/>
      <c r="BA154" s="130"/>
      <c r="BB154" s="130"/>
    </row>
    <row r="155" spans="1:54" ht="17.25" customHeight="1">
      <c r="A155" s="84"/>
      <c r="B155" s="82"/>
      <c r="C155" s="83" t="s">
        <v>102</v>
      </c>
      <c r="D155" s="26">
        <v>80</v>
      </c>
      <c r="E155" s="136">
        <f>361+13</f>
        <v>374</v>
      </c>
      <c r="F155" s="132">
        <v>71</v>
      </c>
      <c r="G155" s="133">
        <v>30</v>
      </c>
      <c r="H155" s="136">
        <v>30</v>
      </c>
      <c r="I155" s="132">
        <v>42</v>
      </c>
      <c r="J155" s="133"/>
      <c r="K155" s="133"/>
      <c r="L155" s="133"/>
      <c r="M155" s="133"/>
      <c r="N155" s="133"/>
      <c r="O155" s="130"/>
      <c r="P155" s="133"/>
      <c r="Q155" s="133"/>
      <c r="R155" s="133"/>
      <c r="S155" s="133"/>
      <c r="T155" s="133"/>
      <c r="U155" s="130"/>
      <c r="V155" s="133"/>
      <c r="W155" s="133"/>
      <c r="X155" s="133"/>
      <c r="Y155" s="133"/>
      <c r="Z155" s="133"/>
      <c r="AA155" s="130"/>
      <c r="AB155" s="133"/>
      <c r="AC155" s="133"/>
      <c r="AD155" s="133"/>
      <c r="AE155" s="133"/>
      <c r="AF155" s="133"/>
      <c r="AG155" s="130"/>
      <c r="AH155" s="130">
        <v>2</v>
      </c>
      <c r="AI155" s="130" t="str">
        <f t="shared" si="46"/>
        <v/>
      </c>
      <c r="AJ155" s="130" t="str">
        <f t="shared" si="47"/>
        <v/>
      </c>
      <c r="AK155" s="130" t="str">
        <f t="shared" si="48"/>
        <v/>
      </c>
      <c r="AL155" s="130" t="str">
        <f t="shared" si="49"/>
        <v/>
      </c>
      <c r="AM155" s="130">
        <f t="shared" si="50"/>
        <v>0</v>
      </c>
      <c r="AN155" s="130">
        <f t="shared" si="51"/>
        <v>113</v>
      </c>
      <c r="AO155" s="130">
        <f t="shared" si="52"/>
        <v>0</v>
      </c>
      <c r="AP155" s="130">
        <f t="shared" si="53"/>
        <v>0</v>
      </c>
      <c r="AQ155" s="130">
        <f t="shared" si="54"/>
        <v>0</v>
      </c>
      <c r="AR155" s="130">
        <f t="shared" si="55"/>
        <v>113</v>
      </c>
      <c r="AS155" s="130" t="str">
        <f t="shared" si="56"/>
        <v/>
      </c>
      <c r="AT155" s="130" t="str">
        <f t="shared" si="57"/>
        <v/>
      </c>
      <c r="AU155" s="130" t="str">
        <f t="shared" si="58"/>
        <v/>
      </c>
      <c r="AV155" s="130" t="str">
        <f t="shared" si="59"/>
        <v/>
      </c>
      <c r="AW155" s="130">
        <f t="shared" si="60"/>
        <v>0</v>
      </c>
      <c r="AX155" s="131">
        <f t="shared" si="61"/>
        <v>113</v>
      </c>
      <c r="AY155" s="130">
        <f t="shared" si="62"/>
        <v>0</v>
      </c>
      <c r="AZ155" s="130">
        <f t="shared" si="63"/>
        <v>0</v>
      </c>
      <c r="BA155" s="130">
        <f t="shared" si="64"/>
        <v>0</v>
      </c>
      <c r="BB155" s="130">
        <f t="shared" si="65"/>
        <v>113</v>
      </c>
    </row>
    <row r="156" spans="1:54" ht="17.25" customHeight="1">
      <c r="A156" s="84"/>
      <c r="B156" s="82"/>
      <c r="C156" s="83" t="s">
        <v>103</v>
      </c>
      <c r="D156" s="26">
        <v>80</v>
      </c>
      <c r="E156" s="26">
        <f>656+63</f>
        <v>719</v>
      </c>
      <c r="F156" s="132">
        <v>85</v>
      </c>
      <c r="G156" s="133">
        <v>30</v>
      </c>
      <c r="H156" s="133">
        <v>67</v>
      </c>
      <c r="I156" s="132">
        <v>41</v>
      </c>
      <c r="J156" s="133"/>
      <c r="K156" s="133"/>
      <c r="L156" s="133"/>
      <c r="M156" s="133"/>
      <c r="N156" s="133"/>
      <c r="O156" s="130"/>
      <c r="P156" s="133"/>
      <c r="Q156" s="133"/>
      <c r="R156" s="133"/>
      <c r="S156" s="133"/>
      <c r="T156" s="133"/>
      <c r="U156" s="130"/>
      <c r="V156" s="133"/>
      <c r="W156" s="133"/>
      <c r="X156" s="133"/>
      <c r="Y156" s="133"/>
      <c r="Z156" s="133"/>
      <c r="AA156" s="130"/>
      <c r="AB156" s="133"/>
      <c r="AC156" s="133"/>
      <c r="AD156" s="133"/>
      <c r="AE156" s="133"/>
      <c r="AF156" s="133"/>
      <c r="AG156" s="130"/>
      <c r="AH156" s="130">
        <v>2</v>
      </c>
      <c r="AI156" s="130" t="str">
        <f t="shared" si="46"/>
        <v/>
      </c>
      <c r="AJ156" s="130" t="str">
        <f t="shared" si="47"/>
        <v/>
      </c>
      <c r="AK156" s="130" t="str">
        <f t="shared" si="48"/>
        <v/>
      </c>
      <c r="AL156" s="130" t="str">
        <f t="shared" si="49"/>
        <v/>
      </c>
      <c r="AM156" s="130">
        <f t="shared" si="50"/>
        <v>0</v>
      </c>
      <c r="AN156" s="130">
        <f t="shared" si="51"/>
        <v>126</v>
      </c>
      <c r="AO156" s="130">
        <f t="shared" si="52"/>
        <v>0</v>
      </c>
      <c r="AP156" s="130">
        <f t="shared" si="53"/>
        <v>0</v>
      </c>
      <c r="AQ156" s="130">
        <f t="shared" si="54"/>
        <v>0</v>
      </c>
      <c r="AR156" s="130">
        <f t="shared" si="55"/>
        <v>126</v>
      </c>
      <c r="AS156" s="130" t="str">
        <f t="shared" si="56"/>
        <v/>
      </c>
      <c r="AT156" s="130" t="str">
        <f t="shared" si="57"/>
        <v/>
      </c>
      <c r="AU156" s="130" t="str">
        <f t="shared" si="58"/>
        <v/>
      </c>
      <c r="AV156" s="130" t="str">
        <f t="shared" si="59"/>
        <v/>
      </c>
      <c r="AW156" s="130">
        <f t="shared" si="60"/>
        <v>0</v>
      </c>
      <c r="AX156" s="131">
        <f t="shared" si="61"/>
        <v>126</v>
      </c>
      <c r="AY156" s="130">
        <f t="shared" si="62"/>
        <v>0</v>
      </c>
      <c r="AZ156" s="130">
        <f t="shared" si="63"/>
        <v>0</v>
      </c>
      <c r="BA156" s="130">
        <f t="shared" si="64"/>
        <v>0</v>
      </c>
      <c r="BB156" s="130">
        <f t="shared" si="65"/>
        <v>126</v>
      </c>
    </row>
    <row r="157" spans="1:54" ht="17.25" customHeight="1">
      <c r="A157" s="84"/>
      <c r="B157" s="82"/>
      <c r="C157" s="83" t="s">
        <v>104</v>
      </c>
      <c r="D157" s="26">
        <v>80</v>
      </c>
      <c r="E157" s="26">
        <f>15+369</f>
        <v>384</v>
      </c>
      <c r="F157" s="132">
        <v>78</v>
      </c>
      <c r="G157" s="133">
        <v>30</v>
      </c>
      <c r="H157" s="133">
        <v>39</v>
      </c>
      <c r="I157" s="132">
        <v>35</v>
      </c>
      <c r="J157" s="133"/>
      <c r="K157" s="133"/>
      <c r="L157" s="133"/>
      <c r="M157" s="133"/>
      <c r="N157" s="133"/>
      <c r="O157" s="130"/>
      <c r="P157" s="133"/>
      <c r="Q157" s="133"/>
      <c r="R157" s="133"/>
      <c r="S157" s="133"/>
      <c r="T157" s="133"/>
      <c r="U157" s="130"/>
      <c r="V157" s="133"/>
      <c r="W157" s="133"/>
      <c r="X157" s="133"/>
      <c r="Y157" s="133"/>
      <c r="Z157" s="133"/>
      <c r="AA157" s="130"/>
      <c r="AB157" s="133"/>
      <c r="AC157" s="133"/>
      <c r="AD157" s="133"/>
      <c r="AE157" s="133"/>
      <c r="AF157" s="133"/>
      <c r="AG157" s="130"/>
      <c r="AH157" s="130">
        <v>2</v>
      </c>
      <c r="AI157" s="130" t="str">
        <f t="shared" si="46"/>
        <v/>
      </c>
      <c r="AJ157" s="130" t="str">
        <f t="shared" si="47"/>
        <v/>
      </c>
      <c r="AK157" s="130" t="str">
        <f t="shared" si="48"/>
        <v/>
      </c>
      <c r="AL157" s="130" t="str">
        <f t="shared" si="49"/>
        <v/>
      </c>
      <c r="AM157" s="130">
        <f t="shared" si="50"/>
        <v>0</v>
      </c>
      <c r="AN157" s="130">
        <f t="shared" si="51"/>
        <v>113</v>
      </c>
      <c r="AO157" s="130">
        <f t="shared" si="52"/>
        <v>0</v>
      </c>
      <c r="AP157" s="130">
        <f t="shared" si="53"/>
        <v>0</v>
      </c>
      <c r="AQ157" s="130">
        <f t="shared" si="54"/>
        <v>0</v>
      </c>
      <c r="AR157" s="130">
        <f t="shared" si="55"/>
        <v>113</v>
      </c>
      <c r="AS157" s="130" t="str">
        <f t="shared" si="56"/>
        <v/>
      </c>
      <c r="AT157" s="130" t="str">
        <f t="shared" si="57"/>
        <v/>
      </c>
      <c r="AU157" s="130" t="str">
        <f t="shared" si="58"/>
        <v/>
      </c>
      <c r="AV157" s="130" t="str">
        <f t="shared" si="59"/>
        <v/>
      </c>
      <c r="AW157" s="130">
        <f t="shared" si="60"/>
        <v>0</v>
      </c>
      <c r="AX157" s="131">
        <f t="shared" si="61"/>
        <v>113</v>
      </c>
      <c r="AY157" s="130">
        <f t="shared" si="62"/>
        <v>0</v>
      </c>
      <c r="AZ157" s="130">
        <f t="shared" si="63"/>
        <v>0</v>
      </c>
      <c r="BA157" s="130">
        <f t="shared" si="64"/>
        <v>0</v>
      </c>
      <c r="BB157" s="130">
        <f t="shared" si="65"/>
        <v>113</v>
      </c>
    </row>
    <row r="158" spans="1:54" ht="17.25" customHeight="1">
      <c r="A158" s="84"/>
      <c r="B158" s="82"/>
      <c r="C158" s="83" t="s">
        <v>105</v>
      </c>
      <c r="D158" s="26">
        <v>80</v>
      </c>
      <c r="E158" s="26">
        <f>95+46</f>
        <v>141</v>
      </c>
      <c r="F158" s="132">
        <v>87</v>
      </c>
      <c r="G158" s="133">
        <v>50</v>
      </c>
      <c r="H158" s="133">
        <v>20</v>
      </c>
      <c r="I158" s="132">
        <v>30</v>
      </c>
      <c r="J158" s="133"/>
      <c r="K158" s="133"/>
      <c r="L158" s="133"/>
      <c r="M158" s="133"/>
      <c r="N158" s="133"/>
      <c r="O158" s="130"/>
      <c r="P158" s="133"/>
      <c r="Q158" s="133"/>
      <c r="R158" s="133"/>
      <c r="S158" s="133"/>
      <c r="T158" s="133"/>
      <c r="U158" s="130"/>
      <c r="V158" s="133"/>
      <c r="W158" s="133"/>
      <c r="X158" s="133"/>
      <c r="Y158" s="133"/>
      <c r="Z158" s="133"/>
      <c r="AA158" s="130"/>
      <c r="AB158" s="133"/>
      <c r="AC158" s="133"/>
      <c r="AD158" s="133"/>
      <c r="AE158" s="133"/>
      <c r="AF158" s="133"/>
      <c r="AG158" s="130"/>
      <c r="AH158" s="130">
        <v>2</v>
      </c>
      <c r="AI158" s="130" t="str">
        <f t="shared" si="46"/>
        <v/>
      </c>
      <c r="AJ158" s="130" t="str">
        <f t="shared" si="47"/>
        <v/>
      </c>
      <c r="AK158" s="130" t="str">
        <f t="shared" si="48"/>
        <v/>
      </c>
      <c r="AL158" s="130" t="str">
        <f t="shared" si="49"/>
        <v/>
      </c>
      <c r="AM158" s="130">
        <f t="shared" si="50"/>
        <v>0</v>
      </c>
      <c r="AN158" s="130">
        <f t="shared" si="51"/>
        <v>117</v>
      </c>
      <c r="AO158" s="130">
        <f t="shared" si="52"/>
        <v>0</v>
      </c>
      <c r="AP158" s="130">
        <f t="shared" si="53"/>
        <v>0</v>
      </c>
      <c r="AQ158" s="130">
        <f t="shared" si="54"/>
        <v>0</v>
      </c>
      <c r="AR158" s="130">
        <f t="shared" si="55"/>
        <v>117</v>
      </c>
      <c r="AS158" s="130" t="str">
        <f t="shared" si="56"/>
        <v/>
      </c>
      <c r="AT158" s="130" t="str">
        <f t="shared" si="57"/>
        <v/>
      </c>
      <c r="AU158" s="130" t="str">
        <f t="shared" si="58"/>
        <v/>
      </c>
      <c r="AV158" s="130" t="str">
        <f t="shared" si="59"/>
        <v/>
      </c>
      <c r="AW158" s="130">
        <f t="shared" si="60"/>
        <v>0</v>
      </c>
      <c r="AX158" s="131">
        <f t="shared" si="61"/>
        <v>117</v>
      </c>
      <c r="AY158" s="130">
        <f t="shared" si="62"/>
        <v>0</v>
      </c>
      <c r="AZ158" s="130">
        <f t="shared" si="63"/>
        <v>0</v>
      </c>
      <c r="BA158" s="130">
        <f t="shared" si="64"/>
        <v>0</v>
      </c>
      <c r="BB158" s="130">
        <f t="shared" si="65"/>
        <v>117</v>
      </c>
    </row>
    <row r="159" spans="1:54" ht="17.25" customHeight="1">
      <c r="A159" s="97"/>
      <c r="B159" s="98"/>
      <c r="C159" s="99" t="s">
        <v>106</v>
      </c>
      <c r="D159" s="27">
        <v>80</v>
      </c>
      <c r="E159" s="27">
        <f>408+152</f>
        <v>560</v>
      </c>
      <c r="F159" s="137">
        <v>88</v>
      </c>
      <c r="G159" s="159">
        <v>50</v>
      </c>
      <c r="H159" s="159">
        <f>58+15</f>
        <v>73</v>
      </c>
      <c r="I159" s="137">
        <v>40</v>
      </c>
      <c r="J159" s="159"/>
      <c r="K159" s="159"/>
      <c r="L159" s="159"/>
      <c r="M159" s="159"/>
      <c r="N159" s="159"/>
      <c r="O159" s="139"/>
      <c r="P159" s="159"/>
      <c r="Q159" s="159"/>
      <c r="R159" s="159"/>
      <c r="S159" s="159"/>
      <c r="T159" s="159"/>
      <c r="U159" s="139"/>
      <c r="V159" s="159"/>
      <c r="W159" s="159"/>
      <c r="X159" s="159"/>
      <c r="Y159" s="159"/>
      <c r="Z159" s="159"/>
      <c r="AA159" s="139"/>
      <c r="AB159" s="159"/>
      <c r="AC159" s="159"/>
      <c r="AD159" s="159"/>
      <c r="AE159" s="159"/>
      <c r="AF159" s="159"/>
      <c r="AG159" s="139"/>
      <c r="AH159" s="139">
        <v>2</v>
      </c>
      <c r="AI159" s="139" t="str">
        <f t="shared" si="46"/>
        <v/>
      </c>
      <c r="AJ159" s="139" t="str">
        <f t="shared" si="47"/>
        <v/>
      </c>
      <c r="AK159" s="139" t="str">
        <f t="shared" si="48"/>
        <v/>
      </c>
      <c r="AL159" s="139" t="str">
        <f t="shared" si="49"/>
        <v/>
      </c>
      <c r="AM159" s="139">
        <f t="shared" si="50"/>
        <v>0</v>
      </c>
      <c r="AN159" s="139">
        <f t="shared" si="51"/>
        <v>128</v>
      </c>
      <c r="AO159" s="139">
        <f t="shared" si="52"/>
        <v>0</v>
      </c>
      <c r="AP159" s="139">
        <f t="shared" si="53"/>
        <v>0</v>
      </c>
      <c r="AQ159" s="139">
        <f t="shared" si="54"/>
        <v>0</v>
      </c>
      <c r="AR159" s="139">
        <f t="shared" si="55"/>
        <v>128</v>
      </c>
      <c r="AS159" s="139" t="str">
        <f t="shared" si="56"/>
        <v/>
      </c>
      <c r="AT159" s="139" t="str">
        <f t="shared" si="57"/>
        <v/>
      </c>
      <c r="AU159" s="139" t="str">
        <f t="shared" si="58"/>
        <v/>
      </c>
      <c r="AV159" s="139" t="str">
        <f t="shared" si="59"/>
        <v/>
      </c>
      <c r="AW159" s="139">
        <f t="shared" si="60"/>
        <v>0</v>
      </c>
      <c r="AX159" s="140">
        <f t="shared" si="61"/>
        <v>128</v>
      </c>
      <c r="AY159" s="139">
        <f t="shared" si="62"/>
        <v>0</v>
      </c>
      <c r="AZ159" s="139">
        <f t="shared" si="63"/>
        <v>0</v>
      </c>
      <c r="BA159" s="139">
        <f t="shared" si="64"/>
        <v>0</v>
      </c>
      <c r="BB159" s="139">
        <f t="shared" si="65"/>
        <v>128</v>
      </c>
    </row>
    <row r="160" spans="1:54" ht="17.25" customHeight="1">
      <c r="A160" s="155"/>
      <c r="B160" s="156"/>
      <c r="C160" s="100" t="s">
        <v>121</v>
      </c>
      <c r="D160" s="123">
        <f>SUM(D153:D159)</f>
        <v>400</v>
      </c>
      <c r="E160" s="123">
        <f t="shared" ref="E160:BB160" si="67">SUM(E153:E159)</f>
        <v>2178</v>
      </c>
      <c r="F160" s="158">
        <f t="shared" si="67"/>
        <v>409</v>
      </c>
      <c r="G160" s="123">
        <f t="shared" si="67"/>
        <v>190</v>
      </c>
      <c r="H160" s="123">
        <f t="shared" si="67"/>
        <v>229</v>
      </c>
      <c r="I160" s="157">
        <f t="shared" si="67"/>
        <v>188</v>
      </c>
      <c r="J160" s="123">
        <f t="shared" si="67"/>
        <v>0</v>
      </c>
      <c r="K160" s="123">
        <f t="shared" si="67"/>
        <v>0</v>
      </c>
      <c r="L160" s="123">
        <f t="shared" si="67"/>
        <v>0</v>
      </c>
      <c r="M160" s="123">
        <f t="shared" si="67"/>
        <v>0</v>
      </c>
      <c r="N160" s="123">
        <f t="shared" si="67"/>
        <v>0</v>
      </c>
      <c r="O160" s="123">
        <f t="shared" si="67"/>
        <v>0</v>
      </c>
      <c r="P160" s="123">
        <f t="shared" si="67"/>
        <v>0</v>
      </c>
      <c r="Q160" s="123">
        <f t="shared" si="67"/>
        <v>0</v>
      </c>
      <c r="R160" s="123">
        <f t="shared" si="67"/>
        <v>0</v>
      </c>
      <c r="S160" s="123">
        <f t="shared" si="67"/>
        <v>20</v>
      </c>
      <c r="T160" s="123">
        <f t="shared" si="67"/>
        <v>10</v>
      </c>
      <c r="U160" s="123">
        <f t="shared" si="67"/>
        <v>8</v>
      </c>
      <c r="V160" s="123">
        <f t="shared" si="67"/>
        <v>0</v>
      </c>
      <c r="W160" s="123">
        <f t="shared" si="67"/>
        <v>0</v>
      </c>
      <c r="X160" s="123">
        <f t="shared" si="67"/>
        <v>0</v>
      </c>
      <c r="Y160" s="123">
        <f t="shared" si="67"/>
        <v>0</v>
      </c>
      <c r="Z160" s="123">
        <f t="shared" si="67"/>
        <v>0</v>
      </c>
      <c r="AA160" s="123">
        <f t="shared" si="67"/>
        <v>0</v>
      </c>
      <c r="AB160" s="123">
        <f t="shared" si="67"/>
        <v>0</v>
      </c>
      <c r="AC160" s="123">
        <f t="shared" si="67"/>
        <v>0</v>
      </c>
      <c r="AD160" s="123">
        <f t="shared" si="67"/>
        <v>0</v>
      </c>
      <c r="AE160" s="123">
        <f t="shared" si="67"/>
        <v>0</v>
      </c>
      <c r="AF160" s="123">
        <f t="shared" si="67"/>
        <v>0</v>
      </c>
      <c r="AG160" s="123">
        <f t="shared" si="67"/>
        <v>0</v>
      </c>
      <c r="AH160" s="123">
        <f t="shared" si="67"/>
        <v>12</v>
      </c>
      <c r="AI160" s="141">
        <f t="shared" si="67"/>
        <v>0</v>
      </c>
      <c r="AJ160" s="141">
        <f t="shared" si="67"/>
        <v>0</v>
      </c>
      <c r="AK160" s="141">
        <f t="shared" si="67"/>
        <v>0</v>
      </c>
      <c r="AL160" s="141">
        <f t="shared" si="67"/>
        <v>0</v>
      </c>
      <c r="AM160" s="141">
        <f t="shared" si="67"/>
        <v>0</v>
      </c>
      <c r="AN160" s="141">
        <f t="shared" si="67"/>
        <v>597</v>
      </c>
      <c r="AO160" s="141">
        <f t="shared" si="67"/>
        <v>0</v>
      </c>
      <c r="AP160" s="141">
        <f t="shared" si="67"/>
        <v>8</v>
      </c>
      <c r="AQ160" s="141">
        <f t="shared" si="67"/>
        <v>0</v>
      </c>
      <c r="AR160" s="141">
        <f t="shared" si="67"/>
        <v>605</v>
      </c>
      <c r="AS160" s="141">
        <f t="shared" si="67"/>
        <v>0</v>
      </c>
      <c r="AT160" s="141">
        <f t="shared" si="67"/>
        <v>0</v>
      </c>
      <c r="AU160" s="141">
        <f t="shared" si="67"/>
        <v>0</v>
      </c>
      <c r="AV160" s="141">
        <f t="shared" si="67"/>
        <v>0</v>
      </c>
      <c r="AW160" s="141">
        <f t="shared" si="67"/>
        <v>0</v>
      </c>
      <c r="AX160" s="142">
        <f t="shared" si="67"/>
        <v>597</v>
      </c>
      <c r="AY160" s="141">
        <f t="shared" si="67"/>
        <v>0</v>
      </c>
      <c r="AZ160" s="141">
        <f t="shared" si="67"/>
        <v>0</v>
      </c>
      <c r="BA160" s="141">
        <f t="shared" si="67"/>
        <v>0</v>
      </c>
      <c r="BB160" s="141">
        <f t="shared" si="67"/>
        <v>597</v>
      </c>
    </row>
    <row r="161" spans="1:54" ht="17.25" customHeight="1">
      <c r="A161" s="148" t="s">
        <v>130</v>
      </c>
      <c r="B161" s="149"/>
      <c r="C161" s="150"/>
      <c r="D161" s="30"/>
      <c r="E161" s="30"/>
      <c r="F161" s="152"/>
      <c r="G161" s="30"/>
      <c r="H161" s="30"/>
      <c r="I161" s="15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/>
      <c r="AY161" s="153"/>
      <c r="AZ161" s="153"/>
      <c r="BA161" s="153"/>
      <c r="BB161" s="153"/>
    </row>
    <row r="162" spans="1:54" ht="17.25" customHeight="1">
      <c r="A162" s="84"/>
      <c r="B162" s="82" t="s">
        <v>220</v>
      </c>
      <c r="C162" s="83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32"/>
      <c r="S162" s="26"/>
      <c r="T162" s="26"/>
      <c r="U162" s="13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1"/>
      <c r="AY162" s="130"/>
      <c r="AZ162" s="130"/>
      <c r="BA162" s="130"/>
      <c r="BB162" s="130"/>
    </row>
    <row r="163" spans="1:54" ht="17.25" customHeight="1">
      <c r="A163" s="84"/>
      <c r="B163" s="82"/>
      <c r="C163" s="83" t="s">
        <v>165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>
        <v>10</v>
      </c>
      <c r="Q163" s="26">
        <v>3</v>
      </c>
      <c r="R163" s="132">
        <v>3</v>
      </c>
      <c r="S163" s="26"/>
      <c r="T163" s="26"/>
      <c r="U163" s="134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>
        <v>2</v>
      </c>
      <c r="AI163" s="130" t="str">
        <f t="shared" si="46"/>
        <v/>
      </c>
      <c r="AJ163" s="130" t="str">
        <f t="shared" si="47"/>
        <v/>
      </c>
      <c r="AK163" s="130" t="str">
        <f t="shared" si="48"/>
        <v/>
      </c>
      <c r="AL163" s="130" t="str">
        <f t="shared" si="49"/>
        <v/>
      </c>
      <c r="AM163" s="130">
        <f t="shared" si="50"/>
        <v>0</v>
      </c>
      <c r="AN163" s="130">
        <f t="shared" si="51"/>
        <v>0</v>
      </c>
      <c r="AO163" s="130">
        <f t="shared" si="52"/>
        <v>0</v>
      </c>
      <c r="AP163" s="130">
        <f t="shared" si="53"/>
        <v>3</v>
      </c>
      <c r="AQ163" s="130">
        <f t="shared" si="54"/>
        <v>0</v>
      </c>
      <c r="AR163" s="130">
        <f t="shared" si="55"/>
        <v>3</v>
      </c>
      <c r="AS163" s="130" t="str">
        <f t="shared" si="56"/>
        <v/>
      </c>
      <c r="AT163" s="130" t="str">
        <f t="shared" si="57"/>
        <v/>
      </c>
      <c r="AU163" s="130" t="str">
        <f t="shared" si="58"/>
        <v/>
      </c>
      <c r="AV163" s="130" t="str">
        <f t="shared" si="59"/>
        <v/>
      </c>
      <c r="AW163" s="130">
        <f t="shared" si="60"/>
        <v>0</v>
      </c>
      <c r="AX163" s="131">
        <f t="shared" si="61"/>
        <v>0</v>
      </c>
      <c r="AY163" s="130">
        <f t="shared" si="62"/>
        <v>0</v>
      </c>
      <c r="AZ163" s="130">
        <f t="shared" si="63"/>
        <v>0</v>
      </c>
      <c r="BA163" s="130">
        <f t="shared" si="64"/>
        <v>0</v>
      </c>
      <c r="BB163" s="130">
        <f t="shared" si="65"/>
        <v>0</v>
      </c>
    </row>
    <row r="164" spans="1:54" ht="17.25" customHeight="1">
      <c r="A164" s="84"/>
      <c r="B164" s="82"/>
      <c r="C164" s="83" t="s">
        <v>166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>
        <v>7</v>
      </c>
      <c r="Q164" s="26">
        <v>4</v>
      </c>
      <c r="R164" s="132">
        <v>2</v>
      </c>
      <c r="S164" s="26"/>
      <c r="T164" s="26"/>
      <c r="U164" s="134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>
        <v>2</v>
      </c>
      <c r="AI164" s="130" t="str">
        <f t="shared" si="46"/>
        <v/>
      </c>
      <c r="AJ164" s="130" t="str">
        <f t="shared" si="47"/>
        <v/>
      </c>
      <c r="AK164" s="130" t="str">
        <f t="shared" si="48"/>
        <v/>
      </c>
      <c r="AL164" s="130" t="str">
        <f t="shared" si="49"/>
        <v/>
      </c>
      <c r="AM164" s="130">
        <f t="shared" si="50"/>
        <v>0</v>
      </c>
      <c r="AN164" s="130">
        <f t="shared" si="51"/>
        <v>0</v>
      </c>
      <c r="AO164" s="130">
        <f t="shared" si="52"/>
        <v>0</v>
      </c>
      <c r="AP164" s="130">
        <f t="shared" si="53"/>
        <v>2</v>
      </c>
      <c r="AQ164" s="130">
        <f t="shared" si="54"/>
        <v>0</v>
      </c>
      <c r="AR164" s="130">
        <f t="shared" si="55"/>
        <v>2</v>
      </c>
      <c r="AS164" s="130" t="str">
        <f t="shared" si="56"/>
        <v/>
      </c>
      <c r="AT164" s="130" t="str">
        <f t="shared" si="57"/>
        <v/>
      </c>
      <c r="AU164" s="130" t="str">
        <f t="shared" si="58"/>
        <v/>
      </c>
      <c r="AV164" s="130" t="str">
        <f t="shared" si="59"/>
        <v/>
      </c>
      <c r="AW164" s="130">
        <f t="shared" si="60"/>
        <v>0</v>
      </c>
      <c r="AX164" s="131">
        <f t="shared" si="61"/>
        <v>0</v>
      </c>
      <c r="AY164" s="130">
        <f t="shared" si="62"/>
        <v>0</v>
      </c>
      <c r="AZ164" s="130">
        <f t="shared" si="63"/>
        <v>0</v>
      </c>
      <c r="BA164" s="130">
        <f t="shared" si="64"/>
        <v>0</v>
      </c>
      <c r="BB164" s="130">
        <f t="shared" si="65"/>
        <v>0</v>
      </c>
    </row>
    <row r="165" spans="1:54" ht="17.25" customHeight="1">
      <c r="A165" s="84"/>
      <c r="B165" s="82" t="s">
        <v>185</v>
      </c>
      <c r="C165" s="83"/>
      <c r="D165" s="26"/>
      <c r="E165" s="26"/>
      <c r="F165" s="134"/>
      <c r="G165" s="26"/>
      <c r="H165" s="26"/>
      <c r="I165" s="132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1"/>
      <c r="AY165" s="130"/>
      <c r="AZ165" s="130"/>
      <c r="BA165" s="130"/>
      <c r="BB165" s="130"/>
    </row>
    <row r="166" spans="1:54" ht="17.25" customHeight="1">
      <c r="A166" s="84"/>
      <c r="B166" s="82"/>
      <c r="C166" s="83" t="s">
        <v>107</v>
      </c>
      <c r="D166" s="26">
        <v>35</v>
      </c>
      <c r="E166" s="26">
        <v>45</v>
      </c>
      <c r="F166" s="132">
        <v>33</v>
      </c>
      <c r="G166" s="26"/>
      <c r="H166" s="26"/>
      <c r="I166" s="134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>
        <v>2</v>
      </c>
      <c r="AI166" s="130" t="str">
        <f t="shared" si="46"/>
        <v/>
      </c>
      <c r="AJ166" s="130" t="str">
        <f t="shared" si="47"/>
        <v/>
      </c>
      <c r="AK166" s="130" t="str">
        <f t="shared" si="48"/>
        <v/>
      </c>
      <c r="AL166" s="130" t="str">
        <f t="shared" si="49"/>
        <v/>
      </c>
      <c r="AM166" s="130">
        <f t="shared" si="50"/>
        <v>0</v>
      </c>
      <c r="AN166" s="130">
        <f t="shared" si="51"/>
        <v>33</v>
      </c>
      <c r="AO166" s="130">
        <f t="shared" si="52"/>
        <v>0</v>
      </c>
      <c r="AP166" s="130">
        <f t="shared" si="53"/>
        <v>0</v>
      </c>
      <c r="AQ166" s="130">
        <f t="shared" si="54"/>
        <v>0</v>
      </c>
      <c r="AR166" s="130">
        <f t="shared" si="55"/>
        <v>33</v>
      </c>
      <c r="AS166" s="130" t="str">
        <f t="shared" si="56"/>
        <v/>
      </c>
      <c r="AT166" s="130" t="str">
        <f t="shared" si="57"/>
        <v/>
      </c>
      <c r="AU166" s="130" t="str">
        <f t="shared" si="58"/>
        <v/>
      </c>
      <c r="AV166" s="130" t="str">
        <f t="shared" si="59"/>
        <v/>
      </c>
      <c r="AW166" s="130">
        <f t="shared" si="60"/>
        <v>0</v>
      </c>
      <c r="AX166" s="131">
        <f t="shared" si="61"/>
        <v>33</v>
      </c>
      <c r="AY166" s="130">
        <f t="shared" si="62"/>
        <v>0</v>
      </c>
      <c r="AZ166" s="130">
        <f t="shared" si="63"/>
        <v>0</v>
      </c>
      <c r="BA166" s="130">
        <f t="shared" si="64"/>
        <v>0</v>
      </c>
      <c r="BB166" s="130">
        <f t="shared" si="65"/>
        <v>33</v>
      </c>
    </row>
    <row r="167" spans="1:54" ht="17.25" customHeight="1">
      <c r="A167" s="84"/>
      <c r="B167" s="82"/>
      <c r="C167" s="83" t="s">
        <v>108</v>
      </c>
      <c r="D167" s="26">
        <v>70</v>
      </c>
      <c r="E167" s="26">
        <v>70</v>
      </c>
      <c r="F167" s="132">
        <v>57</v>
      </c>
      <c r="G167" s="26"/>
      <c r="H167" s="26"/>
      <c r="I167" s="134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>
        <v>2</v>
      </c>
      <c r="AI167" s="130" t="str">
        <f t="shared" si="46"/>
        <v/>
      </c>
      <c r="AJ167" s="130" t="str">
        <f t="shared" si="47"/>
        <v/>
      </c>
      <c r="AK167" s="130" t="str">
        <f t="shared" si="48"/>
        <v/>
      </c>
      <c r="AL167" s="130" t="str">
        <f t="shared" si="49"/>
        <v/>
      </c>
      <c r="AM167" s="130">
        <f t="shared" si="50"/>
        <v>0</v>
      </c>
      <c r="AN167" s="130">
        <f t="shared" si="51"/>
        <v>57</v>
      </c>
      <c r="AO167" s="130">
        <f t="shared" si="52"/>
        <v>0</v>
      </c>
      <c r="AP167" s="130">
        <f t="shared" si="53"/>
        <v>0</v>
      </c>
      <c r="AQ167" s="130">
        <f t="shared" si="54"/>
        <v>0</v>
      </c>
      <c r="AR167" s="130">
        <f t="shared" si="55"/>
        <v>57</v>
      </c>
      <c r="AS167" s="130" t="str">
        <f t="shared" si="56"/>
        <v/>
      </c>
      <c r="AT167" s="130" t="str">
        <f t="shared" si="57"/>
        <v/>
      </c>
      <c r="AU167" s="130" t="str">
        <f t="shared" si="58"/>
        <v/>
      </c>
      <c r="AV167" s="130" t="str">
        <f t="shared" si="59"/>
        <v/>
      </c>
      <c r="AW167" s="130">
        <f t="shared" si="60"/>
        <v>0</v>
      </c>
      <c r="AX167" s="131">
        <f t="shared" si="61"/>
        <v>57</v>
      </c>
      <c r="AY167" s="130">
        <f t="shared" si="62"/>
        <v>0</v>
      </c>
      <c r="AZ167" s="130">
        <f t="shared" si="63"/>
        <v>0</v>
      </c>
      <c r="BA167" s="130">
        <f t="shared" si="64"/>
        <v>0</v>
      </c>
      <c r="BB167" s="130">
        <f t="shared" si="65"/>
        <v>57</v>
      </c>
    </row>
    <row r="168" spans="1:54" ht="17.25" customHeight="1">
      <c r="A168" s="84"/>
      <c r="B168" s="82"/>
      <c r="C168" s="83" t="s">
        <v>109</v>
      </c>
      <c r="D168" s="26">
        <v>50</v>
      </c>
      <c r="E168" s="26">
        <v>93</v>
      </c>
      <c r="F168" s="132">
        <v>45</v>
      </c>
      <c r="G168" s="26"/>
      <c r="H168" s="26"/>
      <c r="I168" s="134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>
        <v>2</v>
      </c>
      <c r="AI168" s="130" t="str">
        <f t="shared" si="46"/>
        <v/>
      </c>
      <c r="AJ168" s="130" t="str">
        <f t="shared" si="47"/>
        <v/>
      </c>
      <c r="AK168" s="130" t="str">
        <f t="shared" si="48"/>
        <v/>
      </c>
      <c r="AL168" s="130" t="str">
        <f t="shared" si="49"/>
        <v/>
      </c>
      <c r="AM168" s="130">
        <f t="shared" si="50"/>
        <v>0</v>
      </c>
      <c r="AN168" s="130">
        <f t="shared" si="51"/>
        <v>45</v>
      </c>
      <c r="AO168" s="130">
        <f t="shared" si="52"/>
        <v>0</v>
      </c>
      <c r="AP168" s="130">
        <f t="shared" si="53"/>
        <v>0</v>
      </c>
      <c r="AQ168" s="130">
        <f t="shared" si="54"/>
        <v>0</v>
      </c>
      <c r="AR168" s="130">
        <f t="shared" si="55"/>
        <v>45</v>
      </c>
      <c r="AS168" s="130" t="str">
        <f t="shared" si="56"/>
        <v/>
      </c>
      <c r="AT168" s="130" t="str">
        <f t="shared" si="57"/>
        <v/>
      </c>
      <c r="AU168" s="130" t="str">
        <f t="shared" si="58"/>
        <v/>
      </c>
      <c r="AV168" s="130" t="str">
        <f t="shared" si="59"/>
        <v/>
      </c>
      <c r="AW168" s="130">
        <f t="shared" si="60"/>
        <v>0</v>
      </c>
      <c r="AX168" s="131">
        <f t="shared" si="61"/>
        <v>45</v>
      </c>
      <c r="AY168" s="130">
        <f t="shared" si="62"/>
        <v>0</v>
      </c>
      <c r="AZ168" s="130">
        <f t="shared" si="63"/>
        <v>0</v>
      </c>
      <c r="BA168" s="130">
        <f t="shared" si="64"/>
        <v>0</v>
      </c>
      <c r="BB168" s="130">
        <f t="shared" si="65"/>
        <v>45</v>
      </c>
    </row>
    <row r="169" spans="1:54" ht="17.25" customHeight="1">
      <c r="A169" s="84"/>
      <c r="B169" s="82"/>
      <c r="C169" s="83" t="s">
        <v>110</v>
      </c>
      <c r="D169" s="26">
        <v>60</v>
      </c>
      <c r="E169" s="26">
        <v>91</v>
      </c>
      <c r="F169" s="132">
        <v>51</v>
      </c>
      <c r="G169" s="26">
        <v>30</v>
      </c>
      <c r="H169" s="26">
        <v>4</v>
      </c>
      <c r="I169" s="132">
        <v>66</v>
      </c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>
        <v>2</v>
      </c>
      <c r="AI169" s="130" t="str">
        <f t="shared" si="46"/>
        <v/>
      </c>
      <c r="AJ169" s="130" t="str">
        <f t="shared" si="47"/>
        <v/>
      </c>
      <c r="AK169" s="130" t="str">
        <f t="shared" si="48"/>
        <v/>
      </c>
      <c r="AL169" s="130" t="str">
        <f t="shared" si="49"/>
        <v/>
      </c>
      <c r="AM169" s="130">
        <f t="shared" si="50"/>
        <v>0</v>
      </c>
      <c r="AN169" s="130">
        <f t="shared" si="51"/>
        <v>117</v>
      </c>
      <c r="AO169" s="130">
        <f t="shared" si="52"/>
        <v>0</v>
      </c>
      <c r="AP169" s="130">
        <f t="shared" si="53"/>
        <v>0</v>
      </c>
      <c r="AQ169" s="130">
        <f t="shared" si="54"/>
        <v>0</v>
      </c>
      <c r="AR169" s="130">
        <f t="shared" si="55"/>
        <v>117</v>
      </c>
      <c r="AS169" s="130" t="str">
        <f t="shared" si="56"/>
        <v/>
      </c>
      <c r="AT169" s="130" t="str">
        <f t="shared" si="57"/>
        <v/>
      </c>
      <c r="AU169" s="130" t="str">
        <f t="shared" si="58"/>
        <v/>
      </c>
      <c r="AV169" s="130" t="str">
        <f t="shared" si="59"/>
        <v/>
      </c>
      <c r="AW169" s="130">
        <f t="shared" si="60"/>
        <v>0</v>
      </c>
      <c r="AX169" s="131">
        <f t="shared" si="61"/>
        <v>117</v>
      </c>
      <c r="AY169" s="130">
        <f t="shared" si="62"/>
        <v>0</v>
      </c>
      <c r="AZ169" s="130">
        <f t="shared" si="63"/>
        <v>0</v>
      </c>
      <c r="BA169" s="130">
        <f t="shared" si="64"/>
        <v>0</v>
      </c>
      <c r="BB169" s="130">
        <f t="shared" si="65"/>
        <v>117</v>
      </c>
    </row>
    <row r="170" spans="1:54" ht="17.25" customHeight="1">
      <c r="A170" s="84"/>
      <c r="B170" s="82"/>
      <c r="C170" s="83" t="s">
        <v>111</v>
      </c>
      <c r="D170" s="26">
        <v>30</v>
      </c>
      <c r="E170" s="26">
        <v>10</v>
      </c>
      <c r="F170" s="132">
        <v>15</v>
      </c>
      <c r="G170" s="26"/>
      <c r="H170" s="26"/>
      <c r="I170" s="134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>
        <v>2</v>
      </c>
      <c r="AI170" s="130" t="str">
        <f t="shared" si="46"/>
        <v/>
      </c>
      <c r="AJ170" s="130" t="str">
        <f t="shared" si="47"/>
        <v/>
      </c>
      <c r="AK170" s="130" t="str">
        <f t="shared" si="48"/>
        <v/>
      </c>
      <c r="AL170" s="130" t="str">
        <f t="shared" si="49"/>
        <v/>
      </c>
      <c r="AM170" s="130">
        <f t="shared" si="50"/>
        <v>0</v>
      </c>
      <c r="AN170" s="130">
        <f t="shared" si="51"/>
        <v>15</v>
      </c>
      <c r="AO170" s="130">
        <f t="shared" si="52"/>
        <v>0</v>
      </c>
      <c r="AP170" s="130">
        <f t="shared" si="53"/>
        <v>0</v>
      </c>
      <c r="AQ170" s="130">
        <f t="shared" si="54"/>
        <v>0</v>
      </c>
      <c r="AR170" s="130">
        <f t="shared" si="55"/>
        <v>15</v>
      </c>
      <c r="AS170" s="130" t="str">
        <f t="shared" si="56"/>
        <v/>
      </c>
      <c r="AT170" s="130" t="str">
        <f t="shared" si="57"/>
        <v/>
      </c>
      <c r="AU170" s="130" t="str">
        <f t="shared" si="58"/>
        <v/>
      </c>
      <c r="AV170" s="130" t="str">
        <f t="shared" si="59"/>
        <v/>
      </c>
      <c r="AW170" s="130">
        <f t="shared" si="60"/>
        <v>0</v>
      </c>
      <c r="AX170" s="131">
        <f t="shared" si="61"/>
        <v>15</v>
      </c>
      <c r="AY170" s="130">
        <f t="shared" si="62"/>
        <v>0</v>
      </c>
      <c r="AZ170" s="130">
        <f t="shared" si="63"/>
        <v>0</v>
      </c>
      <c r="BA170" s="130">
        <f t="shared" si="64"/>
        <v>0</v>
      </c>
      <c r="BB170" s="130">
        <f t="shared" si="65"/>
        <v>15</v>
      </c>
    </row>
    <row r="171" spans="1:54" ht="17.25" customHeight="1">
      <c r="A171" s="84"/>
      <c r="B171" s="82"/>
      <c r="C171" s="83" t="s">
        <v>112</v>
      </c>
      <c r="D171" s="26">
        <v>70</v>
      </c>
      <c r="E171" s="26">
        <v>190</v>
      </c>
      <c r="F171" s="132">
        <v>41</v>
      </c>
      <c r="G171" s="26">
        <v>30</v>
      </c>
      <c r="H171" s="26">
        <v>15</v>
      </c>
      <c r="I171" s="132">
        <v>28</v>
      </c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>
        <v>2</v>
      </c>
      <c r="AI171" s="130" t="str">
        <f t="shared" si="46"/>
        <v/>
      </c>
      <c r="AJ171" s="130" t="str">
        <f t="shared" si="47"/>
        <v/>
      </c>
      <c r="AK171" s="130" t="str">
        <f t="shared" si="48"/>
        <v/>
      </c>
      <c r="AL171" s="130" t="str">
        <f t="shared" si="49"/>
        <v/>
      </c>
      <c r="AM171" s="130">
        <f t="shared" si="50"/>
        <v>0</v>
      </c>
      <c r="AN171" s="130">
        <f t="shared" si="51"/>
        <v>69</v>
      </c>
      <c r="AO171" s="130">
        <f t="shared" si="52"/>
        <v>0</v>
      </c>
      <c r="AP171" s="130">
        <f t="shared" si="53"/>
        <v>0</v>
      </c>
      <c r="AQ171" s="130">
        <f t="shared" si="54"/>
        <v>0</v>
      </c>
      <c r="AR171" s="130">
        <f t="shared" si="55"/>
        <v>69</v>
      </c>
      <c r="AS171" s="130" t="str">
        <f t="shared" si="56"/>
        <v/>
      </c>
      <c r="AT171" s="130" t="str">
        <f t="shared" si="57"/>
        <v/>
      </c>
      <c r="AU171" s="130" t="str">
        <f t="shared" si="58"/>
        <v/>
      </c>
      <c r="AV171" s="130" t="str">
        <f t="shared" si="59"/>
        <v/>
      </c>
      <c r="AW171" s="130">
        <f t="shared" si="60"/>
        <v>0</v>
      </c>
      <c r="AX171" s="131">
        <f t="shared" si="61"/>
        <v>69</v>
      </c>
      <c r="AY171" s="130">
        <f t="shared" si="62"/>
        <v>0</v>
      </c>
      <c r="AZ171" s="130">
        <f t="shared" si="63"/>
        <v>0</v>
      </c>
      <c r="BA171" s="130">
        <f t="shared" si="64"/>
        <v>0</v>
      </c>
      <c r="BB171" s="130">
        <f t="shared" si="65"/>
        <v>69</v>
      </c>
    </row>
    <row r="172" spans="1:54" ht="17.25" customHeight="1">
      <c r="A172" s="97"/>
      <c r="B172" s="98"/>
      <c r="C172" s="99" t="s">
        <v>113</v>
      </c>
      <c r="D172" s="27">
        <v>60</v>
      </c>
      <c r="E172" s="27">
        <v>10</v>
      </c>
      <c r="F172" s="137">
        <v>48</v>
      </c>
      <c r="G172" s="27"/>
      <c r="H172" s="27"/>
      <c r="I172" s="138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>
        <v>2</v>
      </c>
      <c r="AI172" s="139" t="str">
        <f t="shared" si="46"/>
        <v/>
      </c>
      <c r="AJ172" s="139" t="str">
        <f t="shared" si="47"/>
        <v/>
      </c>
      <c r="AK172" s="139" t="str">
        <f t="shared" si="48"/>
        <v/>
      </c>
      <c r="AL172" s="139" t="str">
        <f t="shared" si="49"/>
        <v/>
      </c>
      <c r="AM172" s="139">
        <f t="shared" si="50"/>
        <v>0</v>
      </c>
      <c r="AN172" s="139">
        <f t="shared" si="51"/>
        <v>48</v>
      </c>
      <c r="AO172" s="139">
        <f t="shared" si="52"/>
        <v>0</v>
      </c>
      <c r="AP172" s="139">
        <f t="shared" si="53"/>
        <v>0</v>
      </c>
      <c r="AQ172" s="139">
        <f t="shared" si="54"/>
        <v>0</v>
      </c>
      <c r="AR172" s="139">
        <f t="shared" si="55"/>
        <v>48</v>
      </c>
      <c r="AS172" s="139" t="str">
        <f t="shared" si="56"/>
        <v/>
      </c>
      <c r="AT172" s="139" t="str">
        <f t="shared" si="57"/>
        <v/>
      </c>
      <c r="AU172" s="139" t="str">
        <f t="shared" si="58"/>
        <v/>
      </c>
      <c r="AV172" s="139" t="str">
        <f t="shared" si="59"/>
        <v/>
      </c>
      <c r="AW172" s="139">
        <f t="shared" si="60"/>
        <v>0</v>
      </c>
      <c r="AX172" s="140">
        <f t="shared" si="61"/>
        <v>48</v>
      </c>
      <c r="AY172" s="139">
        <f t="shared" si="62"/>
        <v>0</v>
      </c>
      <c r="AZ172" s="139">
        <f t="shared" si="63"/>
        <v>0</v>
      </c>
      <c r="BA172" s="139">
        <f t="shared" si="64"/>
        <v>0</v>
      </c>
      <c r="BB172" s="139">
        <f t="shared" si="65"/>
        <v>48</v>
      </c>
    </row>
    <row r="173" spans="1:54" ht="17.25" customHeight="1">
      <c r="A173" s="155"/>
      <c r="B173" s="156"/>
      <c r="C173" s="100" t="s">
        <v>121</v>
      </c>
      <c r="D173" s="123">
        <f>SUM(D162:D172)</f>
        <v>375</v>
      </c>
      <c r="E173" s="123">
        <f t="shared" ref="E173:BB173" si="68">SUM(E162:E172)</f>
        <v>509</v>
      </c>
      <c r="F173" s="157">
        <f t="shared" si="68"/>
        <v>290</v>
      </c>
      <c r="G173" s="123">
        <f t="shared" si="68"/>
        <v>60</v>
      </c>
      <c r="H173" s="123">
        <f t="shared" si="68"/>
        <v>19</v>
      </c>
      <c r="I173" s="158">
        <f t="shared" si="68"/>
        <v>94</v>
      </c>
      <c r="J173" s="123">
        <f t="shared" si="68"/>
        <v>0</v>
      </c>
      <c r="K173" s="123">
        <f t="shared" si="68"/>
        <v>0</v>
      </c>
      <c r="L173" s="123">
        <f t="shared" si="68"/>
        <v>0</v>
      </c>
      <c r="M173" s="123">
        <f t="shared" si="68"/>
        <v>0</v>
      </c>
      <c r="N173" s="123">
        <f t="shared" si="68"/>
        <v>0</v>
      </c>
      <c r="O173" s="123">
        <f t="shared" si="68"/>
        <v>0</v>
      </c>
      <c r="P173" s="123">
        <f t="shared" si="68"/>
        <v>17</v>
      </c>
      <c r="Q173" s="123">
        <f t="shared" si="68"/>
        <v>7</v>
      </c>
      <c r="R173" s="123">
        <f t="shared" si="68"/>
        <v>5</v>
      </c>
      <c r="S173" s="123">
        <f t="shared" si="68"/>
        <v>0</v>
      </c>
      <c r="T173" s="123">
        <f t="shared" si="68"/>
        <v>0</v>
      </c>
      <c r="U173" s="123">
        <f t="shared" si="68"/>
        <v>0</v>
      </c>
      <c r="V173" s="123">
        <f t="shared" si="68"/>
        <v>0</v>
      </c>
      <c r="W173" s="123">
        <f t="shared" si="68"/>
        <v>0</v>
      </c>
      <c r="X173" s="123">
        <f t="shared" si="68"/>
        <v>0</v>
      </c>
      <c r="Y173" s="123">
        <f t="shared" si="68"/>
        <v>0</v>
      </c>
      <c r="Z173" s="123">
        <f t="shared" si="68"/>
        <v>0</v>
      </c>
      <c r="AA173" s="123">
        <f t="shared" si="68"/>
        <v>0</v>
      </c>
      <c r="AB173" s="123">
        <f t="shared" si="68"/>
        <v>0</v>
      </c>
      <c r="AC173" s="123">
        <f t="shared" si="68"/>
        <v>0</v>
      </c>
      <c r="AD173" s="123">
        <f t="shared" si="68"/>
        <v>0</v>
      </c>
      <c r="AE173" s="123">
        <f t="shared" si="68"/>
        <v>0</v>
      </c>
      <c r="AF173" s="123">
        <f t="shared" si="68"/>
        <v>0</v>
      </c>
      <c r="AG173" s="123">
        <f t="shared" si="68"/>
        <v>0</v>
      </c>
      <c r="AH173" s="123">
        <f t="shared" si="68"/>
        <v>18</v>
      </c>
      <c r="AI173" s="141">
        <f t="shared" si="68"/>
        <v>0</v>
      </c>
      <c r="AJ173" s="141">
        <f t="shared" si="68"/>
        <v>0</v>
      </c>
      <c r="AK173" s="141">
        <f t="shared" si="68"/>
        <v>0</v>
      </c>
      <c r="AL173" s="141">
        <f t="shared" si="68"/>
        <v>0</v>
      </c>
      <c r="AM173" s="141">
        <f t="shared" si="68"/>
        <v>0</v>
      </c>
      <c r="AN173" s="141">
        <f t="shared" si="68"/>
        <v>384</v>
      </c>
      <c r="AO173" s="141">
        <f t="shared" si="68"/>
        <v>0</v>
      </c>
      <c r="AP173" s="141">
        <f t="shared" si="68"/>
        <v>5</v>
      </c>
      <c r="AQ173" s="141">
        <f t="shared" si="68"/>
        <v>0</v>
      </c>
      <c r="AR173" s="141">
        <f t="shared" si="68"/>
        <v>389</v>
      </c>
      <c r="AS173" s="141">
        <f t="shared" si="68"/>
        <v>0</v>
      </c>
      <c r="AT173" s="141">
        <f t="shared" si="68"/>
        <v>0</v>
      </c>
      <c r="AU173" s="141">
        <f t="shared" si="68"/>
        <v>0</v>
      </c>
      <c r="AV173" s="141">
        <f t="shared" si="68"/>
        <v>0</v>
      </c>
      <c r="AW173" s="141">
        <f t="shared" si="68"/>
        <v>0</v>
      </c>
      <c r="AX173" s="142">
        <f t="shared" si="68"/>
        <v>384</v>
      </c>
      <c r="AY173" s="141">
        <f t="shared" si="68"/>
        <v>0</v>
      </c>
      <c r="AZ173" s="141">
        <f t="shared" si="68"/>
        <v>0</v>
      </c>
      <c r="BA173" s="141">
        <f t="shared" si="68"/>
        <v>0</v>
      </c>
      <c r="BB173" s="141">
        <f t="shared" si="68"/>
        <v>384</v>
      </c>
    </row>
    <row r="174" spans="1:54" ht="17.25" customHeight="1">
      <c r="A174" s="148" t="s">
        <v>224</v>
      </c>
      <c r="B174" s="149"/>
      <c r="C174" s="150"/>
      <c r="D174" s="30"/>
      <c r="E174" s="30"/>
      <c r="F174" s="151"/>
      <c r="G174" s="30"/>
      <c r="H174" s="30"/>
      <c r="I174" s="152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/>
      <c r="AY174" s="153"/>
      <c r="AZ174" s="153"/>
      <c r="BA174" s="153"/>
      <c r="BB174" s="153"/>
    </row>
    <row r="175" spans="1:54" ht="17.25" customHeight="1">
      <c r="A175" s="84"/>
      <c r="B175" s="82" t="s">
        <v>195</v>
      </c>
      <c r="C175" s="83"/>
      <c r="D175" s="26"/>
      <c r="E175" s="26"/>
      <c r="F175" s="132"/>
      <c r="G175" s="26"/>
      <c r="H175" s="26"/>
      <c r="I175" s="134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1"/>
      <c r="AY175" s="130"/>
      <c r="AZ175" s="130"/>
      <c r="BA175" s="130"/>
      <c r="BB175" s="130"/>
    </row>
    <row r="176" spans="1:54" ht="17.25" customHeight="1">
      <c r="A176" s="84"/>
      <c r="B176" s="82"/>
      <c r="C176" s="83" t="s">
        <v>114</v>
      </c>
      <c r="D176" s="26">
        <v>90</v>
      </c>
      <c r="E176" s="26">
        <v>387</v>
      </c>
      <c r="F176" s="132">
        <v>81</v>
      </c>
      <c r="G176" s="26"/>
      <c r="H176" s="26"/>
      <c r="I176" s="134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>
        <v>2</v>
      </c>
      <c r="AI176" s="130" t="str">
        <f t="shared" si="46"/>
        <v/>
      </c>
      <c r="AJ176" s="130" t="str">
        <f t="shared" si="47"/>
        <v/>
      </c>
      <c r="AK176" s="130" t="str">
        <f t="shared" si="48"/>
        <v/>
      </c>
      <c r="AL176" s="130" t="str">
        <f t="shared" si="49"/>
        <v/>
      </c>
      <c r="AM176" s="130">
        <f t="shared" si="50"/>
        <v>0</v>
      </c>
      <c r="AN176" s="130">
        <f t="shared" si="51"/>
        <v>81</v>
      </c>
      <c r="AO176" s="130">
        <f t="shared" si="52"/>
        <v>0</v>
      </c>
      <c r="AP176" s="130">
        <f t="shared" si="53"/>
        <v>0</v>
      </c>
      <c r="AQ176" s="130">
        <f t="shared" si="54"/>
        <v>0</v>
      </c>
      <c r="AR176" s="130">
        <f t="shared" si="55"/>
        <v>81</v>
      </c>
      <c r="AS176" s="130" t="str">
        <f t="shared" si="56"/>
        <v/>
      </c>
      <c r="AT176" s="130" t="str">
        <f t="shared" si="57"/>
        <v/>
      </c>
      <c r="AU176" s="130" t="str">
        <f t="shared" si="58"/>
        <v/>
      </c>
      <c r="AV176" s="130" t="str">
        <f t="shared" si="59"/>
        <v/>
      </c>
      <c r="AW176" s="130">
        <f t="shared" si="60"/>
        <v>0</v>
      </c>
      <c r="AX176" s="131">
        <f t="shared" si="61"/>
        <v>81</v>
      </c>
      <c r="AY176" s="130">
        <f t="shared" si="62"/>
        <v>0</v>
      </c>
      <c r="AZ176" s="130">
        <f t="shared" si="63"/>
        <v>0</v>
      </c>
      <c r="BA176" s="130">
        <f t="shared" si="64"/>
        <v>0</v>
      </c>
      <c r="BB176" s="130">
        <f t="shared" si="65"/>
        <v>81</v>
      </c>
    </row>
    <row r="177" spans="1:54" ht="17.25" customHeight="1">
      <c r="A177" s="97"/>
      <c r="B177" s="98"/>
      <c r="C177" s="99" t="s">
        <v>115</v>
      </c>
      <c r="D177" s="27">
        <v>90</v>
      </c>
      <c r="E177" s="27">
        <v>387</v>
      </c>
      <c r="F177" s="137">
        <v>78</v>
      </c>
      <c r="G177" s="27"/>
      <c r="H177" s="27"/>
      <c r="I177" s="138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>
        <v>2</v>
      </c>
      <c r="AI177" s="139" t="str">
        <f t="shared" si="46"/>
        <v/>
      </c>
      <c r="AJ177" s="139" t="str">
        <f t="shared" si="47"/>
        <v/>
      </c>
      <c r="AK177" s="139" t="str">
        <f t="shared" si="48"/>
        <v/>
      </c>
      <c r="AL177" s="139" t="str">
        <f t="shared" si="49"/>
        <v/>
      </c>
      <c r="AM177" s="139">
        <f t="shared" si="50"/>
        <v>0</v>
      </c>
      <c r="AN177" s="139">
        <f t="shared" si="51"/>
        <v>78</v>
      </c>
      <c r="AO177" s="139">
        <f t="shared" si="52"/>
        <v>0</v>
      </c>
      <c r="AP177" s="139">
        <f t="shared" si="53"/>
        <v>0</v>
      </c>
      <c r="AQ177" s="139">
        <f t="shared" si="54"/>
        <v>0</v>
      </c>
      <c r="AR177" s="139">
        <f t="shared" si="55"/>
        <v>78</v>
      </c>
      <c r="AS177" s="139" t="str">
        <f t="shared" si="56"/>
        <v/>
      </c>
      <c r="AT177" s="139" t="str">
        <f t="shared" si="57"/>
        <v/>
      </c>
      <c r="AU177" s="139" t="str">
        <f t="shared" si="58"/>
        <v/>
      </c>
      <c r="AV177" s="139" t="str">
        <f t="shared" si="59"/>
        <v/>
      </c>
      <c r="AW177" s="139">
        <f t="shared" si="60"/>
        <v>0</v>
      </c>
      <c r="AX177" s="140">
        <f t="shared" si="61"/>
        <v>78</v>
      </c>
      <c r="AY177" s="139">
        <f t="shared" si="62"/>
        <v>0</v>
      </c>
      <c r="AZ177" s="139">
        <f t="shared" si="63"/>
        <v>0</v>
      </c>
      <c r="BA177" s="139">
        <f t="shared" si="64"/>
        <v>0</v>
      </c>
      <c r="BB177" s="139">
        <f t="shared" si="65"/>
        <v>78</v>
      </c>
    </row>
    <row r="178" spans="1:54" ht="17.25" customHeight="1">
      <c r="A178" s="155"/>
      <c r="B178" s="156"/>
      <c r="C178" s="100" t="s">
        <v>121</v>
      </c>
      <c r="D178" s="123">
        <f>SUM(D176:D177)</f>
        <v>180</v>
      </c>
      <c r="E178" s="123">
        <f t="shared" ref="E178:BB178" si="69">SUM(E176:E177)</f>
        <v>774</v>
      </c>
      <c r="F178" s="157">
        <f t="shared" si="69"/>
        <v>159</v>
      </c>
      <c r="G178" s="123">
        <f t="shared" si="69"/>
        <v>0</v>
      </c>
      <c r="H178" s="123">
        <f t="shared" si="69"/>
        <v>0</v>
      </c>
      <c r="I178" s="158">
        <f t="shared" si="69"/>
        <v>0</v>
      </c>
      <c r="J178" s="123">
        <f t="shared" si="69"/>
        <v>0</v>
      </c>
      <c r="K178" s="123">
        <f t="shared" si="69"/>
        <v>0</v>
      </c>
      <c r="L178" s="123">
        <f t="shared" si="69"/>
        <v>0</v>
      </c>
      <c r="M178" s="123">
        <f t="shared" si="69"/>
        <v>0</v>
      </c>
      <c r="N178" s="123">
        <f t="shared" si="69"/>
        <v>0</v>
      </c>
      <c r="O178" s="123">
        <f t="shared" si="69"/>
        <v>0</v>
      </c>
      <c r="P178" s="123">
        <f t="shared" si="69"/>
        <v>0</v>
      </c>
      <c r="Q178" s="123">
        <f t="shared" si="69"/>
        <v>0</v>
      </c>
      <c r="R178" s="123">
        <f t="shared" si="69"/>
        <v>0</v>
      </c>
      <c r="S178" s="123">
        <f t="shared" si="69"/>
        <v>0</v>
      </c>
      <c r="T178" s="123">
        <f t="shared" si="69"/>
        <v>0</v>
      </c>
      <c r="U178" s="123">
        <f t="shared" si="69"/>
        <v>0</v>
      </c>
      <c r="V178" s="123">
        <f t="shared" si="69"/>
        <v>0</v>
      </c>
      <c r="W178" s="123">
        <f t="shared" si="69"/>
        <v>0</v>
      </c>
      <c r="X178" s="123">
        <f t="shared" si="69"/>
        <v>0</v>
      </c>
      <c r="Y178" s="123">
        <f t="shared" si="69"/>
        <v>0</v>
      </c>
      <c r="Z178" s="123">
        <f t="shared" si="69"/>
        <v>0</v>
      </c>
      <c r="AA178" s="123">
        <f t="shared" si="69"/>
        <v>0</v>
      </c>
      <c r="AB178" s="123">
        <f t="shared" si="69"/>
        <v>0</v>
      </c>
      <c r="AC178" s="123">
        <f t="shared" si="69"/>
        <v>0</v>
      </c>
      <c r="AD178" s="123">
        <f t="shared" si="69"/>
        <v>0</v>
      </c>
      <c r="AE178" s="123">
        <f t="shared" si="69"/>
        <v>0</v>
      </c>
      <c r="AF178" s="123">
        <f t="shared" si="69"/>
        <v>0</v>
      </c>
      <c r="AG178" s="123">
        <f t="shared" si="69"/>
        <v>0</v>
      </c>
      <c r="AH178" s="123">
        <f t="shared" si="69"/>
        <v>4</v>
      </c>
      <c r="AI178" s="141">
        <f t="shared" si="69"/>
        <v>0</v>
      </c>
      <c r="AJ178" s="141">
        <f t="shared" si="69"/>
        <v>0</v>
      </c>
      <c r="AK178" s="141">
        <f t="shared" si="69"/>
        <v>0</v>
      </c>
      <c r="AL178" s="141">
        <f t="shared" si="69"/>
        <v>0</v>
      </c>
      <c r="AM178" s="141">
        <f t="shared" si="69"/>
        <v>0</v>
      </c>
      <c r="AN178" s="141">
        <f t="shared" si="69"/>
        <v>159</v>
      </c>
      <c r="AO178" s="141">
        <f t="shared" si="69"/>
        <v>0</v>
      </c>
      <c r="AP178" s="141">
        <f t="shared" si="69"/>
        <v>0</v>
      </c>
      <c r="AQ178" s="141">
        <f t="shared" si="69"/>
        <v>0</v>
      </c>
      <c r="AR178" s="141">
        <f t="shared" si="69"/>
        <v>159</v>
      </c>
      <c r="AS178" s="141">
        <f t="shared" si="69"/>
        <v>0</v>
      </c>
      <c r="AT178" s="141">
        <f t="shared" si="69"/>
        <v>0</v>
      </c>
      <c r="AU178" s="141">
        <f t="shared" si="69"/>
        <v>0</v>
      </c>
      <c r="AV178" s="141">
        <f t="shared" si="69"/>
        <v>0</v>
      </c>
      <c r="AW178" s="141">
        <f t="shared" si="69"/>
        <v>0</v>
      </c>
      <c r="AX178" s="142">
        <f t="shared" si="69"/>
        <v>159</v>
      </c>
      <c r="AY178" s="141">
        <f t="shared" si="69"/>
        <v>0</v>
      </c>
      <c r="AZ178" s="141">
        <f t="shared" si="69"/>
        <v>0</v>
      </c>
      <c r="BA178" s="141">
        <f t="shared" si="69"/>
        <v>0</v>
      </c>
      <c r="BB178" s="141">
        <f t="shared" si="69"/>
        <v>159</v>
      </c>
    </row>
    <row r="179" spans="1:54" ht="17.25" customHeight="1">
      <c r="A179" s="148" t="s">
        <v>225</v>
      </c>
      <c r="B179" s="149"/>
      <c r="C179" s="150"/>
      <c r="D179" s="30"/>
      <c r="E179" s="30"/>
      <c r="F179" s="151"/>
      <c r="G179" s="30"/>
      <c r="H179" s="30"/>
      <c r="I179" s="152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4"/>
      <c r="AY179" s="153"/>
      <c r="AZ179" s="153"/>
      <c r="BA179" s="153"/>
      <c r="BB179" s="153"/>
    </row>
    <row r="180" spans="1:54" ht="17.25" customHeight="1">
      <c r="A180" s="84"/>
      <c r="B180" s="82" t="s">
        <v>210</v>
      </c>
      <c r="C180" s="83"/>
      <c r="D180" s="26"/>
      <c r="E180" s="26"/>
      <c r="F180" s="132"/>
      <c r="G180" s="26"/>
      <c r="H180" s="26"/>
      <c r="I180" s="134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1"/>
      <c r="AY180" s="130"/>
      <c r="AZ180" s="130"/>
      <c r="BA180" s="130"/>
      <c r="BB180" s="130"/>
    </row>
    <row r="181" spans="1:54" ht="17.25" customHeight="1">
      <c r="A181" s="84"/>
      <c r="B181" s="82"/>
      <c r="C181" s="83" t="s">
        <v>228</v>
      </c>
      <c r="D181" s="26">
        <v>50</v>
      </c>
      <c r="E181" s="26">
        <v>160</v>
      </c>
      <c r="F181" s="132">
        <v>44</v>
      </c>
      <c r="G181" s="26"/>
      <c r="H181" s="26"/>
      <c r="I181" s="134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>
        <v>2</v>
      </c>
      <c r="AI181" s="130" t="str">
        <f t="shared" si="46"/>
        <v/>
      </c>
      <c r="AJ181" s="130" t="str">
        <f t="shared" si="47"/>
        <v/>
      </c>
      <c r="AK181" s="130" t="str">
        <f t="shared" si="48"/>
        <v/>
      </c>
      <c r="AL181" s="130" t="str">
        <f t="shared" si="49"/>
        <v/>
      </c>
      <c r="AM181" s="130">
        <f t="shared" si="50"/>
        <v>0</v>
      </c>
      <c r="AN181" s="130">
        <f t="shared" si="51"/>
        <v>44</v>
      </c>
      <c r="AO181" s="130">
        <f t="shared" si="52"/>
        <v>0</v>
      </c>
      <c r="AP181" s="130">
        <f t="shared" si="53"/>
        <v>0</v>
      </c>
      <c r="AQ181" s="130">
        <f t="shared" si="54"/>
        <v>0</v>
      </c>
      <c r="AR181" s="130">
        <f t="shared" si="55"/>
        <v>44</v>
      </c>
      <c r="AS181" s="130" t="str">
        <f t="shared" si="56"/>
        <v/>
      </c>
      <c r="AT181" s="130" t="str">
        <f t="shared" si="57"/>
        <v/>
      </c>
      <c r="AU181" s="130" t="str">
        <f t="shared" si="58"/>
        <v/>
      </c>
      <c r="AV181" s="130" t="str">
        <f t="shared" si="59"/>
        <v/>
      </c>
      <c r="AW181" s="130">
        <f t="shared" si="60"/>
        <v>0</v>
      </c>
      <c r="AX181" s="131">
        <f t="shared" si="61"/>
        <v>44</v>
      </c>
      <c r="AY181" s="130">
        <f t="shared" si="62"/>
        <v>0</v>
      </c>
      <c r="AZ181" s="130">
        <f t="shared" si="63"/>
        <v>0</v>
      </c>
      <c r="BA181" s="130">
        <f t="shared" si="64"/>
        <v>0</v>
      </c>
      <c r="BB181" s="130">
        <f t="shared" si="65"/>
        <v>44</v>
      </c>
    </row>
    <row r="182" spans="1:54" ht="17.25" customHeight="1">
      <c r="A182" s="84"/>
      <c r="B182" s="82" t="s">
        <v>185</v>
      </c>
      <c r="C182" s="83"/>
      <c r="D182" s="26"/>
      <c r="E182" s="26"/>
      <c r="F182" s="132"/>
      <c r="G182" s="26"/>
      <c r="H182" s="26"/>
      <c r="I182" s="134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1"/>
      <c r="AY182" s="130"/>
      <c r="AZ182" s="130"/>
      <c r="BA182" s="130"/>
      <c r="BB182" s="130"/>
    </row>
    <row r="183" spans="1:54" ht="17.25" customHeight="1">
      <c r="A183" s="97"/>
      <c r="B183" s="98"/>
      <c r="C183" s="99" t="s">
        <v>117</v>
      </c>
      <c r="D183" s="27">
        <v>60</v>
      </c>
      <c r="E183" s="27">
        <v>16</v>
      </c>
      <c r="F183" s="137">
        <v>22</v>
      </c>
      <c r="G183" s="27"/>
      <c r="H183" s="27"/>
      <c r="I183" s="138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>
        <v>2</v>
      </c>
      <c r="AI183" s="139" t="str">
        <f t="shared" si="46"/>
        <v/>
      </c>
      <c r="AJ183" s="139" t="str">
        <f t="shared" si="47"/>
        <v/>
      </c>
      <c r="AK183" s="139" t="str">
        <f t="shared" si="48"/>
        <v/>
      </c>
      <c r="AL183" s="139" t="str">
        <f t="shared" si="49"/>
        <v/>
      </c>
      <c r="AM183" s="139">
        <f t="shared" si="50"/>
        <v>0</v>
      </c>
      <c r="AN183" s="139">
        <f t="shared" si="51"/>
        <v>22</v>
      </c>
      <c r="AO183" s="139">
        <f t="shared" si="52"/>
        <v>0</v>
      </c>
      <c r="AP183" s="139">
        <f t="shared" si="53"/>
        <v>0</v>
      </c>
      <c r="AQ183" s="139">
        <f t="shared" si="54"/>
        <v>0</v>
      </c>
      <c r="AR183" s="139">
        <f t="shared" si="55"/>
        <v>22</v>
      </c>
      <c r="AS183" s="139" t="str">
        <f t="shared" si="56"/>
        <v/>
      </c>
      <c r="AT183" s="139" t="str">
        <f t="shared" si="57"/>
        <v/>
      </c>
      <c r="AU183" s="139" t="str">
        <f t="shared" si="58"/>
        <v/>
      </c>
      <c r="AV183" s="139" t="str">
        <f t="shared" si="59"/>
        <v/>
      </c>
      <c r="AW183" s="139">
        <f t="shared" si="60"/>
        <v>0</v>
      </c>
      <c r="AX183" s="140">
        <f t="shared" si="61"/>
        <v>22</v>
      </c>
      <c r="AY183" s="139">
        <f t="shared" si="62"/>
        <v>0</v>
      </c>
      <c r="AZ183" s="139">
        <f t="shared" si="63"/>
        <v>0</v>
      </c>
      <c r="BA183" s="139">
        <f t="shared" si="64"/>
        <v>0</v>
      </c>
      <c r="BB183" s="139">
        <f t="shared" si="65"/>
        <v>22</v>
      </c>
    </row>
    <row r="184" spans="1:54" ht="17.25" customHeight="1">
      <c r="A184" s="33"/>
      <c r="B184" s="95"/>
      <c r="C184" s="100" t="s">
        <v>121</v>
      </c>
      <c r="D184" s="123">
        <f>SUM(D180:D183)</f>
        <v>110</v>
      </c>
      <c r="E184" s="123">
        <f t="shared" ref="E184:BB184" si="70">SUM(E180:E183)</f>
        <v>176</v>
      </c>
      <c r="F184" s="123">
        <f t="shared" si="70"/>
        <v>66</v>
      </c>
      <c r="G184" s="123">
        <f t="shared" si="70"/>
        <v>0</v>
      </c>
      <c r="H184" s="123">
        <f t="shared" si="70"/>
        <v>0</v>
      </c>
      <c r="I184" s="123">
        <f t="shared" si="70"/>
        <v>0</v>
      </c>
      <c r="J184" s="123">
        <f t="shared" si="70"/>
        <v>0</v>
      </c>
      <c r="K184" s="123">
        <f t="shared" si="70"/>
        <v>0</v>
      </c>
      <c r="L184" s="123">
        <f t="shared" si="70"/>
        <v>0</v>
      </c>
      <c r="M184" s="123">
        <f t="shared" si="70"/>
        <v>0</v>
      </c>
      <c r="N184" s="123">
        <f t="shared" si="70"/>
        <v>0</v>
      </c>
      <c r="O184" s="123">
        <f t="shared" si="70"/>
        <v>0</v>
      </c>
      <c r="P184" s="123">
        <f t="shared" si="70"/>
        <v>0</v>
      </c>
      <c r="Q184" s="123">
        <f t="shared" si="70"/>
        <v>0</v>
      </c>
      <c r="R184" s="123">
        <f t="shared" si="70"/>
        <v>0</v>
      </c>
      <c r="S184" s="123">
        <f t="shared" si="70"/>
        <v>0</v>
      </c>
      <c r="T184" s="123">
        <f t="shared" si="70"/>
        <v>0</v>
      </c>
      <c r="U184" s="123">
        <f t="shared" si="70"/>
        <v>0</v>
      </c>
      <c r="V184" s="123">
        <f t="shared" si="70"/>
        <v>0</v>
      </c>
      <c r="W184" s="123">
        <f t="shared" si="70"/>
        <v>0</v>
      </c>
      <c r="X184" s="123">
        <f t="shared" si="70"/>
        <v>0</v>
      </c>
      <c r="Y184" s="123">
        <f t="shared" si="70"/>
        <v>0</v>
      </c>
      <c r="Z184" s="123">
        <f t="shared" si="70"/>
        <v>0</v>
      </c>
      <c r="AA184" s="123">
        <f t="shared" si="70"/>
        <v>0</v>
      </c>
      <c r="AB184" s="123">
        <f t="shared" si="70"/>
        <v>0</v>
      </c>
      <c r="AC184" s="123">
        <f t="shared" si="70"/>
        <v>0</v>
      </c>
      <c r="AD184" s="123">
        <f t="shared" si="70"/>
        <v>0</v>
      </c>
      <c r="AE184" s="123">
        <f t="shared" si="70"/>
        <v>0</v>
      </c>
      <c r="AF184" s="123">
        <f t="shared" si="70"/>
        <v>0</v>
      </c>
      <c r="AG184" s="123">
        <f t="shared" si="70"/>
        <v>0</v>
      </c>
      <c r="AH184" s="123">
        <f t="shared" si="70"/>
        <v>4</v>
      </c>
      <c r="AI184" s="141">
        <f t="shared" si="70"/>
        <v>0</v>
      </c>
      <c r="AJ184" s="141">
        <f t="shared" si="70"/>
        <v>0</v>
      </c>
      <c r="AK184" s="141">
        <f t="shared" si="70"/>
        <v>0</v>
      </c>
      <c r="AL184" s="141">
        <f t="shared" si="70"/>
        <v>0</v>
      </c>
      <c r="AM184" s="141">
        <f t="shared" si="70"/>
        <v>0</v>
      </c>
      <c r="AN184" s="141">
        <f t="shared" si="70"/>
        <v>66</v>
      </c>
      <c r="AO184" s="141">
        <f t="shared" si="70"/>
        <v>0</v>
      </c>
      <c r="AP184" s="141">
        <f t="shared" si="70"/>
        <v>0</v>
      </c>
      <c r="AQ184" s="141">
        <f t="shared" si="70"/>
        <v>0</v>
      </c>
      <c r="AR184" s="141">
        <f t="shared" si="70"/>
        <v>66</v>
      </c>
      <c r="AS184" s="141">
        <f t="shared" si="70"/>
        <v>0</v>
      </c>
      <c r="AT184" s="141">
        <f t="shared" si="70"/>
        <v>0</v>
      </c>
      <c r="AU184" s="141">
        <f t="shared" si="70"/>
        <v>0</v>
      </c>
      <c r="AV184" s="141">
        <f t="shared" si="70"/>
        <v>0</v>
      </c>
      <c r="AW184" s="141">
        <f t="shared" si="70"/>
        <v>0</v>
      </c>
      <c r="AX184" s="142">
        <f t="shared" si="70"/>
        <v>66</v>
      </c>
      <c r="AY184" s="141">
        <f t="shared" si="70"/>
        <v>0</v>
      </c>
      <c r="AZ184" s="141">
        <f t="shared" si="70"/>
        <v>0</v>
      </c>
      <c r="BA184" s="141">
        <f t="shared" si="70"/>
        <v>0</v>
      </c>
      <c r="BB184" s="141">
        <f t="shared" si="70"/>
        <v>66</v>
      </c>
    </row>
    <row r="185" spans="1:54" ht="17.25" customHeight="1">
      <c r="A185" s="33"/>
      <c r="B185" s="95"/>
      <c r="C185" s="96" t="s">
        <v>168</v>
      </c>
      <c r="D185" s="123">
        <f>D12+D36+D48+D84+D117+D129+D150+D160+D173+D178+D184</f>
        <v>6110</v>
      </c>
      <c r="E185" s="144">
        <f t="shared" ref="E185:BB185" si="71">E12+E36+E48+E84+E117+E129+E150+E160+E173+E178+E184</f>
        <v>18112</v>
      </c>
      <c r="F185" s="123">
        <f t="shared" si="71"/>
        <v>5444</v>
      </c>
      <c r="G185" s="123">
        <f t="shared" si="71"/>
        <v>855</v>
      </c>
      <c r="H185" s="123">
        <f t="shared" si="71"/>
        <v>730</v>
      </c>
      <c r="I185" s="123">
        <f t="shared" si="71"/>
        <v>775</v>
      </c>
      <c r="J185" s="123">
        <f t="shared" si="71"/>
        <v>0</v>
      </c>
      <c r="K185" s="123">
        <f t="shared" si="71"/>
        <v>0</v>
      </c>
      <c r="L185" s="123">
        <f t="shared" si="71"/>
        <v>0</v>
      </c>
      <c r="M185" s="123">
        <f t="shared" si="71"/>
        <v>200</v>
      </c>
      <c r="N185" s="123">
        <f t="shared" si="71"/>
        <v>61</v>
      </c>
      <c r="O185" s="123">
        <f t="shared" si="71"/>
        <v>49</v>
      </c>
      <c r="P185" s="123">
        <f t="shared" si="71"/>
        <v>136</v>
      </c>
      <c r="Q185" s="123">
        <f t="shared" si="71"/>
        <v>44</v>
      </c>
      <c r="R185" s="123">
        <f t="shared" si="71"/>
        <v>30</v>
      </c>
      <c r="S185" s="123">
        <f t="shared" si="71"/>
        <v>441</v>
      </c>
      <c r="T185" s="123">
        <f t="shared" si="71"/>
        <v>338</v>
      </c>
      <c r="U185" s="123">
        <f t="shared" si="71"/>
        <v>229</v>
      </c>
      <c r="V185" s="123">
        <f t="shared" si="71"/>
        <v>0</v>
      </c>
      <c r="W185" s="123">
        <f t="shared" si="71"/>
        <v>0</v>
      </c>
      <c r="X185" s="123">
        <f t="shared" si="71"/>
        <v>0</v>
      </c>
      <c r="Y185" s="123">
        <f t="shared" si="71"/>
        <v>15</v>
      </c>
      <c r="Z185" s="123">
        <f t="shared" si="71"/>
        <v>11</v>
      </c>
      <c r="AA185" s="123">
        <f t="shared" si="71"/>
        <v>7</v>
      </c>
      <c r="AB185" s="123">
        <f t="shared" si="71"/>
        <v>0</v>
      </c>
      <c r="AC185" s="123">
        <f t="shared" si="71"/>
        <v>0</v>
      </c>
      <c r="AD185" s="123">
        <f t="shared" si="71"/>
        <v>0</v>
      </c>
      <c r="AE185" s="123">
        <f t="shared" si="71"/>
        <v>0</v>
      </c>
      <c r="AF185" s="123">
        <f t="shared" si="71"/>
        <v>0</v>
      </c>
      <c r="AG185" s="123">
        <f t="shared" si="71"/>
        <v>0</v>
      </c>
      <c r="AH185" s="123">
        <f t="shared" si="71"/>
        <v>228</v>
      </c>
      <c r="AI185" s="123">
        <f t="shared" si="71"/>
        <v>1266</v>
      </c>
      <c r="AJ185" s="123">
        <f t="shared" si="71"/>
        <v>49</v>
      </c>
      <c r="AK185" s="123">
        <f t="shared" si="71"/>
        <v>59</v>
      </c>
      <c r="AL185" s="123">
        <f t="shared" si="71"/>
        <v>4</v>
      </c>
      <c r="AM185" s="123">
        <f t="shared" si="71"/>
        <v>1378</v>
      </c>
      <c r="AN185" s="123">
        <f t="shared" si="71"/>
        <v>4953</v>
      </c>
      <c r="AO185" s="123">
        <f t="shared" si="71"/>
        <v>0</v>
      </c>
      <c r="AP185" s="123">
        <f t="shared" si="71"/>
        <v>200</v>
      </c>
      <c r="AQ185" s="123">
        <f t="shared" si="71"/>
        <v>3</v>
      </c>
      <c r="AR185" s="123">
        <f t="shared" si="71"/>
        <v>5156</v>
      </c>
      <c r="AS185" s="123">
        <f t="shared" si="71"/>
        <v>0</v>
      </c>
      <c r="AT185" s="123">
        <f t="shared" si="71"/>
        <v>0</v>
      </c>
      <c r="AU185" s="123">
        <f t="shared" si="71"/>
        <v>0</v>
      </c>
      <c r="AV185" s="123">
        <f t="shared" si="71"/>
        <v>0</v>
      </c>
      <c r="AW185" s="123">
        <f t="shared" si="71"/>
        <v>0</v>
      </c>
      <c r="AX185" s="123">
        <f t="shared" si="71"/>
        <v>6219</v>
      </c>
      <c r="AY185" s="123">
        <f t="shared" si="71"/>
        <v>49</v>
      </c>
      <c r="AZ185" s="123">
        <f t="shared" si="71"/>
        <v>49</v>
      </c>
      <c r="BA185" s="123">
        <f t="shared" si="71"/>
        <v>7</v>
      </c>
      <c r="BB185" s="123">
        <f t="shared" si="71"/>
        <v>6324</v>
      </c>
    </row>
    <row r="186" spans="1:54" ht="17.25" customHeight="1"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</row>
    <row r="187" spans="1:54" ht="17.25" hidden="1" customHeight="1">
      <c r="C187" s="80" t="s">
        <v>229</v>
      </c>
    </row>
    <row r="189" spans="1:54" ht="17.25" customHeight="1">
      <c r="C189" s="80" t="s">
        <v>230</v>
      </c>
    </row>
  </sheetData>
  <mergeCells count="22">
    <mergeCell ref="Y5:AA5"/>
    <mergeCell ref="J5:L5"/>
    <mergeCell ref="M5:O5"/>
    <mergeCell ref="P5:R5"/>
    <mergeCell ref="S5:U5"/>
    <mergeCell ref="V5:X5"/>
    <mergeCell ref="A2:BB2"/>
    <mergeCell ref="A4:C6"/>
    <mergeCell ref="D4:I4"/>
    <mergeCell ref="J4:O4"/>
    <mergeCell ref="P4:U4"/>
    <mergeCell ref="V4:AA4"/>
    <mergeCell ref="AB4:AG4"/>
    <mergeCell ref="AH4:AH6"/>
    <mergeCell ref="AI4:AM5"/>
    <mergeCell ref="AN4:AR5"/>
    <mergeCell ref="AB5:AD5"/>
    <mergeCell ref="AE5:AG5"/>
    <mergeCell ref="AS4:AW5"/>
    <mergeCell ref="AX4:BB5"/>
    <mergeCell ref="D5:F5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86"/>
  <sheetViews>
    <sheetView workbookViewId="0">
      <pane ySplit="3" topLeftCell="A4" activePane="bottomLeft" state="frozen"/>
      <selection pane="bottomLeft" activeCell="C188" sqref="C188"/>
    </sheetView>
  </sheetViews>
  <sheetFormatPr defaultRowHeight="17.25" customHeight="1"/>
  <cols>
    <col min="1" max="1" width="3.375" style="36" customWidth="1"/>
    <col min="2" max="2" width="38.5" style="36" customWidth="1"/>
    <col min="3" max="15" width="5.75" style="37" customWidth="1"/>
    <col min="16" max="17" width="5.625" style="37" customWidth="1"/>
    <col min="18" max="18" width="5.625" style="93" hidden="1" customWidth="1"/>
    <col min="19" max="27" width="5.75" style="37" customWidth="1"/>
    <col min="28" max="16384" width="9" style="25"/>
  </cols>
  <sheetData>
    <row r="1" spans="1:27" ht="25.5" customHeight="1">
      <c r="A1" s="176" t="s">
        <v>120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8.25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79"/>
      <c r="S2" s="172" t="s">
        <v>232</v>
      </c>
      <c r="T2" s="173"/>
      <c r="U2" s="174"/>
      <c r="V2" s="172" t="s">
        <v>233</v>
      </c>
      <c r="W2" s="173"/>
      <c r="X2" s="174"/>
      <c r="Y2" s="172" t="s">
        <v>169</v>
      </c>
      <c r="Z2" s="173"/>
      <c r="AA2" s="174"/>
    </row>
    <row r="3" spans="1:27" ht="17.25" customHeight="1">
      <c r="A3" s="178"/>
      <c r="B3" s="178"/>
      <c r="C3" s="38" t="s">
        <v>136</v>
      </c>
      <c r="D3" s="38" t="s">
        <v>137</v>
      </c>
      <c r="E3" s="39" t="s">
        <v>121</v>
      </c>
      <c r="F3" s="38" t="s">
        <v>136</v>
      </c>
      <c r="G3" s="38" t="s">
        <v>137</v>
      </c>
      <c r="H3" s="39" t="s">
        <v>121</v>
      </c>
      <c r="I3" s="38" t="s">
        <v>136</v>
      </c>
      <c r="J3" s="38" t="s">
        <v>137</v>
      </c>
      <c r="K3" s="147" t="s">
        <v>121</v>
      </c>
      <c r="L3" s="38" t="s">
        <v>136</v>
      </c>
      <c r="M3" s="38" t="s">
        <v>137</v>
      </c>
      <c r="N3" s="147" t="s">
        <v>121</v>
      </c>
      <c r="O3" s="38" t="s">
        <v>136</v>
      </c>
      <c r="P3" s="38" t="s">
        <v>137</v>
      </c>
      <c r="Q3" s="147" t="s">
        <v>121</v>
      </c>
      <c r="R3" s="180"/>
      <c r="S3" s="38" t="s">
        <v>136</v>
      </c>
      <c r="T3" s="38" t="s">
        <v>137</v>
      </c>
      <c r="U3" s="147" t="s">
        <v>121</v>
      </c>
      <c r="V3" s="38" t="s">
        <v>136</v>
      </c>
      <c r="W3" s="38" t="s">
        <v>137</v>
      </c>
      <c r="X3" s="39" t="s">
        <v>121</v>
      </c>
      <c r="Y3" s="38" t="s">
        <v>136</v>
      </c>
      <c r="Z3" s="38" t="s">
        <v>137</v>
      </c>
      <c r="AA3" s="39" t="s">
        <v>121</v>
      </c>
    </row>
    <row r="4" spans="1:27" ht="17.25" customHeight="1">
      <c r="A4" s="1" t="s">
        <v>122</v>
      </c>
      <c r="B4" s="2"/>
      <c r="C4" s="6"/>
      <c r="D4" s="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8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 customHeight="1">
      <c r="A5" s="3"/>
      <c r="B5" s="4" t="s">
        <v>0</v>
      </c>
      <c r="C5" s="7">
        <v>65</v>
      </c>
      <c r="D5" s="7">
        <v>323</v>
      </c>
      <c r="E5" s="26">
        <f>SUM(C5:D5)</f>
        <v>388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65</v>
      </c>
      <c r="P5" s="26">
        <f>D5+G5+J5+M5</f>
        <v>323</v>
      </c>
      <c r="Q5" s="26">
        <f>O5+P5</f>
        <v>388</v>
      </c>
      <c r="R5" s="86">
        <v>1</v>
      </c>
      <c r="S5" s="26">
        <f>IF(R5=1,O5,"")</f>
        <v>65</v>
      </c>
      <c r="T5" s="26">
        <f>IF(R5=1,P5,"")</f>
        <v>323</v>
      </c>
      <c r="U5" s="26">
        <f>IF(R5=1,Q5,"")</f>
        <v>388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3"/>
      <c r="B6" s="4" t="s">
        <v>1</v>
      </c>
      <c r="C6" s="7">
        <v>53</v>
      </c>
      <c r="D6" s="7">
        <v>354</v>
      </c>
      <c r="E6" s="26">
        <f t="shared" ref="E6:E8" si="0">SUM(C6:D6)</f>
        <v>407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53</v>
      </c>
      <c r="P6" s="26">
        <f t="shared" ref="P6:P69" si="2">D6+G6+J6+M6</f>
        <v>354</v>
      </c>
      <c r="Q6" s="26">
        <f t="shared" ref="Q6:Q69" si="3">O6+P6</f>
        <v>407</v>
      </c>
      <c r="R6" s="86">
        <v>1</v>
      </c>
      <c r="S6" s="26">
        <f t="shared" ref="S6:S69" si="4">IF(R6=1,O6,"")</f>
        <v>53</v>
      </c>
      <c r="T6" s="26">
        <f t="shared" ref="T6:T69" si="5">IF(R6=1,P6,"")</f>
        <v>354</v>
      </c>
      <c r="U6" s="26">
        <f t="shared" ref="U6:U69" si="6">IF(R6=1,Q6,"")</f>
        <v>407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3"/>
      <c r="B7" s="4" t="s">
        <v>2</v>
      </c>
      <c r="C7" s="7">
        <v>48</v>
      </c>
      <c r="D7" s="7">
        <v>200</v>
      </c>
      <c r="E7" s="26">
        <f t="shared" si="0"/>
        <v>248</v>
      </c>
      <c r="F7" s="26"/>
      <c r="G7" s="26"/>
      <c r="H7" s="26"/>
      <c r="I7" s="26"/>
      <c r="J7" s="26"/>
      <c r="K7" s="26"/>
      <c r="L7" s="26"/>
      <c r="M7" s="26"/>
      <c r="N7" s="26"/>
      <c r="O7" s="26">
        <f t="shared" si="1"/>
        <v>48</v>
      </c>
      <c r="P7" s="26">
        <f t="shared" si="2"/>
        <v>200</v>
      </c>
      <c r="Q7" s="26">
        <f t="shared" si="3"/>
        <v>248</v>
      </c>
      <c r="R7" s="86">
        <v>1</v>
      </c>
      <c r="S7" s="26">
        <f t="shared" si="4"/>
        <v>48</v>
      </c>
      <c r="T7" s="26">
        <f t="shared" si="5"/>
        <v>200</v>
      </c>
      <c r="U7" s="26">
        <f t="shared" si="6"/>
        <v>248</v>
      </c>
      <c r="V7" s="26" t="str">
        <f t="shared" si="7"/>
        <v/>
      </c>
      <c r="W7" s="26" t="str">
        <f t="shared" si="8"/>
        <v/>
      </c>
      <c r="X7" s="26" t="str">
        <f t="shared" si="9"/>
        <v/>
      </c>
      <c r="Y7" s="26" t="str">
        <f t="shared" si="10"/>
        <v/>
      </c>
      <c r="Z7" s="26" t="str">
        <f t="shared" si="11"/>
        <v/>
      </c>
      <c r="AA7" s="26" t="str">
        <f t="shared" si="12"/>
        <v/>
      </c>
    </row>
    <row r="8" spans="1:27" ht="17.25" customHeight="1">
      <c r="A8" s="12"/>
      <c r="B8" s="13" t="s">
        <v>3</v>
      </c>
      <c r="C8" s="14">
        <v>40</v>
      </c>
      <c r="D8" s="14">
        <v>138</v>
      </c>
      <c r="E8" s="27">
        <f t="shared" si="0"/>
        <v>178</v>
      </c>
      <c r="F8" s="27"/>
      <c r="G8" s="27"/>
      <c r="H8" s="27"/>
      <c r="I8" s="27"/>
      <c r="J8" s="27"/>
      <c r="K8" s="27"/>
      <c r="L8" s="27"/>
      <c r="M8" s="27"/>
      <c r="N8" s="27"/>
      <c r="O8" s="27">
        <f t="shared" si="1"/>
        <v>40</v>
      </c>
      <c r="P8" s="27">
        <f t="shared" si="2"/>
        <v>138</v>
      </c>
      <c r="Q8" s="27">
        <f t="shared" si="3"/>
        <v>178</v>
      </c>
      <c r="R8" s="87">
        <v>1</v>
      </c>
      <c r="S8" s="27">
        <f t="shared" si="4"/>
        <v>40</v>
      </c>
      <c r="T8" s="27">
        <f t="shared" si="5"/>
        <v>138</v>
      </c>
      <c r="U8" s="27">
        <f t="shared" si="6"/>
        <v>178</v>
      </c>
      <c r="V8" s="27" t="str">
        <f t="shared" si="7"/>
        <v/>
      </c>
      <c r="W8" s="27" t="str">
        <f t="shared" si="8"/>
        <v/>
      </c>
      <c r="X8" s="27" t="str">
        <f t="shared" si="9"/>
        <v/>
      </c>
      <c r="Y8" s="27" t="str">
        <f t="shared" si="10"/>
        <v/>
      </c>
      <c r="Z8" s="27" t="str">
        <f t="shared" si="11"/>
        <v/>
      </c>
      <c r="AA8" s="27" t="str">
        <f t="shared" si="12"/>
        <v/>
      </c>
    </row>
    <row r="9" spans="1:27" ht="17.25" customHeight="1">
      <c r="A9" s="28"/>
      <c r="B9" s="19" t="s">
        <v>121</v>
      </c>
      <c r="C9" s="22">
        <f>SUM(C5:C8)</f>
        <v>206</v>
      </c>
      <c r="D9" s="22">
        <f t="shared" ref="D9:Q9" si="13">SUM(D5:D8)</f>
        <v>1015</v>
      </c>
      <c r="E9" s="22">
        <f t="shared" si="13"/>
        <v>1221</v>
      </c>
      <c r="F9" s="22">
        <f t="shared" si="13"/>
        <v>0</v>
      </c>
      <c r="G9" s="22">
        <f t="shared" si="13"/>
        <v>0</v>
      </c>
      <c r="H9" s="22">
        <f t="shared" si="13"/>
        <v>0</v>
      </c>
      <c r="I9" s="22">
        <f t="shared" si="13"/>
        <v>0</v>
      </c>
      <c r="J9" s="22">
        <f t="shared" si="13"/>
        <v>0</v>
      </c>
      <c r="K9" s="22">
        <f t="shared" si="13"/>
        <v>0</v>
      </c>
      <c r="L9" s="22">
        <f t="shared" si="13"/>
        <v>0</v>
      </c>
      <c r="M9" s="22">
        <f t="shared" si="13"/>
        <v>0</v>
      </c>
      <c r="N9" s="22">
        <f t="shared" si="13"/>
        <v>0</v>
      </c>
      <c r="O9" s="22">
        <f t="shared" si="13"/>
        <v>206</v>
      </c>
      <c r="P9" s="22">
        <f t="shared" si="13"/>
        <v>1015</v>
      </c>
      <c r="Q9" s="22">
        <f t="shared" si="13"/>
        <v>1221</v>
      </c>
      <c r="R9" s="88"/>
      <c r="S9" s="146">
        <f>SUM(S5:S8)</f>
        <v>206</v>
      </c>
      <c r="T9" s="146">
        <f t="shared" ref="T9:X9" si="14">SUM(T5:T8)</f>
        <v>1015</v>
      </c>
      <c r="U9" s="146">
        <f t="shared" si="14"/>
        <v>1221</v>
      </c>
      <c r="V9" s="29">
        <f t="shared" si="14"/>
        <v>0</v>
      </c>
      <c r="W9" s="29">
        <f t="shared" si="14"/>
        <v>0</v>
      </c>
      <c r="X9" s="29">
        <f t="shared" si="14"/>
        <v>0</v>
      </c>
      <c r="Y9" s="29">
        <f t="shared" ref="Y9" si="15">SUM(Y5:Y8)</f>
        <v>0</v>
      </c>
      <c r="Z9" s="29">
        <f t="shared" ref="Z9" si="16">SUM(Z5:Z8)</f>
        <v>0</v>
      </c>
      <c r="AA9" s="29">
        <f t="shared" ref="AA9" si="17">SUM(AA5:AA8)</f>
        <v>0</v>
      </c>
    </row>
    <row r="10" spans="1:27" ht="17.25" customHeight="1">
      <c r="A10" s="15" t="s">
        <v>123</v>
      </c>
      <c r="B10" s="16"/>
      <c r="C10" s="17"/>
      <c r="D10" s="17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89"/>
      <c r="S10" s="30" t="str">
        <f t="shared" si="4"/>
        <v/>
      </c>
      <c r="T10" s="30" t="str">
        <f t="shared" si="5"/>
        <v/>
      </c>
      <c r="U10" s="30" t="str">
        <f t="shared" si="6"/>
        <v/>
      </c>
      <c r="V10" s="30" t="str">
        <f t="shared" si="7"/>
        <v/>
      </c>
      <c r="W10" s="30" t="str">
        <f t="shared" si="8"/>
        <v/>
      </c>
      <c r="X10" s="30" t="str">
        <f t="shared" si="9"/>
        <v/>
      </c>
      <c r="Y10" s="30" t="str">
        <f t="shared" si="10"/>
        <v/>
      </c>
      <c r="Z10" s="30" t="str">
        <f t="shared" si="11"/>
        <v/>
      </c>
      <c r="AA10" s="30" t="str">
        <f t="shared" si="12"/>
        <v/>
      </c>
    </row>
    <row r="11" spans="1:27" ht="17.25" customHeight="1">
      <c r="A11" s="3"/>
      <c r="B11" s="4" t="s">
        <v>4</v>
      </c>
      <c r="C11" s="7">
        <v>59</v>
      </c>
      <c r="D11" s="7">
        <v>2</v>
      </c>
      <c r="E11" s="26">
        <f>SUM(C11:D11)</f>
        <v>61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59</v>
      </c>
      <c r="P11" s="26">
        <f t="shared" si="2"/>
        <v>2</v>
      </c>
      <c r="Q11" s="26">
        <f t="shared" si="3"/>
        <v>61</v>
      </c>
      <c r="R11" s="8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59</v>
      </c>
      <c r="W11" s="26">
        <f t="shared" si="8"/>
        <v>2</v>
      </c>
      <c r="X11" s="26">
        <f t="shared" si="9"/>
        <v>61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3"/>
      <c r="B12" s="4" t="s">
        <v>141</v>
      </c>
      <c r="C12" s="26"/>
      <c r="D12" s="26"/>
      <c r="E12" s="26"/>
      <c r="F12" s="7"/>
      <c r="G12" s="7"/>
      <c r="H12" s="26"/>
      <c r="I12" s="26">
        <v>2</v>
      </c>
      <c r="J12" s="26">
        <v>11</v>
      </c>
      <c r="K12" s="26">
        <f>SUM(I12:J12)</f>
        <v>13</v>
      </c>
      <c r="L12" s="26"/>
      <c r="M12" s="26"/>
      <c r="N12" s="26"/>
      <c r="O12" s="26">
        <f t="shared" si="1"/>
        <v>2</v>
      </c>
      <c r="P12" s="26">
        <f t="shared" si="2"/>
        <v>11</v>
      </c>
      <c r="Q12" s="26">
        <f t="shared" si="3"/>
        <v>13</v>
      </c>
      <c r="R12" s="8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11</v>
      </c>
      <c r="X12" s="26">
        <f t="shared" si="9"/>
        <v>13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3"/>
      <c r="B13" s="4" t="s">
        <v>5</v>
      </c>
      <c r="C13" s="7">
        <v>48</v>
      </c>
      <c r="D13" s="7">
        <v>104</v>
      </c>
      <c r="E13" s="26">
        <f>SUM(C13:D13)</f>
        <v>152</v>
      </c>
      <c r="F13" s="26"/>
      <c r="G13" s="26"/>
      <c r="H13" s="26"/>
      <c r="I13" s="26"/>
      <c r="J13" s="26"/>
      <c r="K13" s="26"/>
      <c r="L13" s="26"/>
      <c r="M13" s="26"/>
      <c r="N13" s="26"/>
      <c r="O13" s="26">
        <f t="shared" si="1"/>
        <v>48</v>
      </c>
      <c r="P13" s="26">
        <f t="shared" si="2"/>
        <v>104</v>
      </c>
      <c r="Q13" s="26">
        <f t="shared" si="3"/>
        <v>152</v>
      </c>
      <c r="R13" s="8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48</v>
      </c>
      <c r="W13" s="26">
        <f t="shared" si="8"/>
        <v>104</v>
      </c>
      <c r="X13" s="26">
        <f t="shared" si="9"/>
        <v>152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3"/>
      <c r="B14" s="4" t="s">
        <v>142</v>
      </c>
      <c r="C14" s="26"/>
      <c r="D14" s="26"/>
      <c r="E14" s="26"/>
      <c r="F14" s="7"/>
      <c r="G14" s="7"/>
      <c r="H14" s="26"/>
      <c r="I14" s="26">
        <v>18</v>
      </c>
      <c r="J14" s="26">
        <v>60</v>
      </c>
      <c r="K14" s="26">
        <f t="shared" ref="K14:K15" si="18">SUM(I14:J14)</f>
        <v>78</v>
      </c>
      <c r="L14" s="26"/>
      <c r="M14" s="26"/>
      <c r="N14" s="26"/>
      <c r="O14" s="26">
        <f t="shared" si="1"/>
        <v>18</v>
      </c>
      <c r="P14" s="26">
        <f t="shared" si="2"/>
        <v>60</v>
      </c>
      <c r="Q14" s="26">
        <f t="shared" si="3"/>
        <v>78</v>
      </c>
      <c r="R14" s="8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18</v>
      </c>
      <c r="W14" s="26">
        <f t="shared" si="8"/>
        <v>60</v>
      </c>
      <c r="X14" s="26">
        <f t="shared" si="9"/>
        <v>78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3"/>
      <c r="B15" s="4" t="s">
        <v>143</v>
      </c>
      <c r="C15" s="26"/>
      <c r="D15" s="26"/>
      <c r="E15" s="26"/>
      <c r="F15" s="7"/>
      <c r="G15" s="7"/>
      <c r="H15" s="26"/>
      <c r="I15" s="26">
        <v>4</v>
      </c>
      <c r="J15" s="26">
        <v>36</v>
      </c>
      <c r="K15" s="26">
        <f t="shared" si="18"/>
        <v>40</v>
      </c>
      <c r="L15" s="26"/>
      <c r="M15" s="26"/>
      <c r="N15" s="26"/>
      <c r="O15" s="26">
        <f t="shared" si="1"/>
        <v>4</v>
      </c>
      <c r="P15" s="26">
        <f t="shared" si="2"/>
        <v>36</v>
      </c>
      <c r="Q15" s="26">
        <f t="shared" si="3"/>
        <v>40</v>
      </c>
      <c r="R15" s="8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4</v>
      </c>
      <c r="W15" s="26">
        <f t="shared" si="8"/>
        <v>36</v>
      </c>
      <c r="X15" s="26">
        <f t="shared" si="9"/>
        <v>40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3"/>
      <c r="B16" s="4" t="s">
        <v>6</v>
      </c>
      <c r="C16" s="7">
        <v>8</v>
      </c>
      <c r="D16" s="6">
        <v>0</v>
      </c>
      <c r="E16" s="26">
        <f t="shared" ref="E16:E23" si="19">SUM(C16:D16)</f>
        <v>8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8</v>
      </c>
      <c r="P16" s="26">
        <f t="shared" si="2"/>
        <v>0</v>
      </c>
      <c r="Q16" s="26">
        <f t="shared" si="3"/>
        <v>8</v>
      </c>
      <c r="R16" s="8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8</v>
      </c>
      <c r="W16" s="26">
        <f t="shared" si="8"/>
        <v>0</v>
      </c>
      <c r="X16" s="26">
        <f t="shared" si="9"/>
        <v>8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3"/>
      <c r="B17" s="4" t="s">
        <v>7</v>
      </c>
      <c r="C17" s="7">
        <v>1</v>
      </c>
      <c r="D17" s="6">
        <v>0</v>
      </c>
      <c r="E17" s="26">
        <f t="shared" si="19"/>
        <v>1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1</v>
      </c>
      <c r="P17" s="26">
        <f t="shared" si="2"/>
        <v>0</v>
      </c>
      <c r="Q17" s="26">
        <f t="shared" si="3"/>
        <v>1</v>
      </c>
      <c r="R17" s="8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1</v>
      </c>
      <c r="W17" s="26">
        <f t="shared" si="8"/>
        <v>0</v>
      </c>
      <c r="X17" s="26">
        <f t="shared" si="9"/>
        <v>1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3"/>
      <c r="B18" s="4" t="s">
        <v>8</v>
      </c>
      <c r="C18" s="7">
        <v>12</v>
      </c>
      <c r="D18" s="7">
        <v>2</v>
      </c>
      <c r="E18" s="26">
        <f t="shared" si="19"/>
        <v>14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12</v>
      </c>
      <c r="P18" s="26">
        <f t="shared" si="2"/>
        <v>2</v>
      </c>
      <c r="Q18" s="26">
        <f t="shared" si="3"/>
        <v>14</v>
      </c>
      <c r="R18" s="8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12</v>
      </c>
      <c r="W18" s="26">
        <f t="shared" si="8"/>
        <v>2</v>
      </c>
      <c r="X18" s="26">
        <f t="shared" si="9"/>
        <v>14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3"/>
      <c r="B19" s="4" t="s">
        <v>9</v>
      </c>
      <c r="C19" s="7">
        <v>7</v>
      </c>
      <c r="D19" s="6">
        <v>0</v>
      </c>
      <c r="E19" s="26">
        <f t="shared" si="19"/>
        <v>7</v>
      </c>
      <c r="F19" s="26"/>
      <c r="G19" s="26"/>
      <c r="H19" s="26"/>
      <c r="I19" s="26"/>
      <c r="J19" s="26"/>
      <c r="K19" s="26"/>
      <c r="L19" s="26"/>
      <c r="M19" s="26"/>
      <c r="N19" s="26"/>
      <c r="O19" s="26">
        <f t="shared" si="1"/>
        <v>7</v>
      </c>
      <c r="P19" s="26">
        <f t="shared" si="2"/>
        <v>0</v>
      </c>
      <c r="Q19" s="26">
        <f t="shared" si="3"/>
        <v>7</v>
      </c>
      <c r="R19" s="8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7</v>
      </c>
      <c r="W19" s="26">
        <f t="shared" si="8"/>
        <v>0</v>
      </c>
      <c r="X19" s="26">
        <f t="shared" si="9"/>
        <v>7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3"/>
      <c r="B20" s="4" t="s">
        <v>10</v>
      </c>
      <c r="C20" s="7">
        <v>5</v>
      </c>
      <c r="D20" s="6">
        <v>0</v>
      </c>
      <c r="E20" s="26">
        <f t="shared" si="19"/>
        <v>5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5</v>
      </c>
      <c r="P20" s="26">
        <f t="shared" si="2"/>
        <v>0</v>
      </c>
      <c r="Q20" s="26">
        <f t="shared" si="3"/>
        <v>5</v>
      </c>
      <c r="R20" s="8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5</v>
      </c>
      <c r="W20" s="26">
        <f t="shared" si="8"/>
        <v>0</v>
      </c>
      <c r="X20" s="26">
        <f t="shared" si="9"/>
        <v>5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3"/>
      <c r="B21" s="4" t="s">
        <v>11</v>
      </c>
      <c r="C21" s="7">
        <v>185</v>
      </c>
      <c r="D21" s="7">
        <v>283</v>
      </c>
      <c r="E21" s="26">
        <f t="shared" si="19"/>
        <v>468</v>
      </c>
      <c r="F21" s="26"/>
      <c r="G21" s="26"/>
      <c r="H21" s="26"/>
      <c r="I21" s="26">
        <v>24</v>
      </c>
      <c r="J21" s="26">
        <v>47</v>
      </c>
      <c r="K21" s="26">
        <f>SUM(I21:J21)</f>
        <v>71</v>
      </c>
      <c r="L21" s="26"/>
      <c r="M21" s="26"/>
      <c r="N21" s="26"/>
      <c r="O21" s="26">
        <f t="shared" si="1"/>
        <v>209</v>
      </c>
      <c r="P21" s="26">
        <f t="shared" si="2"/>
        <v>330</v>
      </c>
      <c r="Q21" s="26">
        <f t="shared" si="3"/>
        <v>539</v>
      </c>
      <c r="R21" s="8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209</v>
      </c>
      <c r="W21" s="26">
        <f t="shared" si="8"/>
        <v>330</v>
      </c>
      <c r="X21" s="26">
        <f t="shared" si="9"/>
        <v>539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3"/>
      <c r="B22" s="4" t="s">
        <v>12</v>
      </c>
      <c r="C22" s="7">
        <v>193</v>
      </c>
      <c r="D22" s="7">
        <v>237</v>
      </c>
      <c r="E22" s="26">
        <f t="shared" si="19"/>
        <v>430</v>
      </c>
      <c r="F22" s="26"/>
      <c r="G22" s="26"/>
      <c r="H22" s="26"/>
      <c r="I22" s="26"/>
      <c r="J22" s="26"/>
      <c r="K22" s="26"/>
      <c r="L22" s="26"/>
      <c r="M22" s="26"/>
      <c r="N22" s="26"/>
      <c r="O22" s="26">
        <f t="shared" si="1"/>
        <v>193</v>
      </c>
      <c r="P22" s="26">
        <f t="shared" si="2"/>
        <v>237</v>
      </c>
      <c r="Q22" s="26">
        <f t="shared" si="3"/>
        <v>430</v>
      </c>
      <c r="R22" s="86">
        <v>2</v>
      </c>
      <c r="S22" s="26" t="str">
        <f t="shared" si="4"/>
        <v/>
      </c>
      <c r="T22" s="26" t="str">
        <f t="shared" si="5"/>
        <v/>
      </c>
      <c r="U22" s="26" t="str">
        <f t="shared" si="6"/>
        <v/>
      </c>
      <c r="V22" s="26">
        <f t="shared" si="7"/>
        <v>193</v>
      </c>
      <c r="W22" s="26">
        <f t="shared" si="8"/>
        <v>237</v>
      </c>
      <c r="X22" s="26">
        <f t="shared" si="9"/>
        <v>430</v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3"/>
      <c r="B23" s="4" t="s">
        <v>13</v>
      </c>
      <c r="C23" s="7">
        <v>4</v>
      </c>
      <c r="D23" s="6">
        <v>0</v>
      </c>
      <c r="E23" s="26">
        <f t="shared" si="19"/>
        <v>4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4</v>
      </c>
      <c r="P23" s="26">
        <f t="shared" si="2"/>
        <v>0</v>
      </c>
      <c r="Q23" s="26">
        <f t="shared" si="3"/>
        <v>4</v>
      </c>
      <c r="R23" s="8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4</v>
      </c>
      <c r="W23" s="26">
        <f t="shared" si="8"/>
        <v>0</v>
      </c>
      <c r="X23" s="26">
        <f t="shared" si="9"/>
        <v>4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3"/>
      <c r="B24" s="4" t="s">
        <v>119</v>
      </c>
      <c r="C24" s="26"/>
      <c r="D24" s="26"/>
      <c r="E24" s="26"/>
      <c r="F24" s="7">
        <v>37</v>
      </c>
      <c r="G24" s="7">
        <v>128</v>
      </c>
      <c r="H24" s="26">
        <f>SUM(F24:G24)</f>
        <v>165</v>
      </c>
      <c r="I24" s="26"/>
      <c r="J24" s="26"/>
      <c r="K24" s="26"/>
      <c r="L24" s="26"/>
      <c r="M24" s="26"/>
      <c r="N24" s="26"/>
      <c r="O24" s="26">
        <f t="shared" si="1"/>
        <v>37</v>
      </c>
      <c r="P24" s="26">
        <f t="shared" si="2"/>
        <v>128</v>
      </c>
      <c r="Q24" s="26">
        <f t="shared" si="3"/>
        <v>165</v>
      </c>
      <c r="R24" s="86">
        <v>1</v>
      </c>
      <c r="S24" s="26">
        <f t="shared" si="4"/>
        <v>37</v>
      </c>
      <c r="T24" s="26">
        <f t="shared" si="5"/>
        <v>128</v>
      </c>
      <c r="U24" s="26">
        <f t="shared" si="6"/>
        <v>165</v>
      </c>
      <c r="V24" s="26" t="str">
        <f t="shared" si="7"/>
        <v/>
      </c>
      <c r="W24" s="26" t="str">
        <f t="shared" si="8"/>
        <v/>
      </c>
      <c r="X24" s="26" t="str">
        <f t="shared" si="9"/>
        <v/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3"/>
      <c r="B25" s="4" t="s">
        <v>14</v>
      </c>
      <c r="C25" s="7">
        <v>93</v>
      </c>
      <c r="D25" s="7">
        <v>74</v>
      </c>
      <c r="E25" s="26">
        <f t="shared" ref="E25:E33" si="20">SUM(C25:D25)</f>
        <v>167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93</v>
      </c>
      <c r="P25" s="26">
        <f t="shared" si="2"/>
        <v>74</v>
      </c>
      <c r="Q25" s="26">
        <f t="shared" si="3"/>
        <v>167</v>
      </c>
      <c r="R25" s="8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93</v>
      </c>
      <c r="W25" s="26">
        <f t="shared" si="8"/>
        <v>74</v>
      </c>
      <c r="X25" s="26">
        <f t="shared" si="9"/>
        <v>167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3"/>
      <c r="B26" s="4" t="s">
        <v>15</v>
      </c>
      <c r="C26" s="7">
        <v>126</v>
      </c>
      <c r="D26" s="7">
        <v>13</v>
      </c>
      <c r="E26" s="26">
        <f t="shared" si="20"/>
        <v>139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126</v>
      </c>
      <c r="P26" s="26">
        <f t="shared" si="2"/>
        <v>13</v>
      </c>
      <c r="Q26" s="26">
        <f t="shared" si="3"/>
        <v>139</v>
      </c>
      <c r="R26" s="8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126</v>
      </c>
      <c r="W26" s="26">
        <f t="shared" si="8"/>
        <v>13</v>
      </c>
      <c r="X26" s="26">
        <f t="shared" si="9"/>
        <v>139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3"/>
      <c r="B27" s="4" t="s">
        <v>16</v>
      </c>
      <c r="C27" s="7">
        <v>46</v>
      </c>
      <c r="D27" s="7">
        <v>19</v>
      </c>
      <c r="E27" s="26">
        <f t="shared" si="20"/>
        <v>65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46</v>
      </c>
      <c r="P27" s="26">
        <f t="shared" si="2"/>
        <v>19</v>
      </c>
      <c r="Q27" s="26">
        <f t="shared" si="3"/>
        <v>65</v>
      </c>
      <c r="R27" s="8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46</v>
      </c>
      <c r="W27" s="26">
        <f t="shared" si="8"/>
        <v>19</v>
      </c>
      <c r="X27" s="26">
        <f t="shared" si="9"/>
        <v>65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3"/>
      <c r="B28" s="4" t="s">
        <v>17</v>
      </c>
      <c r="C28" s="7">
        <v>56</v>
      </c>
      <c r="D28" s="7">
        <v>12</v>
      </c>
      <c r="E28" s="26">
        <f t="shared" si="20"/>
        <v>68</v>
      </c>
      <c r="F28" s="26"/>
      <c r="G28" s="26"/>
      <c r="H28" s="26"/>
      <c r="I28" s="26"/>
      <c r="J28" s="26"/>
      <c r="K28" s="26"/>
      <c r="L28" s="26"/>
      <c r="M28" s="26"/>
      <c r="N28" s="26"/>
      <c r="O28" s="26">
        <f t="shared" si="1"/>
        <v>56</v>
      </c>
      <c r="P28" s="26">
        <f t="shared" si="2"/>
        <v>12</v>
      </c>
      <c r="Q28" s="26">
        <f t="shared" si="3"/>
        <v>68</v>
      </c>
      <c r="R28" s="86">
        <v>2</v>
      </c>
      <c r="S28" s="26" t="str">
        <f t="shared" si="4"/>
        <v/>
      </c>
      <c r="T28" s="26" t="str">
        <f t="shared" si="5"/>
        <v/>
      </c>
      <c r="U28" s="26" t="str">
        <f t="shared" si="6"/>
        <v/>
      </c>
      <c r="V28" s="26">
        <f t="shared" si="7"/>
        <v>56</v>
      </c>
      <c r="W28" s="26">
        <f t="shared" si="8"/>
        <v>12</v>
      </c>
      <c r="X28" s="26">
        <f t="shared" si="9"/>
        <v>68</v>
      </c>
      <c r="Y28" s="26" t="str">
        <f t="shared" si="10"/>
        <v/>
      </c>
      <c r="Z28" s="26" t="str">
        <f t="shared" si="11"/>
        <v/>
      </c>
      <c r="AA28" s="26" t="str">
        <f t="shared" si="12"/>
        <v/>
      </c>
    </row>
    <row r="29" spans="1:27" ht="17.25" customHeight="1">
      <c r="A29" s="3"/>
      <c r="B29" s="4" t="s">
        <v>18</v>
      </c>
      <c r="C29" s="7">
        <v>26</v>
      </c>
      <c r="D29" s="7">
        <v>4</v>
      </c>
      <c r="E29" s="26">
        <f t="shared" si="20"/>
        <v>30</v>
      </c>
      <c r="F29" s="26"/>
      <c r="G29" s="26"/>
      <c r="H29" s="26"/>
      <c r="I29" s="26"/>
      <c r="J29" s="26"/>
      <c r="K29" s="26"/>
      <c r="L29" s="26"/>
      <c r="M29" s="26"/>
      <c r="N29" s="26"/>
      <c r="O29" s="26">
        <f t="shared" si="1"/>
        <v>26</v>
      </c>
      <c r="P29" s="26">
        <f t="shared" si="2"/>
        <v>4</v>
      </c>
      <c r="Q29" s="26">
        <f t="shared" si="3"/>
        <v>30</v>
      </c>
      <c r="R29" s="86">
        <v>2</v>
      </c>
      <c r="S29" s="26" t="str">
        <f t="shared" si="4"/>
        <v/>
      </c>
      <c r="T29" s="26" t="str">
        <f t="shared" si="5"/>
        <v/>
      </c>
      <c r="U29" s="26" t="str">
        <f t="shared" si="6"/>
        <v/>
      </c>
      <c r="V29" s="26">
        <f t="shared" si="7"/>
        <v>26</v>
      </c>
      <c r="W29" s="26">
        <f t="shared" si="8"/>
        <v>4</v>
      </c>
      <c r="X29" s="26">
        <f t="shared" si="9"/>
        <v>30</v>
      </c>
      <c r="Y29" s="26" t="str">
        <f t="shared" si="10"/>
        <v/>
      </c>
      <c r="Z29" s="26" t="str">
        <f t="shared" si="11"/>
        <v/>
      </c>
      <c r="AA29" s="26" t="str">
        <f t="shared" si="12"/>
        <v/>
      </c>
    </row>
    <row r="30" spans="1:27" ht="17.25" customHeight="1">
      <c r="A30" s="3"/>
      <c r="B30" s="4" t="s">
        <v>19</v>
      </c>
      <c r="C30" s="7">
        <v>64</v>
      </c>
      <c r="D30" s="7">
        <v>33</v>
      </c>
      <c r="E30" s="26">
        <f t="shared" si="20"/>
        <v>97</v>
      </c>
      <c r="F30" s="26"/>
      <c r="G30" s="26"/>
      <c r="H30" s="26"/>
      <c r="I30" s="26"/>
      <c r="J30" s="26"/>
      <c r="K30" s="26"/>
      <c r="L30" s="26"/>
      <c r="M30" s="26"/>
      <c r="N30" s="26"/>
      <c r="O30" s="26">
        <f t="shared" si="1"/>
        <v>64</v>
      </c>
      <c r="P30" s="26">
        <f t="shared" si="2"/>
        <v>33</v>
      </c>
      <c r="Q30" s="26">
        <f t="shared" si="3"/>
        <v>97</v>
      </c>
      <c r="R30" s="86">
        <v>2</v>
      </c>
      <c r="S30" s="26" t="str">
        <f t="shared" si="4"/>
        <v/>
      </c>
      <c r="T30" s="26" t="str">
        <f t="shared" si="5"/>
        <v/>
      </c>
      <c r="U30" s="26" t="str">
        <f t="shared" si="6"/>
        <v/>
      </c>
      <c r="V30" s="26">
        <f t="shared" si="7"/>
        <v>64</v>
      </c>
      <c r="W30" s="26">
        <f t="shared" si="8"/>
        <v>33</v>
      </c>
      <c r="X30" s="26">
        <f t="shared" si="9"/>
        <v>97</v>
      </c>
      <c r="Y30" s="26" t="str">
        <f t="shared" si="10"/>
        <v/>
      </c>
      <c r="Z30" s="26" t="str">
        <f t="shared" si="11"/>
        <v/>
      </c>
      <c r="AA30" s="26" t="str">
        <f t="shared" si="12"/>
        <v/>
      </c>
    </row>
    <row r="31" spans="1:27" ht="17.25" customHeight="1">
      <c r="A31" s="3"/>
      <c r="B31" s="4" t="s">
        <v>20</v>
      </c>
      <c r="C31" s="7">
        <v>94</v>
      </c>
      <c r="D31" s="7">
        <v>49</v>
      </c>
      <c r="E31" s="26">
        <f t="shared" si="20"/>
        <v>143</v>
      </c>
      <c r="F31" s="26"/>
      <c r="G31" s="26"/>
      <c r="H31" s="26"/>
      <c r="I31" s="26"/>
      <c r="J31" s="26"/>
      <c r="K31" s="26"/>
      <c r="L31" s="26"/>
      <c r="M31" s="26"/>
      <c r="N31" s="26"/>
      <c r="O31" s="26">
        <f t="shared" si="1"/>
        <v>94</v>
      </c>
      <c r="P31" s="26">
        <f t="shared" si="2"/>
        <v>49</v>
      </c>
      <c r="Q31" s="26">
        <f t="shared" si="3"/>
        <v>143</v>
      </c>
      <c r="R31" s="8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94</v>
      </c>
      <c r="W31" s="26">
        <f t="shared" si="8"/>
        <v>49</v>
      </c>
      <c r="X31" s="26">
        <f t="shared" si="9"/>
        <v>143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3"/>
      <c r="B32" s="4" t="s">
        <v>21</v>
      </c>
      <c r="C32" s="7">
        <v>78</v>
      </c>
      <c r="D32" s="7">
        <v>42</v>
      </c>
      <c r="E32" s="26">
        <f t="shared" si="20"/>
        <v>120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78</v>
      </c>
      <c r="P32" s="26">
        <f t="shared" si="2"/>
        <v>42</v>
      </c>
      <c r="Q32" s="26">
        <f t="shared" si="3"/>
        <v>120</v>
      </c>
      <c r="R32" s="8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78</v>
      </c>
      <c r="W32" s="26">
        <f t="shared" si="8"/>
        <v>42</v>
      </c>
      <c r="X32" s="26">
        <f t="shared" si="9"/>
        <v>120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12"/>
      <c r="B33" s="13" t="s">
        <v>22</v>
      </c>
      <c r="C33" s="14">
        <v>25</v>
      </c>
      <c r="D33" s="14">
        <v>2</v>
      </c>
      <c r="E33" s="27">
        <f t="shared" si="20"/>
        <v>27</v>
      </c>
      <c r="F33" s="27"/>
      <c r="G33" s="27"/>
      <c r="H33" s="27"/>
      <c r="I33" s="27"/>
      <c r="J33" s="27"/>
      <c r="K33" s="27"/>
      <c r="L33" s="27"/>
      <c r="M33" s="27"/>
      <c r="N33" s="27"/>
      <c r="O33" s="27">
        <f t="shared" si="1"/>
        <v>25</v>
      </c>
      <c r="P33" s="27">
        <f t="shared" si="2"/>
        <v>2</v>
      </c>
      <c r="Q33" s="27">
        <f t="shared" si="3"/>
        <v>27</v>
      </c>
      <c r="R33" s="87">
        <v>2</v>
      </c>
      <c r="S33" s="27" t="str">
        <f t="shared" si="4"/>
        <v/>
      </c>
      <c r="T33" s="27" t="str">
        <f t="shared" si="5"/>
        <v/>
      </c>
      <c r="U33" s="27" t="str">
        <f t="shared" si="6"/>
        <v/>
      </c>
      <c r="V33" s="27">
        <f t="shared" si="7"/>
        <v>25</v>
      </c>
      <c r="W33" s="27">
        <f t="shared" si="8"/>
        <v>2</v>
      </c>
      <c r="X33" s="27">
        <f t="shared" si="9"/>
        <v>27</v>
      </c>
      <c r="Y33" s="27" t="str">
        <f t="shared" si="10"/>
        <v/>
      </c>
      <c r="Z33" s="27" t="str">
        <f t="shared" si="11"/>
        <v/>
      </c>
      <c r="AA33" s="27" t="str">
        <f t="shared" si="12"/>
        <v/>
      </c>
    </row>
    <row r="34" spans="1:27" ht="17.25" customHeight="1">
      <c r="A34" s="21"/>
      <c r="B34" s="19" t="s">
        <v>121</v>
      </c>
      <c r="C34" s="29">
        <f>SUM(C11:C33)</f>
        <v>1130</v>
      </c>
      <c r="D34" s="29">
        <f t="shared" ref="D34:Q34" si="21">SUM(D11:D33)</f>
        <v>876</v>
      </c>
      <c r="E34" s="29">
        <f t="shared" si="21"/>
        <v>2006</v>
      </c>
      <c r="F34" s="29">
        <f t="shared" si="21"/>
        <v>37</v>
      </c>
      <c r="G34" s="29">
        <f t="shared" si="21"/>
        <v>128</v>
      </c>
      <c r="H34" s="29">
        <f t="shared" si="21"/>
        <v>165</v>
      </c>
      <c r="I34" s="146">
        <f t="shared" si="21"/>
        <v>48</v>
      </c>
      <c r="J34" s="146">
        <f t="shared" si="21"/>
        <v>154</v>
      </c>
      <c r="K34" s="146">
        <f t="shared" si="21"/>
        <v>202</v>
      </c>
      <c r="L34" s="146">
        <f t="shared" si="21"/>
        <v>0</v>
      </c>
      <c r="M34" s="146">
        <f t="shared" si="21"/>
        <v>0</v>
      </c>
      <c r="N34" s="146">
        <f t="shared" si="21"/>
        <v>0</v>
      </c>
      <c r="O34" s="146">
        <f t="shared" si="21"/>
        <v>1215</v>
      </c>
      <c r="P34" s="146">
        <f t="shared" si="21"/>
        <v>1158</v>
      </c>
      <c r="Q34" s="146">
        <f t="shared" si="21"/>
        <v>2373</v>
      </c>
      <c r="R34" s="88">
        <f t="shared" ref="R34" si="22">SUM(R11:R33)</f>
        <v>45</v>
      </c>
      <c r="S34" s="146">
        <f t="shared" ref="S34" si="23">SUM(S11:S33)</f>
        <v>37</v>
      </c>
      <c r="T34" s="146">
        <f t="shared" ref="T34" si="24">SUM(T11:T33)</f>
        <v>128</v>
      </c>
      <c r="U34" s="146">
        <f t="shared" ref="U34" si="25">SUM(U11:U33)</f>
        <v>165</v>
      </c>
      <c r="V34" s="29">
        <f t="shared" ref="V34" si="26">SUM(V11:V33)</f>
        <v>1178</v>
      </c>
      <c r="W34" s="29">
        <f t="shared" ref="W34" si="27">SUM(W11:W33)</f>
        <v>1030</v>
      </c>
      <c r="X34" s="29">
        <f t="shared" ref="X34" si="28">SUM(X11:X33)</f>
        <v>2208</v>
      </c>
      <c r="Y34" s="29">
        <f t="shared" ref="Y34" si="29">SUM(Y11:Y33)</f>
        <v>0</v>
      </c>
      <c r="Z34" s="29">
        <f t="shared" ref="Z34" si="30">SUM(Z11:Z33)</f>
        <v>0</v>
      </c>
      <c r="AA34" s="29">
        <f t="shared" ref="AA34" si="31">SUM(AA11:AA33)</f>
        <v>0</v>
      </c>
    </row>
    <row r="35" spans="1:27" ht="17.25" customHeight="1">
      <c r="A35" s="15" t="s">
        <v>124</v>
      </c>
      <c r="B35" s="16"/>
      <c r="C35" s="30"/>
      <c r="D35" s="30"/>
      <c r="E35" s="30"/>
      <c r="F35" s="17"/>
      <c r="G35" s="17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89"/>
      <c r="S35" s="30" t="str">
        <f t="shared" si="4"/>
        <v/>
      </c>
      <c r="T35" s="30" t="str">
        <f t="shared" si="5"/>
        <v/>
      </c>
      <c r="U35" s="30" t="str">
        <f t="shared" si="6"/>
        <v/>
      </c>
      <c r="V35" s="30" t="str">
        <f t="shared" si="7"/>
        <v/>
      </c>
      <c r="W35" s="30" t="str">
        <f t="shared" si="8"/>
        <v/>
      </c>
      <c r="X35" s="30" t="str">
        <f t="shared" si="9"/>
        <v/>
      </c>
      <c r="Y35" s="30" t="str">
        <f t="shared" si="10"/>
        <v/>
      </c>
      <c r="Z35" s="30" t="str">
        <f t="shared" si="11"/>
        <v/>
      </c>
      <c r="AA35" s="30" t="str">
        <f t="shared" si="12"/>
        <v/>
      </c>
    </row>
    <row r="36" spans="1:27" ht="17.25" customHeight="1">
      <c r="A36" s="3"/>
      <c r="B36" s="4" t="s">
        <v>146</v>
      </c>
      <c r="C36" s="7"/>
      <c r="D36" s="7"/>
      <c r="E36" s="26"/>
      <c r="F36" s="26"/>
      <c r="G36" s="26"/>
      <c r="H36" s="26"/>
      <c r="I36" s="26">
        <v>1</v>
      </c>
      <c r="J36" s="26">
        <v>0</v>
      </c>
      <c r="K36" s="26">
        <f>SUM(I36:J36)</f>
        <v>1</v>
      </c>
      <c r="L36" s="26"/>
      <c r="M36" s="26"/>
      <c r="N36" s="26"/>
      <c r="O36" s="26">
        <f t="shared" si="1"/>
        <v>1</v>
      </c>
      <c r="P36" s="26">
        <f t="shared" si="2"/>
        <v>0</v>
      </c>
      <c r="Q36" s="26">
        <f t="shared" si="3"/>
        <v>1</v>
      </c>
      <c r="R36" s="8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1</v>
      </c>
      <c r="W36" s="26">
        <f t="shared" si="8"/>
        <v>0</v>
      </c>
      <c r="X36" s="26">
        <f t="shared" si="9"/>
        <v>1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3"/>
      <c r="B37" s="4" t="s">
        <v>23</v>
      </c>
      <c r="C37" s="7">
        <v>76</v>
      </c>
      <c r="D37" s="7">
        <v>96</v>
      </c>
      <c r="E37" s="26">
        <f>SUM(C37:D37)</f>
        <v>172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76</v>
      </c>
      <c r="P37" s="26">
        <f t="shared" si="2"/>
        <v>96</v>
      </c>
      <c r="Q37" s="26">
        <f t="shared" si="3"/>
        <v>172</v>
      </c>
      <c r="R37" s="8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76</v>
      </c>
      <c r="W37" s="26">
        <f t="shared" si="8"/>
        <v>96</v>
      </c>
      <c r="X37" s="26">
        <f t="shared" si="9"/>
        <v>172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3"/>
      <c r="B38" s="4" t="s">
        <v>144</v>
      </c>
      <c r="C38" s="7"/>
      <c r="D38" s="7"/>
      <c r="E38" s="26"/>
      <c r="F38" s="26"/>
      <c r="G38" s="26"/>
      <c r="H38" s="26"/>
      <c r="I38" s="26">
        <v>2</v>
      </c>
      <c r="J38" s="26">
        <v>8</v>
      </c>
      <c r="K38" s="26">
        <f>SUM(I38:J38)</f>
        <v>10</v>
      </c>
      <c r="L38" s="26"/>
      <c r="M38" s="26"/>
      <c r="N38" s="26"/>
      <c r="O38" s="26">
        <f t="shared" si="1"/>
        <v>2</v>
      </c>
      <c r="P38" s="26">
        <f t="shared" si="2"/>
        <v>8</v>
      </c>
      <c r="Q38" s="26">
        <f t="shared" si="3"/>
        <v>10</v>
      </c>
      <c r="R38" s="8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2</v>
      </c>
      <c r="W38" s="26">
        <f t="shared" si="8"/>
        <v>8</v>
      </c>
      <c r="X38" s="26">
        <f t="shared" si="9"/>
        <v>10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3"/>
      <c r="B39" s="4" t="s">
        <v>24</v>
      </c>
      <c r="C39" s="7">
        <v>168</v>
      </c>
      <c r="D39" s="7">
        <v>109</v>
      </c>
      <c r="E39" s="26">
        <f>SUM(C39:D39)</f>
        <v>277</v>
      </c>
      <c r="F39" s="26"/>
      <c r="G39" s="26"/>
      <c r="H39" s="26"/>
      <c r="I39" s="26"/>
      <c r="J39" s="26"/>
      <c r="K39" s="26"/>
      <c r="L39" s="26"/>
      <c r="M39" s="26"/>
      <c r="N39" s="26"/>
      <c r="O39" s="26">
        <f t="shared" si="1"/>
        <v>168</v>
      </c>
      <c r="P39" s="26">
        <f t="shared" si="2"/>
        <v>109</v>
      </c>
      <c r="Q39" s="26">
        <f t="shared" si="3"/>
        <v>277</v>
      </c>
      <c r="R39" s="86">
        <v>2</v>
      </c>
      <c r="S39" s="26" t="str">
        <f t="shared" si="4"/>
        <v/>
      </c>
      <c r="T39" s="26" t="str">
        <f t="shared" si="5"/>
        <v/>
      </c>
      <c r="U39" s="26" t="str">
        <f t="shared" si="6"/>
        <v/>
      </c>
      <c r="V39" s="26">
        <f t="shared" si="7"/>
        <v>168</v>
      </c>
      <c r="W39" s="26">
        <f t="shared" si="8"/>
        <v>109</v>
      </c>
      <c r="X39" s="26">
        <f t="shared" si="9"/>
        <v>277</v>
      </c>
      <c r="Y39" s="26" t="str">
        <f t="shared" si="10"/>
        <v/>
      </c>
      <c r="Z39" s="26" t="str">
        <f t="shared" si="11"/>
        <v/>
      </c>
      <c r="AA39" s="26" t="str">
        <f t="shared" si="12"/>
        <v/>
      </c>
    </row>
    <row r="40" spans="1:27" ht="17.25" customHeight="1">
      <c r="A40" s="3"/>
      <c r="B40" s="4" t="s">
        <v>25</v>
      </c>
      <c r="C40" s="7">
        <v>25</v>
      </c>
      <c r="D40" s="7">
        <v>27</v>
      </c>
      <c r="E40" s="26">
        <f>SUM(C40:D40)</f>
        <v>52</v>
      </c>
      <c r="F40" s="26"/>
      <c r="G40" s="26"/>
      <c r="H40" s="26"/>
      <c r="I40" s="26"/>
      <c r="J40" s="26"/>
      <c r="K40" s="26"/>
      <c r="L40" s="26"/>
      <c r="M40" s="26"/>
      <c r="N40" s="26"/>
      <c r="O40" s="26">
        <f t="shared" si="1"/>
        <v>25</v>
      </c>
      <c r="P40" s="26">
        <f t="shared" si="2"/>
        <v>27</v>
      </c>
      <c r="Q40" s="26">
        <f t="shared" si="3"/>
        <v>52</v>
      </c>
      <c r="R40" s="86">
        <v>2</v>
      </c>
      <c r="S40" s="26" t="str">
        <f t="shared" si="4"/>
        <v/>
      </c>
      <c r="T40" s="26" t="str">
        <f t="shared" si="5"/>
        <v/>
      </c>
      <c r="U40" s="26" t="str">
        <f t="shared" si="6"/>
        <v/>
      </c>
      <c r="V40" s="26">
        <f t="shared" si="7"/>
        <v>25</v>
      </c>
      <c r="W40" s="26">
        <f t="shared" si="8"/>
        <v>27</v>
      </c>
      <c r="X40" s="26">
        <f t="shared" si="9"/>
        <v>52</v>
      </c>
      <c r="Y40" s="26" t="str">
        <f t="shared" si="10"/>
        <v/>
      </c>
      <c r="Z40" s="26" t="str">
        <f t="shared" si="11"/>
        <v/>
      </c>
      <c r="AA40" s="26" t="str">
        <f t="shared" si="12"/>
        <v/>
      </c>
    </row>
    <row r="41" spans="1:27" ht="17.25" customHeight="1">
      <c r="A41" s="3"/>
      <c r="B41" s="4" t="s">
        <v>145</v>
      </c>
      <c r="C41" s="7"/>
      <c r="D41" s="7"/>
      <c r="E41" s="26"/>
      <c r="F41" s="26"/>
      <c r="G41" s="26"/>
      <c r="H41" s="26"/>
      <c r="I41" s="26">
        <v>0</v>
      </c>
      <c r="J41" s="26">
        <v>2</v>
      </c>
      <c r="K41" s="26">
        <f>SUM(J41)</f>
        <v>2</v>
      </c>
      <c r="L41" s="26"/>
      <c r="M41" s="26"/>
      <c r="N41" s="26"/>
      <c r="O41" s="26">
        <f t="shared" si="1"/>
        <v>0</v>
      </c>
      <c r="P41" s="26">
        <f t="shared" si="2"/>
        <v>2</v>
      </c>
      <c r="Q41" s="26">
        <f t="shared" si="3"/>
        <v>2</v>
      </c>
      <c r="R41" s="86">
        <v>2</v>
      </c>
      <c r="S41" s="26" t="str">
        <f t="shared" si="4"/>
        <v/>
      </c>
      <c r="T41" s="26" t="str">
        <f t="shared" si="5"/>
        <v/>
      </c>
      <c r="U41" s="26" t="str">
        <f t="shared" si="6"/>
        <v/>
      </c>
      <c r="V41" s="26">
        <f t="shared" si="7"/>
        <v>0</v>
      </c>
      <c r="W41" s="26">
        <f t="shared" si="8"/>
        <v>2</v>
      </c>
      <c r="X41" s="26">
        <f t="shared" si="9"/>
        <v>2</v>
      </c>
      <c r="Y41" s="26" t="str">
        <f t="shared" si="10"/>
        <v/>
      </c>
      <c r="Z41" s="26" t="str">
        <f t="shared" si="11"/>
        <v/>
      </c>
      <c r="AA41" s="26" t="str">
        <f t="shared" si="12"/>
        <v/>
      </c>
    </row>
    <row r="42" spans="1:27" ht="17.25" customHeight="1">
      <c r="A42" s="3"/>
      <c r="B42" s="4" t="s">
        <v>26</v>
      </c>
      <c r="C42" s="7">
        <v>92</v>
      </c>
      <c r="D42" s="7">
        <v>93</v>
      </c>
      <c r="E42" s="26">
        <f>SUM(C42:D42)</f>
        <v>185</v>
      </c>
      <c r="F42" s="26"/>
      <c r="G42" s="26"/>
      <c r="H42" s="26"/>
      <c r="I42" s="26"/>
      <c r="J42" s="26"/>
      <c r="K42" s="26"/>
      <c r="L42" s="26"/>
      <c r="M42" s="26"/>
      <c r="N42" s="26"/>
      <c r="O42" s="26">
        <f t="shared" si="1"/>
        <v>92</v>
      </c>
      <c r="P42" s="26">
        <f t="shared" si="2"/>
        <v>93</v>
      </c>
      <c r="Q42" s="26">
        <f t="shared" si="3"/>
        <v>185</v>
      </c>
      <c r="R42" s="8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92</v>
      </c>
      <c r="W42" s="26">
        <f t="shared" si="8"/>
        <v>93</v>
      </c>
      <c r="X42" s="26">
        <f t="shared" si="9"/>
        <v>185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3"/>
      <c r="B43" s="4" t="s">
        <v>27</v>
      </c>
      <c r="C43" s="7">
        <v>82</v>
      </c>
      <c r="D43" s="7">
        <v>344</v>
      </c>
      <c r="E43" s="26">
        <f>SUM(C43:D43)</f>
        <v>426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82</v>
      </c>
      <c r="P43" s="26">
        <f t="shared" si="2"/>
        <v>344</v>
      </c>
      <c r="Q43" s="26">
        <f t="shared" si="3"/>
        <v>426</v>
      </c>
      <c r="R43" s="8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82</v>
      </c>
      <c r="W43" s="26">
        <f t="shared" si="8"/>
        <v>344</v>
      </c>
      <c r="X43" s="26">
        <f t="shared" si="9"/>
        <v>426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3"/>
      <c r="B44" s="4" t="s">
        <v>28</v>
      </c>
      <c r="C44" s="7">
        <v>32</v>
      </c>
      <c r="D44" s="7">
        <v>111</v>
      </c>
      <c r="E44" s="26">
        <f>SUM(C44:D44)</f>
        <v>143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32</v>
      </c>
      <c r="P44" s="26">
        <f t="shared" si="2"/>
        <v>111</v>
      </c>
      <c r="Q44" s="26">
        <f t="shared" si="3"/>
        <v>143</v>
      </c>
      <c r="R44" s="8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32</v>
      </c>
      <c r="W44" s="26">
        <f t="shared" si="8"/>
        <v>111</v>
      </c>
      <c r="X44" s="26">
        <f t="shared" si="9"/>
        <v>143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3"/>
      <c r="B45" s="4" t="s">
        <v>29</v>
      </c>
      <c r="C45" s="7">
        <v>23</v>
      </c>
      <c r="D45" s="7">
        <v>37</v>
      </c>
      <c r="E45" s="26">
        <f>SUM(C45:D45)</f>
        <v>60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23</v>
      </c>
      <c r="P45" s="26">
        <f t="shared" si="2"/>
        <v>37</v>
      </c>
      <c r="Q45" s="26">
        <f t="shared" si="3"/>
        <v>60</v>
      </c>
      <c r="R45" s="8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23</v>
      </c>
      <c r="W45" s="26">
        <f t="shared" si="8"/>
        <v>37</v>
      </c>
      <c r="X45" s="26">
        <f t="shared" si="9"/>
        <v>60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12"/>
      <c r="B46" s="13" t="s">
        <v>30</v>
      </c>
      <c r="C46" s="14">
        <v>60</v>
      </c>
      <c r="D46" s="14">
        <v>183</v>
      </c>
      <c r="E46" s="27">
        <f>SUM(C46:D46)</f>
        <v>243</v>
      </c>
      <c r="F46" s="27"/>
      <c r="G46" s="27"/>
      <c r="H46" s="27"/>
      <c r="I46" s="27"/>
      <c r="J46" s="27"/>
      <c r="K46" s="27"/>
      <c r="L46" s="27"/>
      <c r="M46" s="27"/>
      <c r="N46" s="27"/>
      <c r="O46" s="27">
        <f t="shared" si="1"/>
        <v>60</v>
      </c>
      <c r="P46" s="27">
        <f t="shared" si="2"/>
        <v>183</v>
      </c>
      <c r="Q46" s="27">
        <f t="shared" si="3"/>
        <v>243</v>
      </c>
      <c r="R46" s="87">
        <v>2</v>
      </c>
      <c r="S46" s="27" t="str">
        <f t="shared" si="4"/>
        <v/>
      </c>
      <c r="T46" s="27" t="str">
        <f t="shared" si="5"/>
        <v/>
      </c>
      <c r="U46" s="27" t="str">
        <f t="shared" si="6"/>
        <v/>
      </c>
      <c r="V46" s="27">
        <f t="shared" si="7"/>
        <v>60</v>
      </c>
      <c r="W46" s="27">
        <f t="shared" si="8"/>
        <v>183</v>
      </c>
      <c r="X46" s="27">
        <f t="shared" si="9"/>
        <v>243</v>
      </c>
      <c r="Y46" s="27" t="str">
        <f t="shared" si="10"/>
        <v/>
      </c>
      <c r="Z46" s="27" t="str">
        <f t="shared" si="11"/>
        <v/>
      </c>
      <c r="AA46" s="26" t="str">
        <f t="shared" si="12"/>
        <v/>
      </c>
    </row>
    <row r="47" spans="1:27" ht="17.25" customHeight="1">
      <c r="A47" s="21"/>
      <c r="B47" s="19" t="s">
        <v>121</v>
      </c>
      <c r="C47" s="22">
        <f>SUM(C36:C46)</f>
        <v>558</v>
      </c>
      <c r="D47" s="22">
        <f t="shared" ref="D47:Q47" si="32">SUM(D36:D46)</f>
        <v>1000</v>
      </c>
      <c r="E47" s="22">
        <f t="shared" si="32"/>
        <v>1558</v>
      </c>
      <c r="F47" s="22">
        <f t="shared" si="32"/>
        <v>0</v>
      </c>
      <c r="G47" s="22">
        <f t="shared" si="32"/>
        <v>0</v>
      </c>
      <c r="H47" s="22">
        <f t="shared" si="32"/>
        <v>0</v>
      </c>
      <c r="I47" s="22">
        <f t="shared" si="32"/>
        <v>3</v>
      </c>
      <c r="J47" s="22">
        <f t="shared" si="32"/>
        <v>10</v>
      </c>
      <c r="K47" s="22">
        <f t="shared" si="32"/>
        <v>13</v>
      </c>
      <c r="L47" s="22">
        <f t="shared" si="32"/>
        <v>0</v>
      </c>
      <c r="M47" s="22">
        <f t="shared" si="32"/>
        <v>0</v>
      </c>
      <c r="N47" s="22">
        <f t="shared" si="32"/>
        <v>0</v>
      </c>
      <c r="O47" s="22">
        <f t="shared" si="32"/>
        <v>561</v>
      </c>
      <c r="P47" s="22">
        <f t="shared" si="32"/>
        <v>1010</v>
      </c>
      <c r="Q47" s="22">
        <f t="shared" si="32"/>
        <v>1571</v>
      </c>
      <c r="R47" s="90">
        <f t="shared" ref="R47" si="33">SUM(R36:R46)</f>
        <v>22</v>
      </c>
      <c r="S47" s="22">
        <f t="shared" ref="S47" si="34">SUM(S36:S46)</f>
        <v>0</v>
      </c>
      <c r="T47" s="22">
        <f t="shared" ref="T47" si="35">SUM(T36:T46)</f>
        <v>0</v>
      </c>
      <c r="U47" s="22">
        <f t="shared" ref="U47" si="36">SUM(U36:U46)</f>
        <v>0</v>
      </c>
      <c r="V47" s="22">
        <f t="shared" ref="V47" si="37">SUM(V36:V46)</f>
        <v>561</v>
      </c>
      <c r="W47" s="22">
        <f t="shared" ref="W47" si="38">SUM(W36:W46)</f>
        <v>1010</v>
      </c>
      <c r="X47" s="22">
        <f t="shared" ref="X47" si="39">SUM(X36:X46)</f>
        <v>1571</v>
      </c>
      <c r="Y47" s="22">
        <f t="shared" ref="Y47" si="40">SUM(Y36:Y46)</f>
        <v>0</v>
      </c>
      <c r="Z47" s="22">
        <f t="shared" ref="Z47" si="41">SUM(Z36:Z46)</f>
        <v>0</v>
      </c>
      <c r="AA47" s="7">
        <f t="shared" ref="AA47" si="42">SUM(AA36:AA46)</f>
        <v>0</v>
      </c>
    </row>
    <row r="48" spans="1:27" ht="17.25" customHeight="1">
      <c r="A48" s="15" t="s">
        <v>125</v>
      </c>
      <c r="B48" s="16"/>
      <c r="C48" s="17"/>
      <c r="D48" s="17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89"/>
      <c r="S48" s="30" t="str">
        <f t="shared" si="4"/>
        <v/>
      </c>
      <c r="T48" s="30" t="str">
        <f t="shared" si="5"/>
        <v/>
      </c>
      <c r="U48" s="30" t="str">
        <f t="shared" si="6"/>
        <v/>
      </c>
      <c r="V48" s="30" t="str">
        <f t="shared" si="7"/>
        <v/>
      </c>
      <c r="W48" s="30" t="str">
        <f t="shared" si="8"/>
        <v/>
      </c>
      <c r="X48" s="30" t="str">
        <f t="shared" si="9"/>
        <v/>
      </c>
      <c r="Y48" s="30" t="str">
        <f t="shared" si="10"/>
        <v/>
      </c>
      <c r="Z48" s="30" t="str">
        <f t="shared" si="11"/>
        <v/>
      </c>
      <c r="AA48" s="26" t="str">
        <f t="shared" si="12"/>
        <v/>
      </c>
    </row>
    <row r="49" spans="1:27" ht="17.25" customHeight="1">
      <c r="A49" s="3"/>
      <c r="B49" s="4" t="s">
        <v>31</v>
      </c>
      <c r="C49" s="7">
        <v>145</v>
      </c>
      <c r="D49" s="7">
        <v>22</v>
      </c>
      <c r="E49" s="26">
        <f t="shared" ref="E49:E62" si="43">SUM(C49:D49)</f>
        <v>167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145</v>
      </c>
      <c r="P49" s="26">
        <f t="shared" si="2"/>
        <v>22</v>
      </c>
      <c r="Q49" s="26">
        <f t="shared" si="3"/>
        <v>167</v>
      </c>
      <c r="R49" s="8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145</v>
      </c>
      <c r="W49" s="26">
        <f t="shared" si="8"/>
        <v>22</v>
      </c>
      <c r="X49" s="26">
        <f t="shared" si="9"/>
        <v>167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3"/>
      <c r="B50" s="4" t="s">
        <v>32</v>
      </c>
      <c r="C50" s="7">
        <v>73</v>
      </c>
      <c r="D50" s="7">
        <v>53</v>
      </c>
      <c r="E50" s="26">
        <f t="shared" si="43"/>
        <v>126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73</v>
      </c>
      <c r="P50" s="26">
        <f t="shared" si="2"/>
        <v>53</v>
      </c>
      <c r="Q50" s="26">
        <f t="shared" si="3"/>
        <v>126</v>
      </c>
      <c r="R50" s="8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73</v>
      </c>
      <c r="W50" s="26">
        <f t="shared" si="8"/>
        <v>53</v>
      </c>
      <c r="X50" s="26">
        <f t="shared" si="9"/>
        <v>126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3"/>
      <c r="B51" s="4" t="s">
        <v>147</v>
      </c>
      <c r="C51" s="7"/>
      <c r="D51" s="7"/>
      <c r="E51" s="26"/>
      <c r="F51" s="26"/>
      <c r="G51" s="26"/>
      <c r="H51" s="26"/>
      <c r="I51" s="26">
        <v>53</v>
      </c>
      <c r="J51" s="26">
        <v>3</v>
      </c>
      <c r="K51" s="26">
        <f>SUM(I51:J51)</f>
        <v>56</v>
      </c>
      <c r="L51" s="26"/>
      <c r="M51" s="26"/>
      <c r="N51" s="26"/>
      <c r="O51" s="26">
        <f t="shared" ref="O51" si="44">C51+F51+I51+L51</f>
        <v>53</v>
      </c>
      <c r="P51" s="26">
        <f t="shared" ref="P51" si="45">D51+G51+J51+M51</f>
        <v>3</v>
      </c>
      <c r="Q51" s="26">
        <f t="shared" ref="Q51" si="46">O51+P51</f>
        <v>56</v>
      </c>
      <c r="R51" s="8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53</v>
      </c>
      <c r="W51" s="26">
        <f t="shared" si="8"/>
        <v>3</v>
      </c>
      <c r="X51" s="26">
        <f t="shared" si="9"/>
        <v>56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3"/>
      <c r="B52" s="4" t="s">
        <v>14</v>
      </c>
      <c r="C52" s="7">
        <v>343</v>
      </c>
      <c r="D52" s="7">
        <v>47</v>
      </c>
      <c r="E52" s="26">
        <f t="shared" si="43"/>
        <v>390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343</v>
      </c>
      <c r="P52" s="26">
        <f t="shared" si="2"/>
        <v>47</v>
      </c>
      <c r="Q52" s="26">
        <f t="shared" si="3"/>
        <v>390</v>
      </c>
      <c r="R52" s="8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343</v>
      </c>
      <c r="W52" s="26">
        <f t="shared" si="8"/>
        <v>47</v>
      </c>
      <c r="X52" s="26">
        <f t="shared" si="9"/>
        <v>390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3"/>
      <c r="B53" s="4" t="s">
        <v>33</v>
      </c>
      <c r="C53" s="7">
        <v>92</v>
      </c>
      <c r="D53" s="7">
        <v>138</v>
      </c>
      <c r="E53" s="26">
        <f t="shared" si="43"/>
        <v>230</v>
      </c>
      <c r="F53" s="26"/>
      <c r="G53" s="26"/>
      <c r="H53" s="26"/>
      <c r="I53" s="26">
        <v>1</v>
      </c>
      <c r="J53" s="26">
        <v>8</v>
      </c>
      <c r="K53" s="26">
        <f t="shared" ref="K53:K86" si="47">SUM(I53:J53)</f>
        <v>9</v>
      </c>
      <c r="L53" s="26"/>
      <c r="M53" s="26"/>
      <c r="N53" s="26"/>
      <c r="O53" s="26">
        <f t="shared" si="1"/>
        <v>93</v>
      </c>
      <c r="P53" s="26">
        <f t="shared" si="2"/>
        <v>146</v>
      </c>
      <c r="Q53" s="26">
        <f t="shared" si="3"/>
        <v>239</v>
      </c>
      <c r="R53" s="8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93</v>
      </c>
      <c r="W53" s="26">
        <f t="shared" si="8"/>
        <v>146</v>
      </c>
      <c r="X53" s="26">
        <f t="shared" si="9"/>
        <v>239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3"/>
      <c r="B54" s="4" t="s">
        <v>34</v>
      </c>
      <c r="C54" s="7">
        <v>55</v>
      </c>
      <c r="D54" s="7">
        <v>25</v>
      </c>
      <c r="E54" s="26">
        <f t="shared" si="43"/>
        <v>80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55</v>
      </c>
      <c r="P54" s="26">
        <f t="shared" si="2"/>
        <v>25</v>
      </c>
      <c r="Q54" s="26">
        <f t="shared" si="3"/>
        <v>80</v>
      </c>
      <c r="R54" s="8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55</v>
      </c>
      <c r="W54" s="26">
        <f t="shared" si="8"/>
        <v>25</v>
      </c>
      <c r="X54" s="26">
        <f t="shared" si="9"/>
        <v>80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3"/>
      <c r="B55" s="4" t="s">
        <v>35</v>
      </c>
      <c r="C55" s="7">
        <v>50</v>
      </c>
      <c r="D55" s="7">
        <v>56</v>
      </c>
      <c r="E55" s="26">
        <f t="shared" si="43"/>
        <v>106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50</v>
      </c>
      <c r="P55" s="26">
        <f t="shared" si="2"/>
        <v>56</v>
      </c>
      <c r="Q55" s="26">
        <f t="shared" si="3"/>
        <v>106</v>
      </c>
      <c r="R55" s="8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50</v>
      </c>
      <c r="W55" s="26">
        <f t="shared" si="8"/>
        <v>56</v>
      </c>
      <c r="X55" s="26">
        <f t="shared" si="9"/>
        <v>106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3"/>
      <c r="B56" s="4" t="s">
        <v>15</v>
      </c>
      <c r="C56" s="7">
        <v>453</v>
      </c>
      <c r="D56" s="7">
        <v>2</v>
      </c>
      <c r="E56" s="26">
        <f t="shared" si="43"/>
        <v>455</v>
      </c>
      <c r="F56" s="26"/>
      <c r="G56" s="26"/>
      <c r="H56" s="26"/>
      <c r="I56" s="26">
        <v>34</v>
      </c>
      <c r="J56" s="26">
        <v>0</v>
      </c>
      <c r="K56" s="26">
        <f t="shared" si="47"/>
        <v>34</v>
      </c>
      <c r="L56" s="26"/>
      <c r="M56" s="26"/>
      <c r="N56" s="26"/>
      <c r="O56" s="26">
        <f t="shared" si="1"/>
        <v>487</v>
      </c>
      <c r="P56" s="26">
        <f t="shared" si="2"/>
        <v>2</v>
      </c>
      <c r="Q56" s="26">
        <f t="shared" si="3"/>
        <v>489</v>
      </c>
      <c r="R56" s="8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487</v>
      </c>
      <c r="W56" s="26">
        <f t="shared" si="8"/>
        <v>2</v>
      </c>
      <c r="X56" s="26">
        <f t="shared" si="9"/>
        <v>489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3"/>
      <c r="B57" s="4" t="s">
        <v>36</v>
      </c>
      <c r="C57" s="7">
        <v>2</v>
      </c>
      <c r="D57" s="6">
        <v>0</v>
      </c>
      <c r="E57" s="26">
        <f t="shared" si="43"/>
        <v>2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2</v>
      </c>
      <c r="P57" s="26">
        <f t="shared" si="2"/>
        <v>0</v>
      </c>
      <c r="Q57" s="26">
        <f t="shared" si="3"/>
        <v>2</v>
      </c>
      <c r="R57" s="8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2</v>
      </c>
      <c r="W57" s="26">
        <f t="shared" si="8"/>
        <v>0</v>
      </c>
      <c r="X57" s="26">
        <f t="shared" si="9"/>
        <v>2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3"/>
      <c r="B58" s="4" t="s">
        <v>37</v>
      </c>
      <c r="C58" s="7">
        <v>45</v>
      </c>
      <c r="D58" s="7">
        <v>50</v>
      </c>
      <c r="E58" s="26">
        <f t="shared" si="43"/>
        <v>95</v>
      </c>
      <c r="F58" s="26"/>
      <c r="G58" s="26"/>
      <c r="H58" s="26"/>
      <c r="I58" s="26"/>
      <c r="J58" s="26"/>
      <c r="K58" s="26"/>
      <c r="L58" s="26"/>
      <c r="M58" s="26"/>
      <c r="N58" s="26"/>
      <c r="O58" s="26">
        <f t="shared" si="1"/>
        <v>45</v>
      </c>
      <c r="P58" s="26">
        <f t="shared" si="2"/>
        <v>50</v>
      </c>
      <c r="Q58" s="26">
        <f t="shared" si="3"/>
        <v>95</v>
      </c>
      <c r="R58" s="8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45</v>
      </c>
      <c r="W58" s="26">
        <f t="shared" si="8"/>
        <v>50</v>
      </c>
      <c r="X58" s="26">
        <f t="shared" si="9"/>
        <v>95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3"/>
      <c r="B59" s="4" t="s">
        <v>38</v>
      </c>
      <c r="C59" s="7">
        <v>198</v>
      </c>
      <c r="D59" s="7">
        <v>64</v>
      </c>
      <c r="E59" s="26">
        <f t="shared" si="43"/>
        <v>262</v>
      </c>
      <c r="F59" s="26"/>
      <c r="G59" s="26"/>
      <c r="H59" s="26"/>
      <c r="I59" s="26"/>
      <c r="J59" s="26"/>
      <c r="K59" s="26"/>
      <c r="L59" s="26"/>
      <c r="M59" s="26"/>
      <c r="N59" s="26"/>
      <c r="O59" s="26">
        <f t="shared" si="1"/>
        <v>198</v>
      </c>
      <c r="P59" s="26">
        <f t="shared" si="2"/>
        <v>64</v>
      </c>
      <c r="Q59" s="26">
        <f t="shared" si="3"/>
        <v>262</v>
      </c>
      <c r="R59" s="8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198</v>
      </c>
      <c r="W59" s="26">
        <f t="shared" si="8"/>
        <v>64</v>
      </c>
      <c r="X59" s="26">
        <f t="shared" si="9"/>
        <v>262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3"/>
      <c r="B60" s="4" t="s">
        <v>39</v>
      </c>
      <c r="C60" s="7">
        <v>144</v>
      </c>
      <c r="D60" s="7">
        <v>36</v>
      </c>
      <c r="E60" s="26">
        <f t="shared" si="43"/>
        <v>180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144</v>
      </c>
      <c r="P60" s="26">
        <f t="shared" si="2"/>
        <v>36</v>
      </c>
      <c r="Q60" s="26">
        <f t="shared" si="3"/>
        <v>180</v>
      </c>
      <c r="R60" s="8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144</v>
      </c>
      <c r="W60" s="26">
        <f t="shared" si="8"/>
        <v>36</v>
      </c>
      <c r="X60" s="26">
        <f t="shared" si="9"/>
        <v>180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3"/>
      <c r="B61" s="4" t="s">
        <v>16</v>
      </c>
      <c r="C61" s="7">
        <v>86</v>
      </c>
      <c r="D61" s="7">
        <v>14</v>
      </c>
      <c r="E61" s="26">
        <f t="shared" si="43"/>
        <v>100</v>
      </c>
      <c r="F61" s="26"/>
      <c r="G61" s="26"/>
      <c r="H61" s="26"/>
      <c r="I61" s="8">
        <v>12</v>
      </c>
      <c r="J61" s="8">
        <v>2</v>
      </c>
      <c r="K61" s="26">
        <f t="shared" si="47"/>
        <v>14</v>
      </c>
      <c r="L61" s="26"/>
      <c r="M61" s="26"/>
      <c r="N61" s="26"/>
      <c r="O61" s="26">
        <f t="shared" si="1"/>
        <v>98</v>
      </c>
      <c r="P61" s="26">
        <f t="shared" si="2"/>
        <v>16</v>
      </c>
      <c r="Q61" s="26">
        <f t="shared" si="3"/>
        <v>114</v>
      </c>
      <c r="R61" s="8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98</v>
      </c>
      <c r="W61" s="26">
        <f t="shared" si="8"/>
        <v>16</v>
      </c>
      <c r="X61" s="26">
        <f t="shared" si="9"/>
        <v>114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3"/>
      <c r="B62" s="4" t="s">
        <v>17</v>
      </c>
      <c r="C62" s="7">
        <v>332</v>
      </c>
      <c r="D62" s="7">
        <v>12</v>
      </c>
      <c r="E62" s="26">
        <f t="shared" si="43"/>
        <v>344</v>
      </c>
      <c r="F62" s="26"/>
      <c r="G62" s="26"/>
      <c r="H62" s="26"/>
      <c r="I62" s="26"/>
      <c r="J62" s="26"/>
      <c r="K62" s="26"/>
      <c r="L62" s="26"/>
      <c r="M62" s="26"/>
      <c r="N62" s="26"/>
      <c r="O62" s="26">
        <f t="shared" si="1"/>
        <v>332</v>
      </c>
      <c r="P62" s="26">
        <f t="shared" si="2"/>
        <v>12</v>
      </c>
      <c r="Q62" s="26">
        <f t="shared" si="3"/>
        <v>344</v>
      </c>
      <c r="R62" s="8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332</v>
      </c>
      <c r="W62" s="26">
        <f t="shared" si="8"/>
        <v>12</v>
      </c>
      <c r="X62" s="26">
        <f t="shared" si="9"/>
        <v>344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3"/>
      <c r="B63" s="5" t="s">
        <v>148</v>
      </c>
      <c r="C63" s="26"/>
      <c r="D63" s="26"/>
      <c r="E63" s="26"/>
      <c r="F63" s="26"/>
      <c r="G63" s="26"/>
      <c r="H63" s="26"/>
      <c r="I63" s="8">
        <v>44</v>
      </c>
      <c r="J63" s="31">
        <v>0</v>
      </c>
      <c r="K63" s="26">
        <f t="shared" si="47"/>
        <v>44</v>
      </c>
      <c r="L63" s="26"/>
      <c r="M63" s="26"/>
      <c r="N63" s="26"/>
      <c r="O63" s="26">
        <f t="shared" si="1"/>
        <v>44</v>
      </c>
      <c r="P63" s="26">
        <f t="shared" si="2"/>
        <v>0</v>
      </c>
      <c r="Q63" s="26">
        <f t="shared" si="3"/>
        <v>44</v>
      </c>
      <c r="R63" s="8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44</v>
      </c>
      <c r="W63" s="26">
        <f t="shared" si="8"/>
        <v>0</v>
      </c>
      <c r="X63" s="26">
        <f t="shared" si="9"/>
        <v>44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3"/>
      <c r="B64" s="5" t="s">
        <v>149</v>
      </c>
      <c r="C64" s="26"/>
      <c r="D64" s="26"/>
      <c r="E64" s="26"/>
      <c r="F64" s="26"/>
      <c r="G64" s="26"/>
      <c r="H64" s="26"/>
      <c r="I64" s="8">
        <v>30</v>
      </c>
      <c r="J64" s="8">
        <v>5</v>
      </c>
      <c r="K64" s="26">
        <f t="shared" si="47"/>
        <v>35</v>
      </c>
      <c r="L64" s="26"/>
      <c r="M64" s="26"/>
      <c r="N64" s="26"/>
      <c r="O64" s="26">
        <f t="shared" si="1"/>
        <v>30</v>
      </c>
      <c r="P64" s="26">
        <f t="shared" si="2"/>
        <v>5</v>
      </c>
      <c r="Q64" s="26">
        <f t="shared" si="3"/>
        <v>35</v>
      </c>
      <c r="R64" s="8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30</v>
      </c>
      <c r="W64" s="26">
        <f t="shared" si="8"/>
        <v>5</v>
      </c>
      <c r="X64" s="26">
        <f t="shared" si="9"/>
        <v>35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3"/>
      <c r="B65" s="4" t="s">
        <v>19</v>
      </c>
      <c r="C65" s="7">
        <v>458</v>
      </c>
      <c r="D65" s="7">
        <v>41</v>
      </c>
      <c r="E65" s="26">
        <f>SUM(C65:D65)</f>
        <v>499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458</v>
      </c>
      <c r="P65" s="26">
        <f t="shared" si="2"/>
        <v>41</v>
      </c>
      <c r="Q65" s="26">
        <f t="shared" si="3"/>
        <v>499</v>
      </c>
      <c r="R65" s="8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458</v>
      </c>
      <c r="W65" s="26">
        <f t="shared" si="8"/>
        <v>41</v>
      </c>
      <c r="X65" s="26">
        <f t="shared" si="9"/>
        <v>499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3"/>
      <c r="B66" s="5" t="s">
        <v>150</v>
      </c>
      <c r="C66" s="26"/>
      <c r="D66" s="26"/>
      <c r="E66" s="26"/>
      <c r="F66" s="26"/>
      <c r="G66" s="26"/>
      <c r="H66" s="26"/>
      <c r="I66" s="8">
        <v>7</v>
      </c>
      <c r="J66" s="31">
        <v>0</v>
      </c>
      <c r="K66" s="26">
        <f t="shared" si="47"/>
        <v>7</v>
      </c>
      <c r="L66" s="26"/>
      <c r="M66" s="26"/>
      <c r="N66" s="26"/>
      <c r="O66" s="26">
        <f t="shared" si="1"/>
        <v>7</v>
      </c>
      <c r="P66" s="26">
        <f t="shared" si="2"/>
        <v>0</v>
      </c>
      <c r="Q66" s="26">
        <f t="shared" si="3"/>
        <v>7</v>
      </c>
      <c r="R66" s="8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7</v>
      </c>
      <c r="W66" s="26">
        <f t="shared" si="8"/>
        <v>0</v>
      </c>
      <c r="X66" s="26">
        <f t="shared" si="9"/>
        <v>7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3"/>
      <c r="B67" s="5" t="s">
        <v>151</v>
      </c>
      <c r="C67" s="26"/>
      <c r="D67" s="26"/>
      <c r="E67" s="26"/>
      <c r="F67" s="26"/>
      <c r="G67" s="26"/>
      <c r="H67" s="26"/>
      <c r="I67" s="8">
        <v>38</v>
      </c>
      <c r="J67" s="8">
        <v>1</v>
      </c>
      <c r="K67" s="26">
        <f t="shared" si="47"/>
        <v>39</v>
      </c>
      <c r="L67" s="26"/>
      <c r="M67" s="26"/>
      <c r="N67" s="26"/>
      <c r="O67" s="26">
        <f t="shared" si="1"/>
        <v>38</v>
      </c>
      <c r="P67" s="26">
        <f t="shared" si="2"/>
        <v>1</v>
      </c>
      <c r="Q67" s="26">
        <f t="shared" si="3"/>
        <v>39</v>
      </c>
      <c r="R67" s="8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38</v>
      </c>
      <c r="W67" s="26">
        <f t="shared" si="8"/>
        <v>1</v>
      </c>
      <c r="X67" s="26">
        <f t="shared" si="9"/>
        <v>39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3"/>
      <c r="B68" s="5" t="s">
        <v>152</v>
      </c>
      <c r="C68" s="26"/>
      <c r="D68" s="26"/>
      <c r="E68" s="26"/>
      <c r="F68" s="26"/>
      <c r="G68" s="26"/>
      <c r="H68" s="26"/>
      <c r="I68" s="8">
        <v>8</v>
      </c>
      <c r="J68" s="31">
        <v>0</v>
      </c>
      <c r="K68" s="26">
        <f t="shared" si="47"/>
        <v>8</v>
      </c>
      <c r="L68" s="26"/>
      <c r="M68" s="26"/>
      <c r="N68" s="26"/>
      <c r="O68" s="26">
        <f t="shared" si="1"/>
        <v>8</v>
      </c>
      <c r="P68" s="26">
        <f t="shared" si="2"/>
        <v>0</v>
      </c>
      <c r="Q68" s="26">
        <f t="shared" si="3"/>
        <v>8</v>
      </c>
      <c r="R68" s="8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8</v>
      </c>
      <c r="W68" s="26">
        <f t="shared" si="8"/>
        <v>0</v>
      </c>
      <c r="X68" s="26">
        <f t="shared" si="9"/>
        <v>8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3"/>
      <c r="B69" s="5" t="s">
        <v>153</v>
      </c>
      <c r="C69" s="26"/>
      <c r="D69" s="26"/>
      <c r="E69" s="26"/>
      <c r="F69" s="26"/>
      <c r="G69" s="26"/>
      <c r="H69" s="26"/>
      <c r="I69" s="8">
        <v>3</v>
      </c>
      <c r="J69" s="31">
        <v>0</v>
      </c>
      <c r="K69" s="26">
        <f t="shared" si="47"/>
        <v>3</v>
      </c>
      <c r="L69" s="26"/>
      <c r="M69" s="26"/>
      <c r="N69" s="26"/>
      <c r="O69" s="26">
        <f t="shared" si="1"/>
        <v>3</v>
      </c>
      <c r="P69" s="26">
        <f t="shared" si="2"/>
        <v>0</v>
      </c>
      <c r="Q69" s="26">
        <f t="shared" si="3"/>
        <v>3</v>
      </c>
      <c r="R69" s="8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3</v>
      </c>
      <c r="W69" s="26">
        <f t="shared" si="8"/>
        <v>0</v>
      </c>
      <c r="X69" s="26">
        <f t="shared" si="9"/>
        <v>3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3"/>
      <c r="B70" s="5" t="s">
        <v>154</v>
      </c>
      <c r="C70" s="26"/>
      <c r="D70" s="26"/>
      <c r="E70" s="26"/>
      <c r="F70" s="26"/>
      <c r="G70" s="26"/>
      <c r="H70" s="26"/>
      <c r="I70" s="8">
        <v>2</v>
      </c>
      <c r="J70" s="31">
        <v>0</v>
      </c>
      <c r="K70" s="26">
        <f t="shared" si="47"/>
        <v>2</v>
      </c>
      <c r="L70" s="26"/>
      <c r="M70" s="26"/>
      <c r="N70" s="26"/>
      <c r="O70" s="26">
        <f t="shared" ref="O70:O132" si="48">C70+F70+I70+L70</f>
        <v>2</v>
      </c>
      <c r="P70" s="26">
        <f t="shared" ref="P70:P132" si="49">D70+G70+J70+M70</f>
        <v>0</v>
      </c>
      <c r="Q70" s="26">
        <f t="shared" ref="Q70:Q132" si="50">O70+P70</f>
        <v>2</v>
      </c>
      <c r="R70" s="86">
        <v>2</v>
      </c>
      <c r="S70" s="26" t="str">
        <f t="shared" ref="S70:S132" si="51">IF(R70=1,O70,"")</f>
        <v/>
      </c>
      <c r="T70" s="26" t="str">
        <f t="shared" ref="T70:T132" si="52">IF(R70=1,P70,"")</f>
        <v/>
      </c>
      <c r="U70" s="26" t="str">
        <f t="shared" ref="U70:U132" si="53">IF(R70=1,Q70,"")</f>
        <v/>
      </c>
      <c r="V70" s="26">
        <f t="shared" ref="V70:V132" si="54">IF(R70=2,O70,"")</f>
        <v>2</v>
      </c>
      <c r="W70" s="26">
        <f t="shared" ref="W70:W132" si="55">IF(R70=2,P70,"")</f>
        <v>0</v>
      </c>
      <c r="X70" s="26">
        <f t="shared" ref="X70:X132" si="56">IF(R70=2,Q70,"")</f>
        <v>2</v>
      </c>
      <c r="Y70" s="26" t="str">
        <f t="shared" ref="Y70:Y132" si="57">IF(R70=3,O70,"")</f>
        <v/>
      </c>
      <c r="Z70" s="26" t="str">
        <f t="shared" ref="Z70:Z132" si="58">IF(R70=3,P70,"")</f>
        <v/>
      </c>
      <c r="AA70" s="26" t="str">
        <f t="shared" ref="AA70:AA132" si="59">IF(R70=3,Q70,"")</f>
        <v/>
      </c>
    </row>
    <row r="71" spans="1:27" ht="17.25" customHeight="1">
      <c r="A71" s="3"/>
      <c r="B71" s="5" t="s">
        <v>155</v>
      </c>
      <c r="C71" s="26"/>
      <c r="D71" s="26"/>
      <c r="E71" s="26"/>
      <c r="F71" s="26"/>
      <c r="G71" s="26"/>
      <c r="H71" s="26"/>
      <c r="I71" s="8">
        <v>6</v>
      </c>
      <c r="J71" s="8">
        <v>7</v>
      </c>
      <c r="K71" s="26">
        <f t="shared" si="47"/>
        <v>13</v>
      </c>
      <c r="L71" s="26"/>
      <c r="M71" s="26"/>
      <c r="N71" s="26"/>
      <c r="O71" s="26">
        <f t="shared" si="48"/>
        <v>6</v>
      </c>
      <c r="P71" s="26">
        <f t="shared" si="49"/>
        <v>7</v>
      </c>
      <c r="Q71" s="26">
        <f t="shared" si="50"/>
        <v>13</v>
      </c>
      <c r="R71" s="86">
        <v>2</v>
      </c>
      <c r="S71" s="26" t="str">
        <f t="shared" si="51"/>
        <v/>
      </c>
      <c r="T71" s="26" t="str">
        <f t="shared" si="52"/>
        <v/>
      </c>
      <c r="U71" s="26" t="str">
        <f t="shared" si="53"/>
        <v/>
      </c>
      <c r="V71" s="26">
        <f t="shared" si="54"/>
        <v>6</v>
      </c>
      <c r="W71" s="26">
        <f t="shared" si="55"/>
        <v>7</v>
      </c>
      <c r="X71" s="26">
        <f t="shared" si="56"/>
        <v>13</v>
      </c>
      <c r="Y71" s="26" t="str">
        <f t="shared" si="57"/>
        <v/>
      </c>
      <c r="Z71" s="26" t="str">
        <f t="shared" si="58"/>
        <v/>
      </c>
      <c r="AA71" s="26" t="str">
        <f t="shared" si="59"/>
        <v/>
      </c>
    </row>
    <row r="72" spans="1:27" ht="17.25" customHeight="1">
      <c r="A72" s="3"/>
      <c r="B72" s="4" t="s">
        <v>40</v>
      </c>
      <c r="C72" s="7">
        <v>143</v>
      </c>
      <c r="D72" s="7">
        <v>23</v>
      </c>
      <c r="E72" s="26">
        <f t="shared" ref="E72:E77" si="60">SUM(C72:D72)</f>
        <v>166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48"/>
        <v>143</v>
      </c>
      <c r="P72" s="26">
        <f t="shared" si="49"/>
        <v>23</v>
      </c>
      <c r="Q72" s="26">
        <f t="shared" si="50"/>
        <v>166</v>
      </c>
      <c r="R72" s="86">
        <v>2</v>
      </c>
      <c r="S72" s="26" t="str">
        <f t="shared" si="51"/>
        <v/>
      </c>
      <c r="T72" s="26" t="str">
        <f t="shared" si="52"/>
        <v/>
      </c>
      <c r="U72" s="26" t="str">
        <f t="shared" si="53"/>
        <v/>
      </c>
      <c r="V72" s="26">
        <f t="shared" si="54"/>
        <v>143</v>
      </c>
      <c r="W72" s="26">
        <f t="shared" si="55"/>
        <v>23</v>
      </c>
      <c r="X72" s="26">
        <f t="shared" si="56"/>
        <v>166</v>
      </c>
      <c r="Y72" s="26" t="str">
        <f t="shared" si="57"/>
        <v/>
      </c>
      <c r="Z72" s="26" t="str">
        <f t="shared" si="58"/>
        <v/>
      </c>
      <c r="AA72" s="26" t="str">
        <f t="shared" si="59"/>
        <v/>
      </c>
    </row>
    <row r="73" spans="1:27" ht="17.25" customHeight="1">
      <c r="A73" s="3"/>
      <c r="B73" s="4" t="s">
        <v>41</v>
      </c>
      <c r="C73" s="7">
        <v>179</v>
      </c>
      <c r="D73" s="7">
        <v>57</v>
      </c>
      <c r="E73" s="26">
        <f t="shared" si="60"/>
        <v>236</v>
      </c>
      <c r="F73" s="26"/>
      <c r="G73" s="26"/>
      <c r="H73" s="26"/>
      <c r="I73" s="8">
        <v>2</v>
      </c>
      <c r="J73" s="8">
        <v>2</v>
      </c>
      <c r="K73" s="26">
        <f t="shared" si="47"/>
        <v>4</v>
      </c>
      <c r="L73" s="26"/>
      <c r="M73" s="26"/>
      <c r="N73" s="26"/>
      <c r="O73" s="26">
        <f t="shared" si="48"/>
        <v>181</v>
      </c>
      <c r="P73" s="26">
        <f t="shared" si="49"/>
        <v>59</v>
      </c>
      <c r="Q73" s="26">
        <f t="shared" si="50"/>
        <v>240</v>
      </c>
      <c r="R73" s="86">
        <v>2</v>
      </c>
      <c r="S73" s="26" t="str">
        <f t="shared" si="51"/>
        <v/>
      </c>
      <c r="T73" s="26" t="str">
        <f t="shared" si="52"/>
        <v/>
      </c>
      <c r="U73" s="26" t="str">
        <f t="shared" si="53"/>
        <v/>
      </c>
      <c r="V73" s="26">
        <f t="shared" si="54"/>
        <v>181</v>
      </c>
      <c r="W73" s="26">
        <f t="shared" si="55"/>
        <v>59</v>
      </c>
      <c r="X73" s="26">
        <f t="shared" si="56"/>
        <v>240</v>
      </c>
      <c r="Y73" s="26" t="str">
        <f t="shared" si="57"/>
        <v/>
      </c>
      <c r="Z73" s="26" t="str">
        <f t="shared" si="58"/>
        <v/>
      </c>
      <c r="AA73" s="26" t="str">
        <f t="shared" si="59"/>
        <v/>
      </c>
    </row>
    <row r="74" spans="1:27" ht="17.25" customHeight="1">
      <c r="A74" s="3"/>
      <c r="B74" s="4" t="s">
        <v>42</v>
      </c>
      <c r="C74" s="7">
        <v>73</v>
      </c>
      <c r="D74" s="7">
        <v>75</v>
      </c>
      <c r="E74" s="26">
        <f t="shared" si="60"/>
        <v>148</v>
      </c>
      <c r="F74" s="26"/>
      <c r="G74" s="26"/>
      <c r="H74" s="26"/>
      <c r="I74" s="26"/>
      <c r="J74" s="26"/>
      <c r="K74" s="26"/>
      <c r="L74" s="26"/>
      <c r="M74" s="26"/>
      <c r="N74" s="26"/>
      <c r="O74" s="26">
        <f t="shared" si="48"/>
        <v>73</v>
      </c>
      <c r="P74" s="26">
        <f t="shared" si="49"/>
        <v>75</v>
      </c>
      <c r="Q74" s="26">
        <f t="shared" si="50"/>
        <v>148</v>
      </c>
      <c r="R74" s="86">
        <v>2</v>
      </c>
      <c r="S74" s="26" t="str">
        <f t="shared" si="51"/>
        <v/>
      </c>
      <c r="T74" s="26" t="str">
        <f t="shared" si="52"/>
        <v/>
      </c>
      <c r="U74" s="26" t="str">
        <f t="shared" si="53"/>
        <v/>
      </c>
      <c r="V74" s="26">
        <f t="shared" si="54"/>
        <v>73</v>
      </c>
      <c r="W74" s="26">
        <f t="shared" si="55"/>
        <v>75</v>
      </c>
      <c r="X74" s="26">
        <f t="shared" si="56"/>
        <v>148</v>
      </c>
      <c r="Y74" s="26" t="str">
        <f t="shared" si="57"/>
        <v/>
      </c>
      <c r="Z74" s="26" t="str">
        <f t="shared" si="58"/>
        <v/>
      </c>
      <c r="AA74" s="26" t="str">
        <f t="shared" si="59"/>
        <v/>
      </c>
    </row>
    <row r="75" spans="1:27" ht="17.25" customHeight="1">
      <c r="A75" s="3"/>
      <c r="B75" s="4" t="s">
        <v>43</v>
      </c>
      <c r="C75" s="7">
        <v>4</v>
      </c>
      <c r="D75" s="6">
        <v>0</v>
      </c>
      <c r="E75" s="26">
        <f t="shared" si="60"/>
        <v>4</v>
      </c>
      <c r="F75" s="26"/>
      <c r="G75" s="26"/>
      <c r="H75" s="26"/>
      <c r="I75" s="26"/>
      <c r="J75" s="26"/>
      <c r="K75" s="26"/>
      <c r="L75" s="26"/>
      <c r="M75" s="26"/>
      <c r="N75" s="26"/>
      <c r="O75" s="26">
        <f t="shared" si="48"/>
        <v>4</v>
      </c>
      <c r="P75" s="26">
        <f t="shared" si="49"/>
        <v>0</v>
      </c>
      <c r="Q75" s="26">
        <f t="shared" si="50"/>
        <v>4</v>
      </c>
      <c r="R75" s="86">
        <v>2</v>
      </c>
      <c r="S75" s="26" t="str">
        <f t="shared" si="51"/>
        <v/>
      </c>
      <c r="T75" s="26" t="str">
        <f t="shared" si="52"/>
        <v/>
      </c>
      <c r="U75" s="26" t="str">
        <f t="shared" si="53"/>
        <v/>
      </c>
      <c r="V75" s="26">
        <f t="shared" si="54"/>
        <v>4</v>
      </c>
      <c r="W75" s="26">
        <f t="shared" si="55"/>
        <v>0</v>
      </c>
      <c r="X75" s="26">
        <f t="shared" si="56"/>
        <v>4</v>
      </c>
      <c r="Y75" s="26" t="str">
        <f t="shared" si="57"/>
        <v/>
      </c>
      <c r="Z75" s="26" t="str">
        <f t="shared" si="58"/>
        <v/>
      </c>
      <c r="AA75" s="26" t="str">
        <f t="shared" si="59"/>
        <v/>
      </c>
    </row>
    <row r="76" spans="1:27" ht="17.25" customHeight="1">
      <c r="A76" s="3"/>
      <c r="B76" s="4" t="s">
        <v>44</v>
      </c>
      <c r="C76" s="7">
        <v>49</v>
      </c>
      <c r="D76" s="7">
        <v>81</v>
      </c>
      <c r="E76" s="26">
        <f t="shared" si="60"/>
        <v>130</v>
      </c>
      <c r="F76" s="26"/>
      <c r="G76" s="26"/>
      <c r="H76" s="26"/>
      <c r="I76" s="26"/>
      <c r="J76" s="26"/>
      <c r="K76" s="26"/>
      <c r="L76" s="26"/>
      <c r="M76" s="26"/>
      <c r="N76" s="26"/>
      <c r="O76" s="26">
        <f t="shared" si="48"/>
        <v>49</v>
      </c>
      <c r="P76" s="26">
        <f t="shared" si="49"/>
        <v>81</v>
      </c>
      <c r="Q76" s="26">
        <f t="shared" si="50"/>
        <v>130</v>
      </c>
      <c r="R76" s="86">
        <v>2</v>
      </c>
      <c r="S76" s="26" t="str">
        <f t="shared" si="51"/>
        <v/>
      </c>
      <c r="T76" s="26" t="str">
        <f t="shared" si="52"/>
        <v/>
      </c>
      <c r="U76" s="26" t="str">
        <f t="shared" si="53"/>
        <v/>
      </c>
      <c r="V76" s="26">
        <f t="shared" si="54"/>
        <v>49</v>
      </c>
      <c r="W76" s="26">
        <f t="shared" si="55"/>
        <v>81</v>
      </c>
      <c r="X76" s="26">
        <f t="shared" si="56"/>
        <v>130</v>
      </c>
      <c r="Y76" s="26" t="str">
        <f t="shared" si="57"/>
        <v/>
      </c>
      <c r="Z76" s="26" t="str">
        <f t="shared" si="58"/>
        <v/>
      </c>
      <c r="AA76" s="26" t="str">
        <f t="shared" si="59"/>
        <v/>
      </c>
    </row>
    <row r="77" spans="1:27" ht="17.25" customHeight="1">
      <c r="A77" s="3"/>
      <c r="B77" s="10" t="s">
        <v>20</v>
      </c>
      <c r="C77" s="7">
        <v>367</v>
      </c>
      <c r="D77" s="7">
        <v>42</v>
      </c>
      <c r="E77" s="26">
        <f t="shared" si="60"/>
        <v>409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48"/>
        <v>367</v>
      </c>
      <c r="P77" s="26">
        <f t="shared" si="49"/>
        <v>42</v>
      </c>
      <c r="Q77" s="26">
        <f t="shared" si="50"/>
        <v>409</v>
      </c>
      <c r="R77" s="86">
        <v>2</v>
      </c>
      <c r="S77" s="26" t="str">
        <f t="shared" si="51"/>
        <v/>
      </c>
      <c r="T77" s="26" t="str">
        <f t="shared" si="52"/>
        <v/>
      </c>
      <c r="U77" s="26" t="str">
        <f t="shared" si="53"/>
        <v/>
      </c>
      <c r="V77" s="26">
        <f t="shared" si="54"/>
        <v>367</v>
      </c>
      <c r="W77" s="26">
        <f t="shared" si="55"/>
        <v>42</v>
      </c>
      <c r="X77" s="26">
        <f t="shared" si="56"/>
        <v>409</v>
      </c>
      <c r="Y77" s="26" t="str">
        <f t="shared" si="57"/>
        <v/>
      </c>
      <c r="Z77" s="26" t="str">
        <f t="shared" si="58"/>
        <v/>
      </c>
      <c r="AA77" s="26" t="str">
        <f t="shared" si="59"/>
        <v/>
      </c>
    </row>
    <row r="78" spans="1:27" ht="17.25" customHeight="1">
      <c r="A78" s="3"/>
      <c r="B78" s="9" t="s">
        <v>156</v>
      </c>
      <c r="C78" s="26"/>
      <c r="D78" s="26"/>
      <c r="E78" s="26"/>
      <c r="F78" s="26"/>
      <c r="G78" s="26"/>
      <c r="H78" s="26"/>
      <c r="I78" s="8">
        <v>4</v>
      </c>
      <c r="J78" s="31">
        <v>0</v>
      </c>
      <c r="K78" s="26">
        <f t="shared" si="47"/>
        <v>4</v>
      </c>
      <c r="L78" s="26"/>
      <c r="M78" s="26"/>
      <c r="N78" s="26"/>
      <c r="O78" s="26">
        <f t="shared" si="48"/>
        <v>4</v>
      </c>
      <c r="P78" s="26">
        <f t="shared" si="49"/>
        <v>0</v>
      </c>
      <c r="Q78" s="26">
        <f t="shared" si="50"/>
        <v>4</v>
      </c>
      <c r="R78" s="86">
        <v>2</v>
      </c>
      <c r="S78" s="26" t="str">
        <f t="shared" si="51"/>
        <v/>
      </c>
      <c r="T78" s="26" t="str">
        <f t="shared" si="52"/>
        <v/>
      </c>
      <c r="U78" s="26" t="str">
        <f t="shared" si="53"/>
        <v/>
      </c>
      <c r="V78" s="26">
        <f t="shared" si="54"/>
        <v>4</v>
      </c>
      <c r="W78" s="26">
        <f t="shared" si="55"/>
        <v>0</v>
      </c>
      <c r="X78" s="26">
        <f t="shared" si="56"/>
        <v>4</v>
      </c>
      <c r="Y78" s="26" t="str">
        <f t="shared" si="57"/>
        <v/>
      </c>
      <c r="Z78" s="26" t="str">
        <f t="shared" si="58"/>
        <v/>
      </c>
      <c r="AA78" s="26" t="str">
        <f t="shared" si="59"/>
        <v/>
      </c>
    </row>
    <row r="79" spans="1:27" ht="17.25" customHeight="1">
      <c r="A79" s="3"/>
      <c r="B79" s="9" t="s">
        <v>157</v>
      </c>
      <c r="C79" s="26"/>
      <c r="D79" s="26"/>
      <c r="E79" s="26"/>
      <c r="F79" s="26"/>
      <c r="G79" s="26"/>
      <c r="H79" s="26"/>
      <c r="I79" s="8">
        <v>3</v>
      </c>
      <c r="J79" s="8">
        <v>1</v>
      </c>
      <c r="K79" s="26">
        <f t="shared" si="47"/>
        <v>4</v>
      </c>
      <c r="L79" s="26"/>
      <c r="M79" s="26"/>
      <c r="N79" s="26"/>
      <c r="O79" s="26">
        <f t="shared" si="48"/>
        <v>3</v>
      </c>
      <c r="P79" s="26">
        <f t="shared" si="49"/>
        <v>1</v>
      </c>
      <c r="Q79" s="26">
        <f t="shared" si="50"/>
        <v>4</v>
      </c>
      <c r="R79" s="86">
        <v>2</v>
      </c>
      <c r="S79" s="26" t="str">
        <f t="shared" si="51"/>
        <v/>
      </c>
      <c r="T79" s="26" t="str">
        <f t="shared" si="52"/>
        <v/>
      </c>
      <c r="U79" s="26" t="str">
        <f t="shared" si="53"/>
        <v/>
      </c>
      <c r="V79" s="26">
        <f t="shared" si="54"/>
        <v>3</v>
      </c>
      <c r="W79" s="26">
        <f t="shared" si="55"/>
        <v>1</v>
      </c>
      <c r="X79" s="26">
        <f t="shared" si="56"/>
        <v>4</v>
      </c>
      <c r="Y79" s="26" t="str">
        <f t="shared" si="57"/>
        <v/>
      </c>
      <c r="Z79" s="26" t="str">
        <f t="shared" si="58"/>
        <v/>
      </c>
      <c r="AA79" s="26" t="str">
        <f t="shared" si="59"/>
        <v/>
      </c>
    </row>
    <row r="80" spans="1:27" ht="17.25" customHeight="1">
      <c r="A80" s="3"/>
      <c r="B80" s="10" t="s">
        <v>45</v>
      </c>
      <c r="C80" s="7">
        <v>233</v>
      </c>
      <c r="D80" s="7">
        <v>29</v>
      </c>
      <c r="E80" s="26">
        <f>SUM(C80:D80)</f>
        <v>262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48"/>
        <v>233</v>
      </c>
      <c r="P80" s="26">
        <f t="shared" si="49"/>
        <v>29</v>
      </c>
      <c r="Q80" s="26">
        <f t="shared" si="50"/>
        <v>262</v>
      </c>
      <c r="R80" s="86">
        <v>2</v>
      </c>
      <c r="S80" s="26" t="str">
        <f t="shared" si="51"/>
        <v/>
      </c>
      <c r="T80" s="26" t="str">
        <f t="shared" si="52"/>
        <v/>
      </c>
      <c r="U80" s="26" t="str">
        <f t="shared" si="53"/>
        <v/>
      </c>
      <c r="V80" s="26">
        <f t="shared" si="54"/>
        <v>233</v>
      </c>
      <c r="W80" s="26">
        <f t="shared" si="55"/>
        <v>29</v>
      </c>
      <c r="X80" s="26">
        <f t="shared" si="56"/>
        <v>262</v>
      </c>
      <c r="Y80" s="26" t="str">
        <f t="shared" si="57"/>
        <v/>
      </c>
      <c r="Z80" s="26" t="str">
        <f t="shared" si="58"/>
        <v/>
      </c>
      <c r="AA80" s="26" t="str">
        <f t="shared" si="59"/>
        <v/>
      </c>
    </row>
    <row r="81" spans="1:27" ht="17.25" customHeight="1">
      <c r="A81" s="3"/>
      <c r="B81" s="4" t="s">
        <v>21</v>
      </c>
      <c r="C81" s="7">
        <v>14</v>
      </c>
      <c r="D81" s="7">
        <v>1</v>
      </c>
      <c r="E81" s="26">
        <f>SUM(C81:D81)</f>
        <v>15</v>
      </c>
      <c r="F81" s="26"/>
      <c r="G81" s="26"/>
      <c r="H81" s="26"/>
      <c r="I81" s="8">
        <v>47</v>
      </c>
      <c r="J81" s="8">
        <v>11</v>
      </c>
      <c r="K81" s="26">
        <f t="shared" si="47"/>
        <v>58</v>
      </c>
      <c r="L81" s="26"/>
      <c r="M81" s="26"/>
      <c r="N81" s="26"/>
      <c r="O81" s="26">
        <f t="shared" si="48"/>
        <v>61</v>
      </c>
      <c r="P81" s="26">
        <f t="shared" si="49"/>
        <v>12</v>
      </c>
      <c r="Q81" s="26">
        <f t="shared" si="50"/>
        <v>73</v>
      </c>
      <c r="R81" s="86">
        <v>2</v>
      </c>
      <c r="S81" s="26" t="str">
        <f t="shared" si="51"/>
        <v/>
      </c>
      <c r="T81" s="26" t="str">
        <f t="shared" si="52"/>
        <v/>
      </c>
      <c r="U81" s="26" t="str">
        <f t="shared" si="53"/>
        <v/>
      </c>
      <c r="V81" s="26">
        <f t="shared" si="54"/>
        <v>61</v>
      </c>
      <c r="W81" s="26">
        <f t="shared" si="55"/>
        <v>12</v>
      </c>
      <c r="X81" s="26">
        <f t="shared" si="56"/>
        <v>73</v>
      </c>
      <c r="Y81" s="26" t="str">
        <f t="shared" si="57"/>
        <v/>
      </c>
      <c r="Z81" s="26" t="str">
        <f t="shared" si="58"/>
        <v/>
      </c>
      <c r="AA81" s="26" t="str">
        <f t="shared" si="59"/>
        <v/>
      </c>
    </row>
    <row r="82" spans="1:27" ht="17.25" customHeight="1">
      <c r="A82" s="3"/>
      <c r="B82" s="5" t="s">
        <v>21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48"/>
        <v>0</v>
      </c>
      <c r="P82" s="26">
        <f t="shared" si="49"/>
        <v>0</v>
      </c>
      <c r="Q82" s="26">
        <f t="shared" si="50"/>
        <v>0</v>
      </c>
      <c r="R82" s="86">
        <v>2</v>
      </c>
      <c r="S82" s="26" t="str">
        <f t="shared" si="51"/>
        <v/>
      </c>
      <c r="T82" s="26" t="str">
        <f t="shared" si="52"/>
        <v/>
      </c>
      <c r="U82" s="26" t="str">
        <f t="shared" si="53"/>
        <v/>
      </c>
      <c r="V82" s="26">
        <f t="shared" si="54"/>
        <v>0</v>
      </c>
      <c r="W82" s="26">
        <f t="shared" si="55"/>
        <v>0</v>
      </c>
      <c r="X82" s="26">
        <f t="shared" si="56"/>
        <v>0</v>
      </c>
      <c r="Y82" s="26" t="str">
        <f t="shared" si="57"/>
        <v/>
      </c>
      <c r="Z82" s="26" t="str">
        <f t="shared" si="58"/>
        <v/>
      </c>
      <c r="AA82" s="26" t="str">
        <f t="shared" si="59"/>
        <v/>
      </c>
    </row>
    <row r="83" spans="1:27" ht="17.25" customHeight="1">
      <c r="A83" s="3"/>
      <c r="B83" s="4" t="s">
        <v>46</v>
      </c>
      <c r="C83" s="7">
        <v>20</v>
      </c>
      <c r="D83" s="7">
        <v>2</v>
      </c>
      <c r="E83" s="26">
        <f>SUM(C83:D83)</f>
        <v>22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48"/>
        <v>20</v>
      </c>
      <c r="P83" s="26">
        <f t="shared" si="49"/>
        <v>2</v>
      </c>
      <c r="Q83" s="26">
        <f t="shared" si="50"/>
        <v>22</v>
      </c>
      <c r="R83" s="86">
        <v>2</v>
      </c>
      <c r="S83" s="26" t="str">
        <f t="shared" si="51"/>
        <v/>
      </c>
      <c r="T83" s="26" t="str">
        <f t="shared" si="52"/>
        <v/>
      </c>
      <c r="U83" s="26" t="str">
        <f t="shared" si="53"/>
        <v/>
      </c>
      <c r="V83" s="26">
        <f t="shared" si="54"/>
        <v>20</v>
      </c>
      <c r="W83" s="26">
        <f t="shared" si="55"/>
        <v>2</v>
      </c>
      <c r="X83" s="26">
        <f t="shared" si="56"/>
        <v>22</v>
      </c>
      <c r="Y83" s="26" t="str">
        <f t="shared" si="57"/>
        <v/>
      </c>
      <c r="Z83" s="26" t="str">
        <f t="shared" si="58"/>
        <v/>
      </c>
      <c r="AA83" s="26" t="str">
        <f t="shared" si="59"/>
        <v/>
      </c>
    </row>
    <row r="84" spans="1:27" ht="17.25" customHeight="1">
      <c r="A84" s="3"/>
      <c r="B84" s="4" t="s">
        <v>47</v>
      </c>
      <c r="C84" s="7">
        <v>359</v>
      </c>
      <c r="D84" s="7">
        <v>42</v>
      </c>
      <c r="E84" s="26">
        <f>SUM(C84:D84)</f>
        <v>401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48"/>
        <v>359</v>
      </c>
      <c r="P84" s="26">
        <f t="shared" si="49"/>
        <v>42</v>
      </c>
      <c r="Q84" s="26">
        <f t="shared" si="50"/>
        <v>401</v>
      </c>
      <c r="R84" s="86">
        <v>2</v>
      </c>
      <c r="S84" s="26" t="str">
        <f t="shared" si="51"/>
        <v/>
      </c>
      <c r="T84" s="26" t="str">
        <f t="shared" si="52"/>
        <v/>
      </c>
      <c r="U84" s="26" t="str">
        <f t="shared" si="53"/>
        <v/>
      </c>
      <c r="V84" s="26">
        <f t="shared" si="54"/>
        <v>359</v>
      </c>
      <c r="W84" s="26">
        <f t="shared" si="55"/>
        <v>42</v>
      </c>
      <c r="X84" s="26">
        <f t="shared" si="56"/>
        <v>401</v>
      </c>
      <c r="Y84" s="26" t="str">
        <f t="shared" si="57"/>
        <v/>
      </c>
      <c r="Z84" s="26" t="str">
        <f t="shared" si="58"/>
        <v/>
      </c>
      <c r="AA84" s="26" t="str">
        <f t="shared" si="59"/>
        <v/>
      </c>
    </row>
    <row r="85" spans="1:27" ht="17.25" customHeight="1">
      <c r="A85" s="3"/>
      <c r="B85" s="4" t="s">
        <v>48</v>
      </c>
      <c r="C85" s="7">
        <v>227</v>
      </c>
      <c r="D85" s="7">
        <v>28</v>
      </c>
      <c r="E85" s="26">
        <f>SUM(C85:D85)</f>
        <v>255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48"/>
        <v>227</v>
      </c>
      <c r="P85" s="26">
        <f t="shared" si="49"/>
        <v>28</v>
      </c>
      <c r="Q85" s="26">
        <f t="shared" si="50"/>
        <v>255</v>
      </c>
      <c r="R85" s="86">
        <v>2</v>
      </c>
      <c r="S85" s="26" t="str">
        <f t="shared" si="51"/>
        <v/>
      </c>
      <c r="T85" s="26" t="str">
        <f t="shared" si="52"/>
        <v/>
      </c>
      <c r="U85" s="26" t="str">
        <f t="shared" si="53"/>
        <v/>
      </c>
      <c r="V85" s="26">
        <f t="shared" si="54"/>
        <v>227</v>
      </c>
      <c r="W85" s="26">
        <f t="shared" si="55"/>
        <v>28</v>
      </c>
      <c r="X85" s="26">
        <f t="shared" si="56"/>
        <v>255</v>
      </c>
      <c r="Y85" s="26" t="str">
        <f t="shared" si="57"/>
        <v/>
      </c>
      <c r="Z85" s="26" t="str">
        <f t="shared" si="58"/>
        <v/>
      </c>
      <c r="AA85" s="26" t="str">
        <f t="shared" si="59"/>
        <v/>
      </c>
    </row>
    <row r="86" spans="1:27" ht="17.25" customHeight="1">
      <c r="A86" s="12"/>
      <c r="B86" s="23" t="s">
        <v>158</v>
      </c>
      <c r="C86" s="32"/>
      <c r="D86" s="27"/>
      <c r="E86" s="27"/>
      <c r="F86" s="27"/>
      <c r="G86" s="27"/>
      <c r="H86" s="27"/>
      <c r="I86" s="27">
        <v>0</v>
      </c>
      <c r="J86" s="24">
        <v>5</v>
      </c>
      <c r="K86" s="26">
        <f t="shared" si="47"/>
        <v>5</v>
      </c>
      <c r="L86" s="27"/>
      <c r="M86" s="27"/>
      <c r="N86" s="27"/>
      <c r="O86" s="27">
        <f t="shared" si="48"/>
        <v>0</v>
      </c>
      <c r="P86" s="27">
        <f t="shared" si="49"/>
        <v>5</v>
      </c>
      <c r="Q86" s="27">
        <f t="shared" si="50"/>
        <v>5</v>
      </c>
      <c r="R86" s="87">
        <v>2</v>
      </c>
      <c r="S86" s="27" t="str">
        <f t="shared" si="51"/>
        <v/>
      </c>
      <c r="T86" s="27" t="str">
        <f t="shared" si="52"/>
        <v/>
      </c>
      <c r="U86" s="27" t="str">
        <f t="shared" si="53"/>
        <v/>
      </c>
      <c r="V86" s="27">
        <f t="shared" si="54"/>
        <v>0</v>
      </c>
      <c r="W86" s="27">
        <f t="shared" si="55"/>
        <v>5</v>
      </c>
      <c r="X86" s="27">
        <f t="shared" si="56"/>
        <v>5</v>
      </c>
      <c r="Y86" s="27" t="str">
        <f t="shared" si="57"/>
        <v/>
      </c>
      <c r="Z86" s="27" t="str">
        <f t="shared" si="58"/>
        <v/>
      </c>
      <c r="AA86" s="27" t="str">
        <f t="shared" si="59"/>
        <v/>
      </c>
    </row>
    <row r="87" spans="1:27" ht="17.25" customHeight="1">
      <c r="A87" s="21"/>
      <c r="B87" s="19" t="s">
        <v>121</v>
      </c>
      <c r="C87" s="22">
        <f>SUM(C49:C86)</f>
        <v>4144</v>
      </c>
      <c r="D87" s="22">
        <f t="shared" ref="D87:Q87" si="61">SUM(D49:D86)</f>
        <v>940</v>
      </c>
      <c r="E87" s="22">
        <f t="shared" si="61"/>
        <v>5084</v>
      </c>
      <c r="F87" s="22">
        <f t="shared" si="61"/>
        <v>0</v>
      </c>
      <c r="G87" s="22">
        <f t="shared" si="61"/>
        <v>0</v>
      </c>
      <c r="H87" s="22">
        <f t="shared" si="61"/>
        <v>0</v>
      </c>
      <c r="I87" s="22">
        <f t="shared" si="61"/>
        <v>294</v>
      </c>
      <c r="J87" s="22">
        <f t="shared" si="61"/>
        <v>45</v>
      </c>
      <c r="K87" s="22">
        <f t="shared" si="61"/>
        <v>339</v>
      </c>
      <c r="L87" s="22">
        <f t="shared" si="61"/>
        <v>0</v>
      </c>
      <c r="M87" s="22">
        <f t="shared" si="61"/>
        <v>0</v>
      </c>
      <c r="N87" s="22">
        <f t="shared" si="61"/>
        <v>0</v>
      </c>
      <c r="O87" s="22">
        <f t="shared" si="61"/>
        <v>4438</v>
      </c>
      <c r="P87" s="22">
        <f t="shared" si="61"/>
        <v>985</v>
      </c>
      <c r="Q87" s="22">
        <f t="shared" si="61"/>
        <v>5423</v>
      </c>
      <c r="R87" s="90">
        <f t="shared" ref="R87" si="62">SUM(R49:R86)</f>
        <v>76</v>
      </c>
      <c r="S87" s="22">
        <f t="shared" ref="S87" si="63">SUM(S49:S86)</f>
        <v>0</v>
      </c>
      <c r="T87" s="22">
        <f t="shared" ref="T87" si="64">SUM(T49:T86)</f>
        <v>0</v>
      </c>
      <c r="U87" s="22">
        <f t="shared" ref="U87" si="65">SUM(U49:U86)</f>
        <v>0</v>
      </c>
      <c r="V87" s="22">
        <f t="shared" ref="V87" si="66">SUM(V49:V86)</f>
        <v>4438</v>
      </c>
      <c r="W87" s="22">
        <f t="shared" ref="W87" si="67">SUM(W49:W86)</f>
        <v>985</v>
      </c>
      <c r="X87" s="22">
        <f t="shared" ref="X87" si="68">SUM(X49:X86)</f>
        <v>5423</v>
      </c>
      <c r="Y87" s="22">
        <f t="shared" ref="Y87" si="69">SUM(Y49:Y86)</f>
        <v>0</v>
      </c>
      <c r="Z87" s="22">
        <f t="shared" ref="Z87" si="70">SUM(Z49:Z86)</f>
        <v>0</v>
      </c>
      <c r="AA87" s="22">
        <f t="shared" ref="AA87" si="71">SUM(AA49:AA86)</f>
        <v>0</v>
      </c>
    </row>
    <row r="88" spans="1:27" ht="17.25" customHeight="1">
      <c r="A88" s="15" t="s">
        <v>126</v>
      </c>
      <c r="B88" s="16"/>
      <c r="C88" s="17"/>
      <c r="D88" s="17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89"/>
      <c r="S88" s="30" t="str">
        <f t="shared" si="51"/>
        <v/>
      </c>
      <c r="T88" s="30" t="str">
        <f t="shared" si="52"/>
        <v/>
      </c>
      <c r="U88" s="30" t="str">
        <f t="shared" si="53"/>
        <v/>
      </c>
      <c r="V88" s="30" t="str">
        <f t="shared" si="54"/>
        <v/>
      </c>
      <c r="W88" s="30" t="str">
        <f t="shared" si="55"/>
        <v/>
      </c>
      <c r="X88" s="30" t="str">
        <f t="shared" si="56"/>
        <v/>
      </c>
      <c r="Y88" s="30" t="str">
        <f t="shared" si="57"/>
        <v/>
      </c>
      <c r="Z88" s="30" t="str">
        <f t="shared" si="58"/>
        <v/>
      </c>
      <c r="AA88" s="30" t="str">
        <f t="shared" si="59"/>
        <v/>
      </c>
    </row>
    <row r="89" spans="1:27" ht="17.25" customHeight="1">
      <c r="A89" s="3"/>
      <c r="B89" s="11" t="s">
        <v>49</v>
      </c>
      <c r="C89" s="7">
        <v>9</v>
      </c>
      <c r="D89" s="7">
        <v>3</v>
      </c>
      <c r="E89" s="26">
        <f t="shared" ref="E89:E97" si="72">SUM(C89:D89)</f>
        <v>12</v>
      </c>
      <c r="F89" s="26"/>
      <c r="G89" s="26"/>
      <c r="H89" s="26"/>
      <c r="I89" s="26"/>
      <c r="J89" s="26"/>
      <c r="K89" s="26"/>
      <c r="L89" s="26"/>
      <c r="M89" s="26"/>
      <c r="N89" s="26"/>
      <c r="O89" s="26">
        <f t="shared" si="48"/>
        <v>9</v>
      </c>
      <c r="P89" s="26">
        <f t="shared" si="49"/>
        <v>3</v>
      </c>
      <c r="Q89" s="26">
        <f t="shared" si="50"/>
        <v>12</v>
      </c>
      <c r="R89" s="86">
        <v>2</v>
      </c>
      <c r="S89" s="26" t="str">
        <f t="shared" si="51"/>
        <v/>
      </c>
      <c r="T89" s="26" t="str">
        <f t="shared" si="52"/>
        <v/>
      </c>
      <c r="U89" s="26" t="str">
        <f t="shared" si="53"/>
        <v/>
      </c>
      <c r="V89" s="26">
        <f t="shared" si="54"/>
        <v>9</v>
      </c>
      <c r="W89" s="26">
        <f t="shared" si="55"/>
        <v>3</v>
      </c>
      <c r="X89" s="26">
        <f t="shared" si="56"/>
        <v>12</v>
      </c>
      <c r="Y89" s="26" t="str">
        <f t="shared" si="57"/>
        <v/>
      </c>
      <c r="Z89" s="26" t="str">
        <f t="shared" si="58"/>
        <v/>
      </c>
      <c r="AA89" s="26" t="str">
        <f t="shared" si="59"/>
        <v/>
      </c>
    </row>
    <row r="90" spans="1:27" ht="17.25" customHeight="1">
      <c r="A90" s="3"/>
      <c r="B90" s="11" t="s">
        <v>50</v>
      </c>
      <c r="C90" s="7">
        <v>13</v>
      </c>
      <c r="D90" s="7">
        <v>34</v>
      </c>
      <c r="E90" s="26">
        <f t="shared" si="72"/>
        <v>47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48"/>
        <v>13</v>
      </c>
      <c r="P90" s="26">
        <f t="shared" si="49"/>
        <v>34</v>
      </c>
      <c r="Q90" s="26">
        <f t="shared" si="50"/>
        <v>47</v>
      </c>
      <c r="R90" s="86">
        <v>1</v>
      </c>
      <c r="S90" s="26">
        <f t="shared" si="51"/>
        <v>13</v>
      </c>
      <c r="T90" s="26">
        <f t="shared" si="52"/>
        <v>34</v>
      </c>
      <c r="U90" s="26">
        <f t="shared" si="53"/>
        <v>47</v>
      </c>
      <c r="V90" s="26" t="str">
        <f t="shared" si="54"/>
        <v/>
      </c>
      <c r="W90" s="26" t="str">
        <f t="shared" si="55"/>
        <v/>
      </c>
      <c r="X90" s="26" t="str">
        <f t="shared" si="56"/>
        <v/>
      </c>
      <c r="Y90" s="26" t="str">
        <f t="shared" si="57"/>
        <v/>
      </c>
      <c r="Z90" s="26" t="str">
        <f t="shared" si="58"/>
        <v/>
      </c>
      <c r="AA90" s="26" t="str">
        <f t="shared" si="59"/>
        <v/>
      </c>
    </row>
    <row r="91" spans="1:27" ht="17.25" customHeight="1">
      <c r="A91" s="3"/>
      <c r="B91" s="11" t="s">
        <v>51</v>
      </c>
      <c r="C91" s="7">
        <v>1</v>
      </c>
      <c r="D91" s="7">
        <v>24</v>
      </c>
      <c r="E91" s="26">
        <f t="shared" si="72"/>
        <v>25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48"/>
        <v>1</v>
      </c>
      <c r="P91" s="26">
        <f t="shared" si="49"/>
        <v>24</v>
      </c>
      <c r="Q91" s="26">
        <f t="shared" si="50"/>
        <v>25</v>
      </c>
      <c r="R91" s="86">
        <v>1</v>
      </c>
      <c r="S91" s="26">
        <f t="shared" si="51"/>
        <v>1</v>
      </c>
      <c r="T91" s="26">
        <f t="shared" si="52"/>
        <v>24</v>
      </c>
      <c r="U91" s="26">
        <f t="shared" si="53"/>
        <v>25</v>
      </c>
      <c r="V91" s="26" t="str">
        <f t="shared" si="54"/>
        <v/>
      </c>
      <c r="W91" s="26" t="str">
        <f t="shared" si="55"/>
        <v/>
      </c>
      <c r="X91" s="26" t="str">
        <f t="shared" si="56"/>
        <v/>
      </c>
      <c r="Y91" s="26" t="str">
        <f t="shared" si="57"/>
        <v/>
      </c>
      <c r="Z91" s="26" t="str">
        <f t="shared" si="58"/>
        <v/>
      </c>
      <c r="AA91" s="26" t="str">
        <f t="shared" si="59"/>
        <v/>
      </c>
    </row>
    <row r="92" spans="1:27" ht="17.25" customHeight="1">
      <c r="A92" s="3"/>
      <c r="B92" s="11" t="s">
        <v>52</v>
      </c>
      <c r="C92" s="7">
        <v>11</v>
      </c>
      <c r="D92" s="7">
        <v>15</v>
      </c>
      <c r="E92" s="26">
        <f t="shared" si="72"/>
        <v>26</v>
      </c>
      <c r="F92" s="26"/>
      <c r="G92" s="26"/>
      <c r="H92" s="26"/>
      <c r="I92" s="26"/>
      <c r="J92" s="26"/>
      <c r="K92" s="26"/>
      <c r="L92" s="26"/>
      <c r="M92" s="26"/>
      <c r="N92" s="26"/>
      <c r="O92" s="26">
        <f t="shared" si="48"/>
        <v>11</v>
      </c>
      <c r="P92" s="26">
        <f t="shared" si="49"/>
        <v>15</v>
      </c>
      <c r="Q92" s="26">
        <f t="shared" si="50"/>
        <v>26</v>
      </c>
      <c r="R92" s="86">
        <v>2</v>
      </c>
      <c r="S92" s="26" t="str">
        <f t="shared" si="51"/>
        <v/>
      </c>
      <c r="T92" s="26" t="str">
        <f t="shared" si="52"/>
        <v/>
      </c>
      <c r="U92" s="26" t="str">
        <f t="shared" si="53"/>
        <v/>
      </c>
      <c r="V92" s="26">
        <f t="shared" si="54"/>
        <v>11</v>
      </c>
      <c r="W92" s="26">
        <f t="shared" si="55"/>
        <v>15</v>
      </c>
      <c r="X92" s="26">
        <f t="shared" si="56"/>
        <v>26</v>
      </c>
      <c r="Y92" s="26" t="str">
        <f t="shared" si="57"/>
        <v/>
      </c>
      <c r="Z92" s="26" t="str">
        <f t="shared" si="58"/>
        <v/>
      </c>
      <c r="AA92" s="26" t="str">
        <f t="shared" si="59"/>
        <v/>
      </c>
    </row>
    <row r="93" spans="1:27" ht="17.25" customHeight="1">
      <c r="A93" s="3"/>
      <c r="B93" s="11" t="s">
        <v>53</v>
      </c>
      <c r="C93" s="7">
        <v>18</v>
      </c>
      <c r="D93" s="7">
        <v>47</v>
      </c>
      <c r="E93" s="26">
        <f t="shared" si="72"/>
        <v>65</v>
      </c>
      <c r="F93" s="26"/>
      <c r="G93" s="26"/>
      <c r="H93" s="26"/>
      <c r="I93" s="26"/>
      <c r="J93" s="26"/>
      <c r="K93" s="26"/>
      <c r="L93" s="26"/>
      <c r="M93" s="26"/>
      <c r="N93" s="26"/>
      <c r="O93" s="26">
        <f t="shared" si="48"/>
        <v>18</v>
      </c>
      <c r="P93" s="26">
        <f t="shared" si="49"/>
        <v>47</v>
      </c>
      <c r="Q93" s="26">
        <f t="shared" si="50"/>
        <v>65</v>
      </c>
      <c r="R93" s="86">
        <v>2</v>
      </c>
      <c r="S93" s="26" t="str">
        <f t="shared" si="51"/>
        <v/>
      </c>
      <c r="T93" s="26" t="str">
        <f t="shared" si="52"/>
        <v/>
      </c>
      <c r="U93" s="26" t="str">
        <f t="shared" si="53"/>
        <v/>
      </c>
      <c r="V93" s="26">
        <f t="shared" si="54"/>
        <v>18</v>
      </c>
      <c r="W93" s="26">
        <f t="shared" si="55"/>
        <v>47</v>
      </c>
      <c r="X93" s="26">
        <f t="shared" si="56"/>
        <v>65</v>
      </c>
      <c r="Y93" s="26" t="str">
        <f t="shared" si="57"/>
        <v/>
      </c>
      <c r="Z93" s="26" t="str">
        <f t="shared" si="58"/>
        <v/>
      </c>
      <c r="AA93" s="26" t="str">
        <f t="shared" si="59"/>
        <v/>
      </c>
    </row>
    <row r="94" spans="1:27" ht="17.25" customHeight="1">
      <c r="A94" s="3"/>
      <c r="B94" s="11" t="s">
        <v>54</v>
      </c>
      <c r="C94" s="7">
        <v>16</v>
      </c>
      <c r="D94" s="7">
        <v>42</v>
      </c>
      <c r="E94" s="26">
        <f t="shared" si="72"/>
        <v>58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48"/>
        <v>16</v>
      </c>
      <c r="P94" s="26">
        <f t="shared" si="49"/>
        <v>42</v>
      </c>
      <c r="Q94" s="26">
        <f t="shared" si="50"/>
        <v>58</v>
      </c>
      <c r="R94" s="86">
        <v>2</v>
      </c>
      <c r="S94" s="26" t="str">
        <f t="shared" si="51"/>
        <v/>
      </c>
      <c r="T94" s="26" t="str">
        <f t="shared" si="52"/>
        <v/>
      </c>
      <c r="U94" s="26" t="str">
        <f t="shared" si="53"/>
        <v/>
      </c>
      <c r="V94" s="26">
        <f t="shared" si="54"/>
        <v>16</v>
      </c>
      <c r="W94" s="26">
        <f t="shared" si="55"/>
        <v>42</v>
      </c>
      <c r="X94" s="26">
        <f t="shared" si="56"/>
        <v>58</v>
      </c>
      <c r="Y94" s="26" t="str">
        <f t="shared" si="57"/>
        <v/>
      </c>
      <c r="Z94" s="26" t="str">
        <f t="shared" si="58"/>
        <v/>
      </c>
      <c r="AA94" s="26" t="str">
        <f t="shared" si="59"/>
        <v/>
      </c>
    </row>
    <row r="95" spans="1:27" ht="17.25" customHeight="1">
      <c r="A95" s="3"/>
      <c r="B95" s="11" t="s">
        <v>55</v>
      </c>
      <c r="C95" s="7">
        <v>8</v>
      </c>
      <c r="D95" s="7">
        <v>16</v>
      </c>
      <c r="E95" s="26">
        <f t="shared" si="72"/>
        <v>24</v>
      </c>
      <c r="F95" s="26"/>
      <c r="G95" s="26"/>
      <c r="H95" s="26"/>
      <c r="I95" s="26"/>
      <c r="J95" s="26"/>
      <c r="K95" s="26"/>
      <c r="L95" s="26"/>
      <c r="M95" s="26"/>
      <c r="N95" s="26"/>
      <c r="O95" s="26">
        <f t="shared" si="48"/>
        <v>8</v>
      </c>
      <c r="P95" s="26">
        <f t="shared" si="49"/>
        <v>16</v>
      </c>
      <c r="Q95" s="26">
        <f t="shared" si="50"/>
        <v>24</v>
      </c>
      <c r="R95" s="86">
        <v>1</v>
      </c>
      <c r="S95" s="26">
        <f t="shared" si="51"/>
        <v>8</v>
      </c>
      <c r="T95" s="26">
        <f t="shared" si="52"/>
        <v>16</v>
      </c>
      <c r="U95" s="26">
        <f t="shared" si="53"/>
        <v>24</v>
      </c>
      <c r="V95" s="26" t="str">
        <f t="shared" si="54"/>
        <v/>
      </c>
      <c r="W95" s="26" t="str">
        <f t="shared" si="55"/>
        <v/>
      </c>
      <c r="X95" s="26" t="str">
        <f t="shared" si="56"/>
        <v/>
      </c>
      <c r="Y95" s="26" t="str">
        <f t="shared" si="57"/>
        <v/>
      </c>
      <c r="Z95" s="26" t="str">
        <f t="shared" si="58"/>
        <v/>
      </c>
      <c r="AA95" s="26" t="str">
        <f t="shared" si="59"/>
        <v/>
      </c>
    </row>
    <row r="96" spans="1:27" ht="17.25" customHeight="1">
      <c r="A96" s="3"/>
      <c r="B96" s="11" t="s">
        <v>56</v>
      </c>
      <c r="C96" s="7">
        <v>6</v>
      </c>
      <c r="D96" s="7">
        <v>18</v>
      </c>
      <c r="E96" s="26">
        <f t="shared" si="72"/>
        <v>24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48"/>
        <v>6</v>
      </c>
      <c r="P96" s="26">
        <f t="shared" si="49"/>
        <v>18</v>
      </c>
      <c r="Q96" s="26">
        <f t="shared" si="50"/>
        <v>24</v>
      </c>
      <c r="R96" s="86">
        <v>1</v>
      </c>
      <c r="S96" s="26">
        <f t="shared" si="51"/>
        <v>6</v>
      </c>
      <c r="T96" s="26">
        <f t="shared" si="52"/>
        <v>18</v>
      </c>
      <c r="U96" s="26">
        <f t="shared" si="53"/>
        <v>24</v>
      </c>
      <c r="V96" s="26" t="str">
        <f t="shared" si="54"/>
        <v/>
      </c>
      <c r="W96" s="26" t="str">
        <f t="shared" si="55"/>
        <v/>
      </c>
      <c r="X96" s="26" t="str">
        <f t="shared" si="56"/>
        <v/>
      </c>
      <c r="Y96" s="26" t="str">
        <f t="shared" si="57"/>
        <v/>
      </c>
      <c r="Z96" s="26" t="str">
        <f t="shared" si="58"/>
        <v/>
      </c>
      <c r="AA96" s="26" t="str">
        <f t="shared" si="59"/>
        <v/>
      </c>
    </row>
    <row r="97" spans="1:27" ht="17.25" customHeight="1">
      <c r="A97" s="3"/>
      <c r="B97" s="4" t="s">
        <v>57</v>
      </c>
      <c r="C97" s="7">
        <v>62</v>
      </c>
      <c r="D97" s="7">
        <v>365</v>
      </c>
      <c r="E97" s="26">
        <f t="shared" si="72"/>
        <v>427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48"/>
        <v>62</v>
      </c>
      <c r="P97" s="26">
        <f t="shared" si="49"/>
        <v>365</v>
      </c>
      <c r="Q97" s="26">
        <f t="shared" si="50"/>
        <v>427</v>
      </c>
      <c r="R97" s="86">
        <v>2</v>
      </c>
      <c r="S97" s="26" t="str">
        <f t="shared" si="51"/>
        <v/>
      </c>
      <c r="T97" s="26" t="str">
        <f t="shared" si="52"/>
        <v/>
      </c>
      <c r="U97" s="26" t="str">
        <f t="shared" si="53"/>
        <v/>
      </c>
      <c r="V97" s="26">
        <f t="shared" si="54"/>
        <v>62</v>
      </c>
      <c r="W97" s="26">
        <f t="shared" si="55"/>
        <v>365</v>
      </c>
      <c r="X97" s="26">
        <f t="shared" si="56"/>
        <v>427</v>
      </c>
      <c r="Y97" s="26" t="str">
        <f t="shared" si="57"/>
        <v/>
      </c>
      <c r="Z97" s="26" t="str">
        <f t="shared" si="58"/>
        <v/>
      </c>
      <c r="AA97" s="26" t="str">
        <f t="shared" si="59"/>
        <v/>
      </c>
    </row>
    <row r="98" spans="1:27" ht="17.25" customHeight="1">
      <c r="A98" s="3"/>
      <c r="B98" s="5" t="s">
        <v>167</v>
      </c>
      <c r="C98" s="26"/>
      <c r="D98" s="26"/>
      <c r="E98" s="26"/>
      <c r="F98" s="26"/>
      <c r="G98" s="26"/>
      <c r="H98" s="26"/>
      <c r="I98" s="8"/>
      <c r="J98" s="8"/>
      <c r="K98" s="26"/>
      <c r="L98" s="26">
        <v>1</v>
      </c>
      <c r="M98" s="26">
        <v>2</v>
      </c>
      <c r="N98" s="26">
        <f>SUM(L98:M98)</f>
        <v>3</v>
      </c>
      <c r="O98" s="26">
        <f t="shared" si="48"/>
        <v>1</v>
      </c>
      <c r="P98" s="26">
        <f t="shared" si="49"/>
        <v>2</v>
      </c>
      <c r="Q98" s="26">
        <f t="shared" si="50"/>
        <v>3</v>
      </c>
      <c r="R98" s="86">
        <v>1</v>
      </c>
      <c r="S98" s="26">
        <f t="shared" si="51"/>
        <v>1</v>
      </c>
      <c r="T98" s="26">
        <f t="shared" si="52"/>
        <v>2</v>
      </c>
      <c r="U98" s="26">
        <f t="shared" si="53"/>
        <v>3</v>
      </c>
      <c r="V98" s="26" t="str">
        <f t="shared" si="54"/>
        <v/>
      </c>
      <c r="W98" s="26" t="str">
        <f t="shared" si="55"/>
        <v/>
      </c>
      <c r="X98" s="26" t="str">
        <f t="shared" si="56"/>
        <v/>
      </c>
      <c r="Y98" s="26" t="str">
        <f t="shared" si="57"/>
        <v/>
      </c>
      <c r="Z98" s="26" t="str">
        <f t="shared" si="58"/>
        <v/>
      </c>
      <c r="AA98" s="26" t="str">
        <f t="shared" si="59"/>
        <v/>
      </c>
    </row>
    <row r="99" spans="1:27" ht="17.25" customHeight="1">
      <c r="A99" s="3"/>
      <c r="B99" s="4" t="s">
        <v>58</v>
      </c>
      <c r="C99" s="7">
        <v>28</v>
      </c>
      <c r="D99" s="7">
        <v>214</v>
      </c>
      <c r="E99" s="26">
        <f>SUM(C99:D99)</f>
        <v>242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48"/>
        <v>28</v>
      </c>
      <c r="P99" s="26">
        <f t="shared" si="49"/>
        <v>214</v>
      </c>
      <c r="Q99" s="26">
        <f t="shared" si="50"/>
        <v>242</v>
      </c>
      <c r="R99" s="86">
        <v>1</v>
      </c>
      <c r="S99" s="26">
        <f t="shared" si="51"/>
        <v>28</v>
      </c>
      <c r="T99" s="26">
        <f t="shared" si="52"/>
        <v>214</v>
      </c>
      <c r="U99" s="26">
        <f t="shared" si="53"/>
        <v>242</v>
      </c>
      <c r="V99" s="26" t="str">
        <f t="shared" si="54"/>
        <v/>
      </c>
      <c r="W99" s="26" t="str">
        <f t="shared" si="55"/>
        <v/>
      </c>
      <c r="X99" s="26" t="str">
        <f t="shared" si="56"/>
        <v/>
      </c>
      <c r="Y99" s="26" t="str">
        <f t="shared" si="57"/>
        <v/>
      </c>
      <c r="Z99" s="26" t="str">
        <f t="shared" si="58"/>
        <v/>
      </c>
      <c r="AA99" s="26" t="str">
        <f t="shared" si="59"/>
        <v/>
      </c>
    </row>
    <row r="100" spans="1:27" ht="17.25" customHeight="1">
      <c r="A100" s="3"/>
      <c r="B100" s="4" t="s">
        <v>59</v>
      </c>
      <c r="C100" s="7">
        <v>83</v>
      </c>
      <c r="D100" s="7">
        <v>279</v>
      </c>
      <c r="E100" s="26">
        <f>SUM(C100:D100)</f>
        <v>362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>
        <f t="shared" si="48"/>
        <v>83</v>
      </c>
      <c r="P100" s="26">
        <f t="shared" si="49"/>
        <v>279</v>
      </c>
      <c r="Q100" s="26">
        <f t="shared" si="50"/>
        <v>362</v>
      </c>
      <c r="R100" s="86">
        <v>1</v>
      </c>
      <c r="S100" s="26">
        <f t="shared" si="51"/>
        <v>83</v>
      </c>
      <c r="T100" s="26">
        <f t="shared" si="52"/>
        <v>279</v>
      </c>
      <c r="U100" s="26">
        <f t="shared" si="53"/>
        <v>362</v>
      </c>
      <c r="V100" s="26" t="str">
        <f t="shared" si="54"/>
        <v/>
      </c>
      <c r="W100" s="26" t="str">
        <f t="shared" si="55"/>
        <v/>
      </c>
      <c r="X100" s="26" t="str">
        <f t="shared" si="56"/>
        <v/>
      </c>
      <c r="Y100" s="26" t="str">
        <f t="shared" si="57"/>
        <v/>
      </c>
      <c r="Z100" s="26" t="str">
        <f t="shared" si="58"/>
        <v/>
      </c>
      <c r="AA100" s="26" t="str">
        <f t="shared" si="59"/>
        <v/>
      </c>
    </row>
    <row r="101" spans="1:27" ht="17.25" customHeight="1">
      <c r="A101" s="3"/>
      <c r="B101" s="4" t="s">
        <v>60</v>
      </c>
      <c r="C101" s="7">
        <v>43</v>
      </c>
      <c r="D101" s="7">
        <v>190</v>
      </c>
      <c r="E101" s="26">
        <f>SUM(C101:D101)</f>
        <v>233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>
        <f t="shared" si="48"/>
        <v>43</v>
      </c>
      <c r="P101" s="26">
        <f t="shared" si="49"/>
        <v>190</v>
      </c>
      <c r="Q101" s="26">
        <f t="shared" si="50"/>
        <v>233</v>
      </c>
      <c r="R101" s="86">
        <v>1</v>
      </c>
      <c r="S101" s="26">
        <f t="shared" si="51"/>
        <v>43</v>
      </c>
      <c r="T101" s="26">
        <f t="shared" si="52"/>
        <v>190</v>
      </c>
      <c r="U101" s="26">
        <f t="shared" si="53"/>
        <v>233</v>
      </c>
      <c r="V101" s="26" t="str">
        <f t="shared" si="54"/>
        <v/>
      </c>
      <c r="W101" s="26" t="str">
        <f t="shared" si="55"/>
        <v/>
      </c>
      <c r="X101" s="26" t="str">
        <f t="shared" si="56"/>
        <v/>
      </c>
      <c r="Y101" s="26" t="str">
        <f t="shared" si="57"/>
        <v/>
      </c>
      <c r="Z101" s="26" t="str">
        <f t="shared" si="58"/>
        <v/>
      </c>
      <c r="AA101" s="26" t="str">
        <f t="shared" si="59"/>
        <v/>
      </c>
    </row>
    <row r="102" spans="1:27" ht="17.25" customHeight="1">
      <c r="A102" s="3"/>
      <c r="B102" s="4" t="s">
        <v>61</v>
      </c>
      <c r="C102" s="7">
        <v>15</v>
      </c>
      <c r="D102" s="7">
        <v>81</v>
      </c>
      <c r="E102" s="26">
        <f>SUM(C102:D102)</f>
        <v>96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f t="shared" si="48"/>
        <v>15</v>
      </c>
      <c r="P102" s="26">
        <f t="shared" si="49"/>
        <v>81</v>
      </c>
      <c r="Q102" s="26">
        <f t="shared" si="50"/>
        <v>96</v>
      </c>
      <c r="R102" s="86">
        <v>2</v>
      </c>
      <c r="S102" s="26" t="str">
        <f t="shared" si="51"/>
        <v/>
      </c>
      <c r="T102" s="26" t="str">
        <f t="shared" si="52"/>
        <v/>
      </c>
      <c r="U102" s="26" t="str">
        <f t="shared" si="53"/>
        <v/>
      </c>
      <c r="V102" s="26">
        <f t="shared" si="54"/>
        <v>15</v>
      </c>
      <c r="W102" s="26">
        <f t="shared" si="55"/>
        <v>81</v>
      </c>
      <c r="X102" s="26">
        <f t="shared" si="56"/>
        <v>96</v>
      </c>
      <c r="Y102" s="26" t="str">
        <f t="shared" si="57"/>
        <v/>
      </c>
      <c r="Z102" s="26" t="str">
        <f t="shared" si="58"/>
        <v/>
      </c>
      <c r="AA102" s="26" t="str">
        <f t="shared" si="59"/>
        <v/>
      </c>
    </row>
    <row r="103" spans="1:27" ht="17.25" customHeight="1">
      <c r="A103" s="3"/>
      <c r="B103" s="4" t="s">
        <v>62</v>
      </c>
      <c r="C103" s="7">
        <v>71</v>
      </c>
      <c r="D103" s="7">
        <v>57</v>
      </c>
      <c r="E103" s="26">
        <f>SUM(C103:D103)</f>
        <v>128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48"/>
        <v>71</v>
      </c>
      <c r="P103" s="26">
        <f t="shared" si="49"/>
        <v>57</v>
      </c>
      <c r="Q103" s="26">
        <f t="shared" si="50"/>
        <v>128</v>
      </c>
      <c r="R103" s="86">
        <v>2</v>
      </c>
      <c r="S103" s="26" t="str">
        <f t="shared" si="51"/>
        <v/>
      </c>
      <c r="T103" s="26" t="str">
        <f t="shared" si="52"/>
        <v/>
      </c>
      <c r="U103" s="26" t="str">
        <f t="shared" si="53"/>
        <v/>
      </c>
      <c r="V103" s="26">
        <f t="shared" si="54"/>
        <v>71</v>
      </c>
      <c r="W103" s="26">
        <f t="shared" si="55"/>
        <v>57</v>
      </c>
      <c r="X103" s="26">
        <f t="shared" si="56"/>
        <v>128</v>
      </c>
      <c r="Y103" s="26" t="str">
        <f t="shared" si="57"/>
        <v/>
      </c>
      <c r="Z103" s="26" t="str">
        <f t="shared" si="58"/>
        <v/>
      </c>
      <c r="AA103" s="26" t="str">
        <f t="shared" si="59"/>
        <v/>
      </c>
    </row>
    <row r="104" spans="1:27" ht="17.25" customHeight="1">
      <c r="A104" s="3"/>
      <c r="B104" s="5" t="s">
        <v>159</v>
      </c>
      <c r="C104" s="26"/>
      <c r="D104" s="26"/>
      <c r="E104" s="26"/>
      <c r="F104" s="26"/>
      <c r="G104" s="26"/>
      <c r="H104" s="26"/>
      <c r="I104" s="8">
        <v>34</v>
      </c>
      <c r="J104" s="8">
        <v>86</v>
      </c>
      <c r="K104" s="26">
        <f t="shared" ref="K104:K106" si="73">SUM(I104:J104)</f>
        <v>120</v>
      </c>
      <c r="L104" s="26"/>
      <c r="M104" s="26"/>
      <c r="N104" s="26"/>
      <c r="O104" s="26">
        <f t="shared" si="48"/>
        <v>34</v>
      </c>
      <c r="P104" s="26">
        <f t="shared" si="49"/>
        <v>86</v>
      </c>
      <c r="Q104" s="26">
        <f t="shared" si="50"/>
        <v>120</v>
      </c>
      <c r="R104" s="86">
        <v>1</v>
      </c>
      <c r="S104" s="26">
        <f t="shared" si="51"/>
        <v>34</v>
      </c>
      <c r="T104" s="26">
        <f t="shared" si="52"/>
        <v>86</v>
      </c>
      <c r="U104" s="26">
        <f t="shared" si="53"/>
        <v>120</v>
      </c>
      <c r="V104" s="26" t="str">
        <f t="shared" si="54"/>
        <v/>
      </c>
      <c r="W104" s="26" t="str">
        <f t="shared" si="55"/>
        <v/>
      </c>
      <c r="X104" s="26" t="str">
        <f t="shared" si="56"/>
        <v/>
      </c>
      <c r="Y104" s="26" t="str">
        <f t="shared" si="57"/>
        <v/>
      </c>
      <c r="Z104" s="26" t="str">
        <f t="shared" si="58"/>
        <v/>
      </c>
      <c r="AA104" s="26" t="str">
        <f t="shared" si="59"/>
        <v/>
      </c>
    </row>
    <row r="105" spans="1:27" ht="17.25" customHeight="1">
      <c r="A105" s="3"/>
      <c r="B105" s="5" t="s">
        <v>160</v>
      </c>
      <c r="C105" s="26"/>
      <c r="D105" s="26"/>
      <c r="E105" s="26"/>
      <c r="F105" s="26"/>
      <c r="G105" s="26"/>
      <c r="H105" s="26"/>
      <c r="I105" s="8">
        <v>16</v>
      </c>
      <c r="J105" s="8">
        <v>5</v>
      </c>
      <c r="K105" s="26">
        <f t="shared" si="73"/>
        <v>21</v>
      </c>
      <c r="L105" s="26"/>
      <c r="M105" s="26"/>
      <c r="N105" s="26"/>
      <c r="O105" s="26">
        <f t="shared" si="48"/>
        <v>16</v>
      </c>
      <c r="P105" s="26">
        <f t="shared" si="49"/>
        <v>5</v>
      </c>
      <c r="Q105" s="26">
        <f t="shared" si="50"/>
        <v>21</v>
      </c>
      <c r="R105" s="86">
        <v>2</v>
      </c>
      <c r="S105" s="26" t="str">
        <f t="shared" si="51"/>
        <v/>
      </c>
      <c r="T105" s="26" t="str">
        <f t="shared" si="52"/>
        <v/>
      </c>
      <c r="U105" s="26" t="str">
        <f t="shared" si="53"/>
        <v/>
      </c>
      <c r="V105" s="26">
        <f t="shared" si="54"/>
        <v>16</v>
      </c>
      <c r="W105" s="26">
        <f t="shared" si="55"/>
        <v>5</v>
      </c>
      <c r="X105" s="26">
        <f t="shared" si="56"/>
        <v>21</v>
      </c>
      <c r="Y105" s="26" t="str">
        <f t="shared" si="57"/>
        <v/>
      </c>
      <c r="Z105" s="26" t="str">
        <f t="shared" si="58"/>
        <v/>
      </c>
      <c r="AA105" s="26" t="str">
        <f t="shared" si="59"/>
        <v/>
      </c>
    </row>
    <row r="106" spans="1:27" ht="17.25" customHeight="1">
      <c r="A106" s="3"/>
      <c r="B106" s="4" t="s">
        <v>63</v>
      </c>
      <c r="C106" s="7">
        <v>194</v>
      </c>
      <c r="D106" s="7">
        <v>563</v>
      </c>
      <c r="E106" s="26">
        <f>SUM(C106:D106)</f>
        <v>757</v>
      </c>
      <c r="F106" s="26"/>
      <c r="G106" s="26"/>
      <c r="H106" s="26"/>
      <c r="I106" s="8">
        <v>14</v>
      </c>
      <c r="J106" s="8">
        <v>27</v>
      </c>
      <c r="K106" s="26">
        <f t="shared" si="73"/>
        <v>41</v>
      </c>
      <c r="L106" s="26">
        <v>0</v>
      </c>
      <c r="M106" s="26">
        <v>1</v>
      </c>
      <c r="N106" s="26">
        <f>SUM(L106:M106)</f>
        <v>1</v>
      </c>
      <c r="O106" s="26">
        <f t="shared" si="48"/>
        <v>208</v>
      </c>
      <c r="P106" s="26">
        <f t="shared" si="49"/>
        <v>591</v>
      </c>
      <c r="Q106" s="26">
        <f t="shared" si="50"/>
        <v>799</v>
      </c>
      <c r="R106" s="86">
        <v>1</v>
      </c>
      <c r="S106" s="26">
        <f t="shared" si="51"/>
        <v>208</v>
      </c>
      <c r="T106" s="26">
        <f t="shared" si="52"/>
        <v>591</v>
      </c>
      <c r="U106" s="26">
        <f t="shared" si="53"/>
        <v>799</v>
      </c>
      <c r="V106" s="26" t="str">
        <f t="shared" si="54"/>
        <v/>
      </c>
      <c r="W106" s="26" t="str">
        <f t="shared" si="55"/>
        <v/>
      </c>
      <c r="X106" s="26" t="str">
        <f t="shared" si="56"/>
        <v/>
      </c>
      <c r="Y106" s="26" t="str">
        <f t="shared" si="57"/>
        <v/>
      </c>
      <c r="Z106" s="26" t="str">
        <f t="shared" si="58"/>
        <v/>
      </c>
      <c r="AA106" s="26" t="str">
        <f t="shared" si="59"/>
        <v/>
      </c>
    </row>
    <row r="107" spans="1:27" ht="17.25" customHeight="1">
      <c r="A107" s="3"/>
      <c r="B107" s="4" t="s">
        <v>64</v>
      </c>
      <c r="C107" s="7">
        <v>88</v>
      </c>
      <c r="D107" s="7">
        <v>348</v>
      </c>
      <c r="E107" s="26">
        <f>SUM(C107:D107)</f>
        <v>436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48"/>
        <v>88</v>
      </c>
      <c r="P107" s="26">
        <f t="shared" si="49"/>
        <v>348</v>
      </c>
      <c r="Q107" s="26">
        <f t="shared" si="50"/>
        <v>436</v>
      </c>
      <c r="R107" s="86">
        <v>2</v>
      </c>
      <c r="S107" s="26" t="str">
        <f t="shared" si="51"/>
        <v/>
      </c>
      <c r="T107" s="26" t="str">
        <f t="shared" si="52"/>
        <v/>
      </c>
      <c r="U107" s="26" t="str">
        <f t="shared" si="53"/>
        <v/>
      </c>
      <c r="V107" s="26">
        <f t="shared" si="54"/>
        <v>88</v>
      </c>
      <c r="W107" s="26">
        <f t="shared" si="55"/>
        <v>348</v>
      </c>
      <c r="X107" s="26">
        <f t="shared" si="56"/>
        <v>436</v>
      </c>
      <c r="Y107" s="26" t="str">
        <f t="shared" si="57"/>
        <v/>
      </c>
      <c r="Z107" s="26" t="str">
        <f t="shared" si="58"/>
        <v/>
      </c>
      <c r="AA107" s="26" t="str">
        <f t="shared" si="59"/>
        <v/>
      </c>
    </row>
    <row r="108" spans="1:27" ht="17.25" customHeight="1">
      <c r="A108" s="3"/>
      <c r="B108" s="4" t="s">
        <v>65</v>
      </c>
      <c r="C108" s="7">
        <v>19</v>
      </c>
      <c r="D108" s="7">
        <v>101</v>
      </c>
      <c r="E108" s="26">
        <f>SUM(C108:D108)</f>
        <v>120</v>
      </c>
      <c r="F108" s="26"/>
      <c r="G108" s="26"/>
      <c r="H108" s="26"/>
      <c r="I108" s="8">
        <v>1</v>
      </c>
      <c r="J108" s="8">
        <v>30</v>
      </c>
      <c r="K108" s="26">
        <f>SUM(I108:J108)</f>
        <v>31</v>
      </c>
      <c r="L108" s="26"/>
      <c r="M108" s="26"/>
      <c r="N108" s="26"/>
      <c r="O108" s="26">
        <f t="shared" si="48"/>
        <v>20</v>
      </c>
      <c r="P108" s="26">
        <f t="shared" si="49"/>
        <v>131</v>
      </c>
      <c r="Q108" s="26">
        <f t="shared" si="50"/>
        <v>151</v>
      </c>
      <c r="R108" s="86">
        <v>2</v>
      </c>
      <c r="S108" s="26" t="str">
        <f t="shared" si="51"/>
        <v/>
      </c>
      <c r="T108" s="26" t="str">
        <f t="shared" si="52"/>
        <v/>
      </c>
      <c r="U108" s="26" t="str">
        <f t="shared" si="53"/>
        <v/>
      </c>
      <c r="V108" s="26">
        <f t="shared" si="54"/>
        <v>20</v>
      </c>
      <c r="W108" s="26">
        <f t="shared" si="55"/>
        <v>131</v>
      </c>
      <c r="X108" s="26">
        <f t="shared" si="56"/>
        <v>151</v>
      </c>
      <c r="Y108" s="26" t="str">
        <f t="shared" si="57"/>
        <v/>
      </c>
      <c r="Z108" s="26" t="str">
        <f t="shared" si="58"/>
        <v/>
      </c>
      <c r="AA108" s="26" t="str">
        <f t="shared" si="59"/>
        <v/>
      </c>
    </row>
    <row r="109" spans="1:27" ht="17.25" customHeight="1">
      <c r="A109" s="3"/>
      <c r="B109" s="4" t="s">
        <v>66</v>
      </c>
      <c r="C109" s="7">
        <v>220</v>
      </c>
      <c r="D109" s="7">
        <v>380</v>
      </c>
      <c r="E109" s="26">
        <f>SUM(C109:D109)</f>
        <v>600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48"/>
        <v>220</v>
      </c>
      <c r="P109" s="26">
        <f t="shared" si="49"/>
        <v>380</v>
      </c>
      <c r="Q109" s="26">
        <f t="shared" si="50"/>
        <v>600</v>
      </c>
      <c r="R109" s="86">
        <v>2</v>
      </c>
      <c r="S109" s="26" t="str">
        <f t="shared" si="51"/>
        <v/>
      </c>
      <c r="T109" s="26" t="str">
        <f t="shared" si="52"/>
        <v/>
      </c>
      <c r="U109" s="26" t="str">
        <f t="shared" si="53"/>
        <v/>
      </c>
      <c r="V109" s="26">
        <f t="shared" si="54"/>
        <v>220</v>
      </c>
      <c r="W109" s="26">
        <f t="shared" si="55"/>
        <v>380</v>
      </c>
      <c r="X109" s="26">
        <f t="shared" si="56"/>
        <v>600</v>
      </c>
      <c r="Y109" s="26" t="str">
        <f t="shared" si="57"/>
        <v/>
      </c>
      <c r="Z109" s="26" t="str">
        <f t="shared" si="58"/>
        <v/>
      </c>
      <c r="AA109" s="26" t="str">
        <f t="shared" si="59"/>
        <v/>
      </c>
    </row>
    <row r="110" spans="1:27" ht="17.25" customHeight="1">
      <c r="A110" s="3"/>
      <c r="B110" s="5" t="s">
        <v>161</v>
      </c>
      <c r="C110" s="26"/>
      <c r="D110" s="26"/>
      <c r="E110" s="26"/>
      <c r="F110" s="26"/>
      <c r="G110" s="26"/>
      <c r="H110" s="26"/>
      <c r="I110" s="8">
        <v>8</v>
      </c>
      <c r="J110" s="8">
        <v>25</v>
      </c>
      <c r="K110" s="26">
        <f>SUM(I110:J110)</f>
        <v>33</v>
      </c>
      <c r="L110" s="26"/>
      <c r="M110" s="26"/>
      <c r="N110" s="26"/>
      <c r="O110" s="26">
        <f t="shared" si="48"/>
        <v>8</v>
      </c>
      <c r="P110" s="26">
        <f t="shared" si="49"/>
        <v>25</v>
      </c>
      <c r="Q110" s="26">
        <f t="shared" si="50"/>
        <v>33</v>
      </c>
      <c r="R110" s="86">
        <v>2</v>
      </c>
      <c r="S110" s="26" t="str">
        <f t="shared" si="51"/>
        <v/>
      </c>
      <c r="T110" s="26" t="str">
        <f t="shared" si="52"/>
        <v/>
      </c>
      <c r="U110" s="26" t="str">
        <f t="shared" si="53"/>
        <v/>
      </c>
      <c r="V110" s="26">
        <f t="shared" si="54"/>
        <v>8</v>
      </c>
      <c r="W110" s="26">
        <f t="shared" si="55"/>
        <v>25</v>
      </c>
      <c r="X110" s="26">
        <f t="shared" si="56"/>
        <v>33</v>
      </c>
      <c r="Y110" s="26" t="str">
        <f t="shared" si="57"/>
        <v/>
      </c>
      <c r="Z110" s="26" t="str">
        <f t="shared" si="58"/>
        <v/>
      </c>
      <c r="AA110" s="26" t="str">
        <f t="shared" si="59"/>
        <v/>
      </c>
    </row>
    <row r="111" spans="1:27" ht="17.25" customHeight="1">
      <c r="A111" s="3"/>
      <c r="B111" s="4" t="s">
        <v>67</v>
      </c>
      <c r="C111" s="7">
        <v>2</v>
      </c>
      <c r="D111" s="7">
        <v>3</v>
      </c>
      <c r="E111" s="26">
        <f>SUM(C111:D111)</f>
        <v>5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48"/>
        <v>2</v>
      </c>
      <c r="P111" s="26">
        <f t="shared" si="49"/>
        <v>3</v>
      </c>
      <c r="Q111" s="26">
        <f t="shared" si="50"/>
        <v>5</v>
      </c>
      <c r="R111" s="86">
        <v>1</v>
      </c>
      <c r="S111" s="26">
        <f t="shared" si="51"/>
        <v>2</v>
      </c>
      <c r="T111" s="26">
        <f t="shared" si="52"/>
        <v>3</v>
      </c>
      <c r="U111" s="26">
        <f t="shared" si="53"/>
        <v>5</v>
      </c>
      <c r="V111" s="26" t="str">
        <f t="shared" si="54"/>
        <v/>
      </c>
      <c r="W111" s="26" t="str">
        <f t="shared" si="55"/>
        <v/>
      </c>
      <c r="X111" s="26" t="str">
        <f t="shared" si="56"/>
        <v/>
      </c>
      <c r="Y111" s="26" t="str">
        <f t="shared" si="57"/>
        <v/>
      </c>
      <c r="Z111" s="26" t="str">
        <f t="shared" si="58"/>
        <v/>
      </c>
      <c r="AA111" s="26" t="str">
        <f t="shared" si="59"/>
        <v/>
      </c>
    </row>
    <row r="112" spans="1:27" ht="17.25" customHeight="1">
      <c r="A112" s="3"/>
      <c r="B112" s="5" t="s">
        <v>162</v>
      </c>
      <c r="C112" s="26"/>
      <c r="D112" s="26"/>
      <c r="E112" s="26"/>
      <c r="F112" s="26"/>
      <c r="G112" s="26"/>
      <c r="H112" s="26"/>
      <c r="I112" s="8">
        <v>19</v>
      </c>
      <c r="J112" s="8">
        <v>13</v>
      </c>
      <c r="K112" s="26">
        <f>SUM(I112:J112)</f>
        <v>32</v>
      </c>
      <c r="L112" s="26">
        <v>3</v>
      </c>
      <c r="M112" s="26">
        <v>0</v>
      </c>
      <c r="N112" s="26">
        <f>SUM(L112:M112)</f>
        <v>3</v>
      </c>
      <c r="O112" s="26">
        <f t="shared" si="48"/>
        <v>22</v>
      </c>
      <c r="P112" s="26">
        <f t="shared" si="49"/>
        <v>13</v>
      </c>
      <c r="Q112" s="26">
        <f t="shared" si="50"/>
        <v>35</v>
      </c>
      <c r="R112" s="86">
        <v>2</v>
      </c>
      <c r="S112" s="26" t="str">
        <f t="shared" si="51"/>
        <v/>
      </c>
      <c r="T112" s="26" t="str">
        <f t="shared" si="52"/>
        <v/>
      </c>
      <c r="U112" s="26" t="str">
        <f t="shared" si="53"/>
        <v/>
      </c>
      <c r="V112" s="26">
        <f t="shared" si="54"/>
        <v>22</v>
      </c>
      <c r="W112" s="26">
        <f t="shared" si="55"/>
        <v>13</v>
      </c>
      <c r="X112" s="26">
        <f t="shared" si="56"/>
        <v>35</v>
      </c>
      <c r="Y112" s="26" t="str">
        <f t="shared" si="57"/>
        <v/>
      </c>
      <c r="Z112" s="26" t="str">
        <f t="shared" si="58"/>
        <v/>
      </c>
      <c r="AA112" s="26" t="str">
        <f t="shared" si="59"/>
        <v/>
      </c>
    </row>
    <row r="113" spans="1:27" ht="17.25" customHeight="1">
      <c r="A113" s="3"/>
      <c r="B113" s="4" t="s">
        <v>68</v>
      </c>
      <c r="C113" s="6"/>
      <c r="D113" s="7">
        <v>1</v>
      </c>
      <c r="E113" s="26">
        <f t="shared" ref="E113:E120" si="74">SUM(C113:D113)</f>
        <v>1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>
        <f t="shared" si="48"/>
        <v>0</v>
      </c>
      <c r="P113" s="26">
        <f t="shared" si="49"/>
        <v>1</v>
      </c>
      <c r="Q113" s="26">
        <f t="shared" si="50"/>
        <v>1</v>
      </c>
      <c r="R113" s="86">
        <v>2</v>
      </c>
      <c r="S113" s="26" t="str">
        <f t="shared" si="51"/>
        <v/>
      </c>
      <c r="T113" s="26" t="str">
        <f t="shared" si="52"/>
        <v/>
      </c>
      <c r="U113" s="26" t="str">
        <f t="shared" si="53"/>
        <v/>
      </c>
      <c r="V113" s="26">
        <f t="shared" si="54"/>
        <v>0</v>
      </c>
      <c r="W113" s="26">
        <f t="shared" si="55"/>
        <v>1</v>
      </c>
      <c r="X113" s="26">
        <f t="shared" si="56"/>
        <v>1</v>
      </c>
      <c r="Y113" s="26" t="str">
        <f t="shared" si="57"/>
        <v/>
      </c>
      <c r="Z113" s="26" t="str">
        <f t="shared" si="58"/>
        <v/>
      </c>
      <c r="AA113" s="26" t="str">
        <f t="shared" si="59"/>
        <v/>
      </c>
    </row>
    <row r="114" spans="1:27" ht="17.25" customHeight="1">
      <c r="A114" s="3"/>
      <c r="B114" s="10" t="s">
        <v>69</v>
      </c>
      <c r="C114" s="7">
        <v>1</v>
      </c>
      <c r="D114" s="6"/>
      <c r="E114" s="26">
        <f t="shared" si="74"/>
        <v>1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>
        <f t="shared" si="48"/>
        <v>1</v>
      </c>
      <c r="P114" s="26">
        <f t="shared" si="49"/>
        <v>0</v>
      </c>
      <c r="Q114" s="26">
        <f t="shared" si="50"/>
        <v>1</v>
      </c>
      <c r="R114" s="86">
        <v>2</v>
      </c>
      <c r="S114" s="26" t="str">
        <f t="shared" si="51"/>
        <v/>
      </c>
      <c r="T114" s="26" t="str">
        <f t="shared" si="52"/>
        <v/>
      </c>
      <c r="U114" s="26" t="str">
        <f t="shared" si="53"/>
        <v/>
      </c>
      <c r="V114" s="26">
        <f t="shared" si="54"/>
        <v>1</v>
      </c>
      <c r="W114" s="26">
        <f t="shared" si="55"/>
        <v>0</v>
      </c>
      <c r="X114" s="26">
        <f t="shared" si="56"/>
        <v>1</v>
      </c>
      <c r="Y114" s="26" t="str">
        <f t="shared" si="57"/>
        <v/>
      </c>
      <c r="Z114" s="26" t="str">
        <f t="shared" si="58"/>
        <v/>
      </c>
      <c r="AA114" s="26" t="str">
        <f t="shared" si="59"/>
        <v/>
      </c>
    </row>
    <row r="115" spans="1:27" ht="17.25" customHeight="1">
      <c r="A115" s="3"/>
      <c r="B115" s="4" t="s">
        <v>70</v>
      </c>
      <c r="C115" s="7">
        <v>54</v>
      </c>
      <c r="D115" s="7">
        <v>94</v>
      </c>
      <c r="E115" s="26">
        <f t="shared" si="74"/>
        <v>148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48"/>
        <v>54</v>
      </c>
      <c r="P115" s="26">
        <f t="shared" si="49"/>
        <v>94</v>
      </c>
      <c r="Q115" s="26">
        <f t="shared" si="50"/>
        <v>148</v>
      </c>
      <c r="R115" s="86">
        <v>2</v>
      </c>
      <c r="S115" s="26" t="str">
        <f t="shared" si="51"/>
        <v/>
      </c>
      <c r="T115" s="26" t="str">
        <f t="shared" si="52"/>
        <v/>
      </c>
      <c r="U115" s="26" t="str">
        <f t="shared" si="53"/>
        <v/>
      </c>
      <c r="V115" s="26">
        <f t="shared" si="54"/>
        <v>54</v>
      </c>
      <c r="W115" s="26">
        <f t="shared" si="55"/>
        <v>94</v>
      </c>
      <c r="X115" s="26">
        <f t="shared" si="56"/>
        <v>148</v>
      </c>
      <c r="Y115" s="26" t="str">
        <f t="shared" si="57"/>
        <v/>
      </c>
      <c r="Z115" s="26" t="str">
        <f t="shared" si="58"/>
        <v/>
      </c>
      <c r="AA115" s="26" t="str">
        <f t="shared" si="59"/>
        <v/>
      </c>
    </row>
    <row r="116" spans="1:27" ht="17.25" customHeight="1">
      <c r="A116" s="3"/>
      <c r="B116" s="4" t="s">
        <v>71</v>
      </c>
      <c r="C116" s="7">
        <v>1</v>
      </c>
      <c r="D116" s="7">
        <v>1</v>
      </c>
      <c r="E116" s="26">
        <f t="shared" si="74"/>
        <v>2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48"/>
        <v>1</v>
      </c>
      <c r="P116" s="26">
        <f t="shared" si="49"/>
        <v>1</v>
      </c>
      <c r="Q116" s="26">
        <f t="shared" si="50"/>
        <v>2</v>
      </c>
      <c r="R116" s="86">
        <v>2</v>
      </c>
      <c r="S116" s="26" t="str">
        <f t="shared" si="51"/>
        <v/>
      </c>
      <c r="T116" s="26" t="str">
        <f t="shared" si="52"/>
        <v/>
      </c>
      <c r="U116" s="26" t="str">
        <f t="shared" si="53"/>
        <v/>
      </c>
      <c r="V116" s="26">
        <f t="shared" si="54"/>
        <v>1</v>
      </c>
      <c r="W116" s="26">
        <f t="shared" si="55"/>
        <v>1</v>
      </c>
      <c r="X116" s="26">
        <f t="shared" si="56"/>
        <v>2</v>
      </c>
      <c r="Y116" s="26" t="str">
        <f t="shared" si="57"/>
        <v/>
      </c>
      <c r="Z116" s="26" t="str">
        <f t="shared" si="58"/>
        <v/>
      </c>
      <c r="AA116" s="26" t="str">
        <f t="shared" si="59"/>
        <v/>
      </c>
    </row>
    <row r="117" spans="1:27" ht="17.25" customHeight="1">
      <c r="A117" s="3"/>
      <c r="B117" s="4" t="s">
        <v>72</v>
      </c>
      <c r="C117" s="7">
        <v>2</v>
      </c>
      <c r="D117" s="7">
        <v>5</v>
      </c>
      <c r="E117" s="26">
        <f t="shared" si="74"/>
        <v>7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48"/>
        <v>2</v>
      </c>
      <c r="P117" s="26">
        <f t="shared" si="49"/>
        <v>5</v>
      </c>
      <c r="Q117" s="26">
        <f t="shared" si="50"/>
        <v>7</v>
      </c>
      <c r="R117" s="86">
        <v>2</v>
      </c>
      <c r="S117" s="26" t="str">
        <f t="shared" si="51"/>
        <v/>
      </c>
      <c r="T117" s="26" t="str">
        <f t="shared" si="52"/>
        <v/>
      </c>
      <c r="U117" s="26" t="str">
        <f t="shared" si="53"/>
        <v/>
      </c>
      <c r="V117" s="26">
        <f t="shared" si="54"/>
        <v>2</v>
      </c>
      <c r="W117" s="26">
        <f t="shared" si="55"/>
        <v>5</v>
      </c>
      <c r="X117" s="26">
        <f t="shared" si="56"/>
        <v>7</v>
      </c>
      <c r="Y117" s="26" t="str">
        <f t="shared" si="57"/>
        <v/>
      </c>
      <c r="Z117" s="26" t="str">
        <f t="shared" si="58"/>
        <v/>
      </c>
      <c r="AA117" s="26" t="str">
        <f t="shared" si="59"/>
        <v/>
      </c>
    </row>
    <row r="118" spans="1:27" ht="17.25" customHeight="1">
      <c r="A118" s="3"/>
      <c r="B118" s="4" t="s">
        <v>73</v>
      </c>
      <c r="C118" s="7">
        <v>117</v>
      </c>
      <c r="D118" s="7">
        <v>182</v>
      </c>
      <c r="E118" s="26">
        <f t="shared" si="74"/>
        <v>299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48"/>
        <v>117</v>
      </c>
      <c r="P118" s="26">
        <f t="shared" si="49"/>
        <v>182</v>
      </c>
      <c r="Q118" s="26">
        <f t="shared" si="50"/>
        <v>299</v>
      </c>
      <c r="R118" s="86">
        <v>2</v>
      </c>
      <c r="S118" s="26" t="str">
        <f t="shared" si="51"/>
        <v/>
      </c>
      <c r="T118" s="26" t="str">
        <f t="shared" si="52"/>
        <v/>
      </c>
      <c r="U118" s="26" t="str">
        <f t="shared" si="53"/>
        <v/>
      </c>
      <c r="V118" s="26">
        <f t="shared" si="54"/>
        <v>117</v>
      </c>
      <c r="W118" s="26">
        <f t="shared" si="55"/>
        <v>182</v>
      </c>
      <c r="X118" s="26">
        <f t="shared" si="56"/>
        <v>299</v>
      </c>
      <c r="Y118" s="26" t="str">
        <f t="shared" si="57"/>
        <v/>
      </c>
      <c r="Z118" s="26" t="str">
        <f t="shared" si="58"/>
        <v/>
      </c>
      <c r="AA118" s="26" t="str">
        <f t="shared" si="59"/>
        <v/>
      </c>
    </row>
    <row r="119" spans="1:27" ht="17.25" customHeight="1">
      <c r="A119" s="3"/>
      <c r="B119" s="4" t="s">
        <v>74</v>
      </c>
      <c r="C119" s="7">
        <v>44</v>
      </c>
      <c r="D119" s="7">
        <v>117</v>
      </c>
      <c r="E119" s="26">
        <f t="shared" si="74"/>
        <v>161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48"/>
        <v>44</v>
      </c>
      <c r="P119" s="26">
        <f t="shared" si="49"/>
        <v>117</v>
      </c>
      <c r="Q119" s="26">
        <f t="shared" si="50"/>
        <v>161</v>
      </c>
      <c r="R119" s="86">
        <v>2</v>
      </c>
      <c r="S119" s="26" t="str">
        <f t="shared" si="51"/>
        <v/>
      </c>
      <c r="T119" s="26" t="str">
        <f t="shared" si="52"/>
        <v/>
      </c>
      <c r="U119" s="26" t="str">
        <f t="shared" si="53"/>
        <v/>
      </c>
      <c r="V119" s="26">
        <f t="shared" si="54"/>
        <v>44</v>
      </c>
      <c r="W119" s="26">
        <f t="shared" si="55"/>
        <v>117</v>
      </c>
      <c r="X119" s="26">
        <f t="shared" si="56"/>
        <v>161</v>
      </c>
      <c r="Y119" s="26" t="str">
        <f t="shared" si="57"/>
        <v/>
      </c>
      <c r="Z119" s="26" t="str">
        <f t="shared" si="58"/>
        <v/>
      </c>
      <c r="AA119" s="26" t="str">
        <f t="shared" si="59"/>
        <v/>
      </c>
    </row>
    <row r="120" spans="1:27" ht="17.25" customHeight="1">
      <c r="A120" s="12"/>
      <c r="B120" s="13" t="s">
        <v>133</v>
      </c>
      <c r="C120" s="14">
        <v>84</v>
      </c>
      <c r="D120" s="14">
        <v>558</v>
      </c>
      <c r="E120" s="27">
        <f t="shared" si="74"/>
        <v>642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27">
        <f t="shared" si="48"/>
        <v>84</v>
      </c>
      <c r="P120" s="27">
        <f t="shared" si="49"/>
        <v>558</v>
      </c>
      <c r="Q120" s="27">
        <f t="shared" si="50"/>
        <v>642</v>
      </c>
      <c r="R120" s="87">
        <v>2</v>
      </c>
      <c r="S120" s="27" t="str">
        <f t="shared" si="51"/>
        <v/>
      </c>
      <c r="T120" s="27" t="str">
        <f t="shared" si="52"/>
        <v/>
      </c>
      <c r="U120" s="27" t="str">
        <f t="shared" si="53"/>
        <v/>
      </c>
      <c r="V120" s="27">
        <f t="shared" si="54"/>
        <v>84</v>
      </c>
      <c r="W120" s="27">
        <f t="shared" si="55"/>
        <v>558</v>
      </c>
      <c r="X120" s="27">
        <f t="shared" si="56"/>
        <v>642</v>
      </c>
      <c r="Y120" s="27" t="str">
        <f t="shared" si="57"/>
        <v/>
      </c>
      <c r="Z120" s="27" t="str">
        <f t="shared" si="58"/>
        <v/>
      </c>
      <c r="AA120" s="27" t="str">
        <f t="shared" si="59"/>
        <v/>
      </c>
    </row>
    <row r="121" spans="1:27" ht="17.25" customHeight="1">
      <c r="A121" s="18"/>
      <c r="B121" s="19" t="s">
        <v>121</v>
      </c>
      <c r="C121" s="20">
        <f>SUM(C89:C120)</f>
        <v>1210</v>
      </c>
      <c r="D121" s="20">
        <f t="shared" ref="D121:Q121" si="75">SUM(D89:D120)</f>
        <v>3738</v>
      </c>
      <c r="E121" s="20">
        <f t="shared" si="75"/>
        <v>4948</v>
      </c>
      <c r="F121" s="20">
        <f t="shared" si="75"/>
        <v>0</v>
      </c>
      <c r="G121" s="20">
        <f t="shared" si="75"/>
        <v>0</v>
      </c>
      <c r="H121" s="20">
        <f t="shared" si="75"/>
        <v>0</v>
      </c>
      <c r="I121" s="20">
        <f t="shared" si="75"/>
        <v>92</v>
      </c>
      <c r="J121" s="20">
        <f t="shared" si="75"/>
        <v>186</v>
      </c>
      <c r="K121" s="20">
        <f t="shared" si="75"/>
        <v>278</v>
      </c>
      <c r="L121" s="20">
        <f t="shared" si="75"/>
        <v>4</v>
      </c>
      <c r="M121" s="20">
        <f t="shared" si="75"/>
        <v>3</v>
      </c>
      <c r="N121" s="20">
        <f t="shared" si="75"/>
        <v>7</v>
      </c>
      <c r="O121" s="20">
        <f t="shared" si="75"/>
        <v>1306</v>
      </c>
      <c r="P121" s="20">
        <f t="shared" si="75"/>
        <v>3927</v>
      </c>
      <c r="Q121" s="20">
        <f t="shared" si="75"/>
        <v>5233</v>
      </c>
      <c r="R121" s="91">
        <f t="shared" ref="R121" si="76">SUM(R89:R120)</f>
        <v>53</v>
      </c>
      <c r="S121" s="20">
        <f t="shared" ref="S121" si="77">SUM(S89:S120)</f>
        <v>427</v>
      </c>
      <c r="T121" s="20">
        <f t="shared" ref="T121" si="78">SUM(T89:T120)</f>
        <v>1457</v>
      </c>
      <c r="U121" s="20">
        <f t="shared" ref="U121" si="79">SUM(U89:U120)</f>
        <v>1884</v>
      </c>
      <c r="V121" s="20">
        <f t="shared" ref="V121" si="80">SUM(V89:V120)</f>
        <v>879</v>
      </c>
      <c r="W121" s="20">
        <f t="shared" ref="W121" si="81">SUM(W89:W120)</f>
        <v>2470</v>
      </c>
      <c r="X121" s="20">
        <f t="shared" ref="X121" si="82">SUM(X89:X120)</f>
        <v>3349</v>
      </c>
      <c r="Y121" s="20">
        <f t="shared" ref="Y121" si="83">SUM(Y89:Y120)</f>
        <v>0</v>
      </c>
      <c r="Z121" s="20">
        <f t="shared" ref="Z121" si="84">SUM(Z89:Z120)</f>
        <v>0</v>
      </c>
      <c r="AA121" s="20">
        <f t="shared" ref="AA121" si="85">SUM(AA89:AA120)</f>
        <v>0</v>
      </c>
    </row>
    <row r="122" spans="1:27" ht="17.25" customHeight="1">
      <c r="A122" s="15" t="s">
        <v>127</v>
      </c>
      <c r="B122" s="16"/>
      <c r="C122" s="17"/>
      <c r="D122" s="17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89"/>
      <c r="S122" s="30" t="str">
        <f t="shared" si="51"/>
        <v/>
      </c>
      <c r="T122" s="30" t="str">
        <f t="shared" si="52"/>
        <v/>
      </c>
      <c r="U122" s="30" t="str">
        <f t="shared" si="53"/>
        <v/>
      </c>
      <c r="V122" s="30" t="str">
        <f t="shared" si="54"/>
        <v/>
      </c>
      <c r="W122" s="30" t="str">
        <f t="shared" si="55"/>
        <v/>
      </c>
      <c r="X122" s="30" t="str">
        <f t="shared" si="56"/>
        <v/>
      </c>
      <c r="Y122" s="30" t="str">
        <f t="shared" si="57"/>
        <v/>
      </c>
      <c r="Z122" s="30" t="str">
        <f t="shared" si="58"/>
        <v/>
      </c>
      <c r="AA122" s="30" t="str">
        <f t="shared" si="59"/>
        <v/>
      </c>
    </row>
    <row r="123" spans="1:27" ht="17.25" customHeight="1">
      <c r="A123" s="3"/>
      <c r="B123" s="4" t="s">
        <v>75</v>
      </c>
      <c r="C123" s="7">
        <v>8</v>
      </c>
      <c r="D123" s="7">
        <v>241</v>
      </c>
      <c r="E123" s="26">
        <f t="shared" ref="E123:E176" si="86">SUM(C123:D123)</f>
        <v>249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48"/>
        <v>8</v>
      </c>
      <c r="P123" s="26">
        <f t="shared" si="49"/>
        <v>241</v>
      </c>
      <c r="Q123" s="26">
        <f t="shared" si="50"/>
        <v>249</v>
      </c>
      <c r="R123" s="86">
        <v>1</v>
      </c>
      <c r="S123" s="26">
        <f t="shared" si="51"/>
        <v>8</v>
      </c>
      <c r="T123" s="26">
        <f t="shared" si="52"/>
        <v>241</v>
      </c>
      <c r="U123" s="26">
        <f t="shared" si="53"/>
        <v>249</v>
      </c>
      <c r="V123" s="26" t="str">
        <f t="shared" si="54"/>
        <v/>
      </c>
      <c r="W123" s="26" t="str">
        <f t="shared" si="55"/>
        <v/>
      </c>
      <c r="X123" s="26" t="str">
        <f t="shared" si="56"/>
        <v/>
      </c>
      <c r="Y123" s="26" t="str">
        <f t="shared" si="57"/>
        <v/>
      </c>
      <c r="Z123" s="26" t="str">
        <f t="shared" si="58"/>
        <v/>
      </c>
      <c r="AA123" s="26" t="str">
        <f t="shared" si="59"/>
        <v/>
      </c>
    </row>
    <row r="124" spans="1:27" ht="17.25" customHeight="1">
      <c r="A124" s="3"/>
      <c r="B124" s="4" t="s">
        <v>76</v>
      </c>
      <c r="C124" s="7">
        <v>48</v>
      </c>
      <c r="D124" s="7">
        <v>139</v>
      </c>
      <c r="E124" s="26">
        <f t="shared" si="86"/>
        <v>187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48"/>
        <v>48</v>
      </c>
      <c r="P124" s="26">
        <f t="shared" si="49"/>
        <v>139</v>
      </c>
      <c r="Q124" s="26">
        <f t="shared" si="50"/>
        <v>187</v>
      </c>
      <c r="R124" s="86">
        <v>2</v>
      </c>
      <c r="S124" s="26" t="str">
        <f t="shared" si="51"/>
        <v/>
      </c>
      <c r="T124" s="26" t="str">
        <f t="shared" si="52"/>
        <v/>
      </c>
      <c r="U124" s="26" t="str">
        <f t="shared" si="53"/>
        <v/>
      </c>
      <c r="V124" s="26">
        <f t="shared" si="54"/>
        <v>48</v>
      </c>
      <c r="W124" s="26">
        <f t="shared" si="55"/>
        <v>139</v>
      </c>
      <c r="X124" s="26">
        <f t="shared" si="56"/>
        <v>187</v>
      </c>
      <c r="Y124" s="26" t="str">
        <f t="shared" si="57"/>
        <v/>
      </c>
      <c r="Z124" s="26" t="str">
        <f t="shared" si="58"/>
        <v/>
      </c>
      <c r="AA124" s="26" t="str">
        <f t="shared" si="59"/>
        <v/>
      </c>
    </row>
    <row r="125" spans="1:27" ht="17.25" customHeight="1">
      <c r="A125" s="3"/>
      <c r="B125" s="4" t="s">
        <v>77</v>
      </c>
      <c r="C125" s="7">
        <v>1</v>
      </c>
      <c r="D125" s="6">
        <v>0</v>
      </c>
      <c r="E125" s="26">
        <f t="shared" si="86"/>
        <v>1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48"/>
        <v>1</v>
      </c>
      <c r="P125" s="26">
        <f t="shared" si="49"/>
        <v>0</v>
      </c>
      <c r="Q125" s="26">
        <f t="shared" si="50"/>
        <v>1</v>
      </c>
      <c r="R125" s="86">
        <v>2</v>
      </c>
      <c r="S125" s="26" t="str">
        <f t="shared" si="51"/>
        <v/>
      </c>
      <c r="T125" s="26" t="str">
        <f t="shared" si="52"/>
        <v/>
      </c>
      <c r="U125" s="26" t="str">
        <f t="shared" si="53"/>
        <v/>
      </c>
      <c r="V125" s="26">
        <f t="shared" si="54"/>
        <v>1</v>
      </c>
      <c r="W125" s="26">
        <f t="shared" si="55"/>
        <v>0</v>
      </c>
      <c r="X125" s="26">
        <f t="shared" si="56"/>
        <v>1</v>
      </c>
      <c r="Y125" s="26" t="str">
        <f t="shared" si="57"/>
        <v/>
      </c>
      <c r="Z125" s="26" t="str">
        <f t="shared" si="58"/>
        <v/>
      </c>
      <c r="AA125" s="26" t="str">
        <f t="shared" si="59"/>
        <v/>
      </c>
    </row>
    <row r="126" spans="1:27" ht="17.25" customHeight="1">
      <c r="A126" s="3"/>
      <c r="B126" s="4" t="s">
        <v>78</v>
      </c>
      <c r="C126" s="6">
        <v>0</v>
      </c>
      <c r="D126" s="7">
        <v>1</v>
      </c>
      <c r="E126" s="26">
        <f t="shared" si="86"/>
        <v>1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48"/>
        <v>0</v>
      </c>
      <c r="P126" s="26">
        <f t="shared" si="49"/>
        <v>1</v>
      </c>
      <c r="Q126" s="26">
        <f t="shared" si="50"/>
        <v>1</v>
      </c>
      <c r="R126" s="86">
        <v>2</v>
      </c>
      <c r="S126" s="26" t="str">
        <f t="shared" si="51"/>
        <v/>
      </c>
      <c r="T126" s="26" t="str">
        <f t="shared" si="52"/>
        <v/>
      </c>
      <c r="U126" s="26" t="str">
        <f t="shared" si="53"/>
        <v/>
      </c>
      <c r="V126" s="26">
        <f t="shared" si="54"/>
        <v>0</v>
      </c>
      <c r="W126" s="26">
        <f t="shared" si="55"/>
        <v>1</v>
      </c>
      <c r="X126" s="26">
        <f t="shared" si="56"/>
        <v>1</v>
      </c>
      <c r="Y126" s="26" t="str">
        <f t="shared" si="57"/>
        <v/>
      </c>
      <c r="Z126" s="26" t="str">
        <f t="shared" si="58"/>
        <v/>
      </c>
      <c r="AA126" s="26" t="str">
        <f t="shared" si="59"/>
        <v/>
      </c>
    </row>
    <row r="127" spans="1:27" ht="17.25" customHeight="1">
      <c r="A127" s="3"/>
      <c r="B127" s="4" t="s">
        <v>79</v>
      </c>
      <c r="C127" s="7">
        <v>28</v>
      </c>
      <c r="D127" s="7">
        <v>171</v>
      </c>
      <c r="E127" s="26">
        <f t="shared" si="86"/>
        <v>199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48"/>
        <v>28</v>
      </c>
      <c r="P127" s="26">
        <f t="shared" si="49"/>
        <v>171</v>
      </c>
      <c r="Q127" s="26">
        <f t="shared" si="50"/>
        <v>199</v>
      </c>
      <c r="R127" s="86">
        <v>2</v>
      </c>
      <c r="S127" s="26" t="str">
        <f t="shared" si="51"/>
        <v/>
      </c>
      <c r="T127" s="26" t="str">
        <f t="shared" si="52"/>
        <v/>
      </c>
      <c r="U127" s="26" t="str">
        <f t="shared" si="53"/>
        <v/>
      </c>
      <c r="V127" s="26">
        <f t="shared" si="54"/>
        <v>28</v>
      </c>
      <c r="W127" s="26">
        <f t="shared" si="55"/>
        <v>171</v>
      </c>
      <c r="X127" s="26">
        <f t="shared" si="56"/>
        <v>199</v>
      </c>
      <c r="Y127" s="26" t="str">
        <f t="shared" si="57"/>
        <v/>
      </c>
      <c r="Z127" s="26" t="str">
        <f t="shared" si="58"/>
        <v/>
      </c>
      <c r="AA127" s="26" t="str">
        <f t="shared" si="59"/>
        <v/>
      </c>
    </row>
    <row r="128" spans="1:27" ht="17.25" customHeight="1">
      <c r="A128" s="3"/>
      <c r="B128" s="4" t="s">
        <v>80</v>
      </c>
      <c r="C128" s="7">
        <v>6</v>
      </c>
      <c r="D128" s="7">
        <v>33</v>
      </c>
      <c r="E128" s="26">
        <f t="shared" si="86"/>
        <v>39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48"/>
        <v>6</v>
      </c>
      <c r="P128" s="26">
        <f t="shared" si="49"/>
        <v>33</v>
      </c>
      <c r="Q128" s="26">
        <f t="shared" si="50"/>
        <v>39</v>
      </c>
      <c r="R128" s="86">
        <v>2</v>
      </c>
      <c r="S128" s="26" t="str">
        <f t="shared" si="51"/>
        <v/>
      </c>
      <c r="T128" s="26" t="str">
        <f t="shared" si="52"/>
        <v/>
      </c>
      <c r="U128" s="26" t="str">
        <f t="shared" si="53"/>
        <v/>
      </c>
      <c r="V128" s="26">
        <f t="shared" si="54"/>
        <v>6</v>
      </c>
      <c r="W128" s="26">
        <f t="shared" si="55"/>
        <v>33</v>
      </c>
      <c r="X128" s="26">
        <f t="shared" si="56"/>
        <v>39</v>
      </c>
      <c r="Y128" s="26" t="str">
        <f t="shared" si="57"/>
        <v/>
      </c>
      <c r="Z128" s="26" t="str">
        <f t="shared" si="58"/>
        <v/>
      </c>
      <c r="AA128" s="26" t="str">
        <f t="shared" si="59"/>
        <v/>
      </c>
    </row>
    <row r="129" spans="1:27" ht="17.25" customHeight="1">
      <c r="A129" s="3"/>
      <c r="B129" s="4" t="s">
        <v>81</v>
      </c>
      <c r="C129" s="7">
        <v>51</v>
      </c>
      <c r="D129" s="7">
        <v>109</v>
      </c>
      <c r="E129" s="26">
        <f t="shared" si="86"/>
        <v>160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48"/>
        <v>51</v>
      </c>
      <c r="P129" s="26">
        <f t="shared" si="49"/>
        <v>109</v>
      </c>
      <c r="Q129" s="26">
        <f t="shared" si="50"/>
        <v>160</v>
      </c>
      <c r="R129" s="86">
        <v>2</v>
      </c>
      <c r="S129" s="26" t="str">
        <f t="shared" si="51"/>
        <v/>
      </c>
      <c r="T129" s="26" t="str">
        <f t="shared" si="52"/>
        <v/>
      </c>
      <c r="U129" s="26" t="str">
        <f t="shared" si="53"/>
        <v/>
      </c>
      <c r="V129" s="26">
        <f t="shared" si="54"/>
        <v>51</v>
      </c>
      <c r="W129" s="26">
        <f t="shared" si="55"/>
        <v>109</v>
      </c>
      <c r="X129" s="26">
        <f t="shared" si="56"/>
        <v>160</v>
      </c>
      <c r="Y129" s="26" t="str">
        <f t="shared" si="57"/>
        <v/>
      </c>
      <c r="Z129" s="26" t="str">
        <f t="shared" si="58"/>
        <v/>
      </c>
      <c r="AA129" s="26" t="str">
        <f t="shared" si="59"/>
        <v/>
      </c>
    </row>
    <row r="130" spans="1:27" ht="17.25" customHeight="1">
      <c r="A130" s="3"/>
      <c r="B130" s="4" t="s">
        <v>82</v>
      </c>
      <c r="C130" s="7">
        <v>101</v>
      </c>
      <c r="D130" s="7">
        <v>358</v>
      </c>
      <c r="E130" s="26">
        <f t="shared" si="86"/>
        <v>459</v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>
        <f t="shared" si="48"/>
        <v>101</v>
      </c>
      <c r="P130" s="26">
        <f t="shared" si="49"/>
        <v>358</v>
      </c>
      <c r="Q130" s="26">
        <f t="shared" si="50"/>
        <v>459</v>
      </c>
      <c r="R130" s="86">
        <v>2</v>
      </c>
      <c r="S130" s="26" t="str">
        <f t="shared" si="51"/>
        <v/>
      </c>
      <c r="T130" s="26" t="str">
        <f t="shared" si="52"/>
        <v/>
      </c>
      <c r="U130" s="26" t="str">
        <f t="shared" si="53"/>
        <v/>
      </c>
      <c r="V130" s="26">
        <f t="shared" si="54"/>
        <v>101</v>
      </c>
      <c r="W130" s="26">
        <f t="shared" si="55"/>
        <v>358</v>
      </c>
      <c r="X130" s="26">
        <f t="shared" si="56"/>
        <v>459</v>
      </c>
      <c r="Y130" s="26" t="str">
        <f t="shared" si="57"/>
        <v/>
      </c>
      <c r="Z130" s="26" t="str">
        <f t="shared" si="58"/>
        <v/>
      </c>
      <c r="AA130" s="26" t="str">
        <f t="shared" si="59"/>
        <v/>
      </c>
    </row>
    <row r="131" spans="1:27" ht="17.25" customHeight="1">
      <c r="A131" s="3"/>
      <c r="B131" s="4" t="s">
        <v>83</v>
      </c>
      <c r="C131" s="7">
        <v>67</v>
      </c>
      <c r="D131" s="7">
        <v>196</v>
      </c>
      <c r="E131" s="26">
        <f t="shared" si="86"/>
        <v>263</v>
      </c>
      <c r="F131" s="26"/>
      <c r="G131" s="26"/>
      <c r="H131" s="26"/>
      <c r="I131" s="26"/>
      <c r="J131" s="26"/>
      <c r="K131" s="26"/>
      <c r="L131" s="26"/>
      <c r="M131" s="26"/>
      <c r="N131" s="26"/>
      <c r="O131" s="26">
        <f t="shared" si="48"/>
        <v>67</v>
      </c>
      <c r="P131" s="26">
        <f t="shared" si="49"/>
        <v>196</v>
      </c>
      <c r="Q131" s="26">
        <f t="shared" si="50"/>
        <v>263</v>
      </c>
      <c r="R131" s="86">
        <v>2</v>
      </c>
      <c r="S131" s="26" t="str">
        <f t="shared" si="51"/>
        <v/>
      </c>
      <c r="T131" s="26" t="str">
        <f t="shared" si="52"/>
        <v/>
      </c>
      <c r="U131" s="26" t="str">
        <f t="shared" si="53"/>
        <v/>
      </c>
      <c r="V131" s="26">
        <f t="shared" si="54"/>
        <v>67</v>
      </c>
      <c r="W131" s="26">
        <f t="shared" si="55"/>
        <v>196</v>
      </c>
      <c r="X131" s="26">
        <f t="shared" si="56"/>
        <v>263</v>
      </c>
      <c r="Y131" s="26" t="str">
        <f t="shared" si="57"/>
        <v/>
      </c>
      <c r="Z131" s="26" t="str">
        <f t="shared" si="58"/>
        <v/>
      </c>
      <c r="AA131" s="26" t="str">
        <f t="shared" si="59"/>
        <v/>
      </c>
    </row>
    <row r="132" spans="1:27" ht="17.25" customHeight="1">
      <c r="A132" s="12"/>
      <c r="B132" s="13" t="s">
        <v>163</v>
      </c>
      <c r="C132" s="14"/>
      <c r="D132" s="14"/>
      <c r="E132" s="27"/>
      <c r="F132" s="27"/>
      <c r="G132" s="27"/>
      <c r="H132" s="27"/>
      <c r="I132" s="27">
        <v>6</v>
      </c>
      <c r="J132" s="27">
        <v>25</v>
      </c>
      <c r="K132" s="27">
        <f>SUM(I132:J132)</f>
        <v>31</v>
      </c>
      <c r="L132" s="27"/>
      <c r="M132" s="27"/>
      <c r="N132" s="27"/>
      <c r="O132" s="27">
        <f t="shared" si="48"/>
        <v>6</v>
      </c>
      <c r="P132" s="27">
        <f t="shared" si="49"/>
        <v>25</v>
      </c>
      <c r="Q132" s="27">
        <f t="shared" si="50"/>
        <v>31</v>
      </c>
      <c r="R132" s="87">
        <v>2</v>
      </c>
      <c r="S132" s="27" t="str">
        <f t="shared" si="51"/>
        <v/>
      </c>
      <c r="T132" s="27" t="str">
        <f t="shared" si="52"/>
        <v/>
      </c>
      <c r="U132" s="27" t="str">
        <f t="shared" si="53"/>
        <v/>
      </c>
      <c r="V132" s="27">
        <f t="shared" si="54"/>
        <v>6</v>
      </c>
      <c r="W132" s="27">
        <f t="shared" si="55"/>
        <v>25</v>
      </c>
      <c r="X132" s="27">
        <f t="shared" si="56"/>
        <v>31</v>
      </c>
      <c r="Y132" s="27" t="str">
        <f t="shared" si="57"/>
        <v/>
      </c>
      <c r="Z132" s="27" t="str">
        <f t="shared" si="58"/>
        <v/>
      </c>
      <c r="AA132" s="27" t="str">
        <f t="shared" si="59"/>
        <v/>
      </c>
    </row>
    <row r="133" spans="1:27" ht="17.25" customHeight="1">
      <c r="A133" s="21"/>
      <c r="B133" s="19" t="s">
        <v>121</v>
      </c>
      <c r="C133" s="22">
        <f>SUM(C123:C132)</f>
        <v>310</v>
      </c>
      <c r="D133" s="22">
        <f t="shared" ref="D133:Q133" si="87">SUM(D123:D132)</f>
        <v>1248</v>
      </c>
      <c r="E133" s="22">
        <f t="shared" si="87"/>
        <v>1558</v>
      </c>
      <c r="F133" s="22">
        <f t="shared" si="87"/>
        <v>0</v>
      </c>
      <c r="G133" s="22">
        <f t="shared" si="87"/>
        <v>0</v>
      </c>
      <c r="H133" s="22">
        <f t="shared" si="87"/>
        <v>0</v>
      </c>
      <c r="I133" s="22">
        <f t="shared" si="87"/>
        <v>6</v>
      </c>
      <c r="J133" s="22">
        <f t="shared" si="87"/>
        <v>25</v>
      </c>
      <c r="K133" s="22">
        <f t="shared" si="87"/>
        <v>31</v>
      </c>
      <c r="L133" s="22">
        <f t="shared" si="87"/>
        <v>0</v>
      </c>
      <c r="M133" s="22">
        <f t="shared" si="87"/>
        <v>0</v>
      </c>
      <c r="N133" s="22">
        <f t="shared" si="87"/>
        <v>0</v>
      </c>
      <c r="O133" s="22">
        <f t="shared" si="87"/>
        <v>316</v>
      </c>
      <c r="P133" s="22">
        <f t="shared" si="87"/>
        <v>1273</v>
      </c>
      <c r="Q133" s="22">
        <f t="shared" si="87"/>
        <v>1589</v>
      </c>
      <c r="R133" s="90">
        <f t="shared" ref="R133" si="88">SUM(R123:R132)</f>
        <v>19</v>
      </c>
      <c r="S133" s="22">
        <f t="shared" ref="S133" si="89">SUM(S123:S132)</f>
        <v>8</v>
      </c>
      <c r="T133" s="22">
        <f t="shared" ref="T133" si="90">SUM(T123:T132)</f>
        <v>241</v>
      </c>
      <c r="U133" s="22">
        <f t="shared" ref="U133" si="91">SUM(U123:U132)</f>
        <v>249</v>
      </c>
      <c r="V133" s="22">
        <f t="shared" ref="V133" si="92">SUM(V123:V132)</f>
        <v>308</v>
      </c>
      <c r="W133" s="22">
        <f t="shared" ref="W133" si="93">SUM(W123:W132)</f>
        <v>1032</v>
      </c>
      <c r="X133" s="22">
        <f t="shared" ref="X133" si="94">SUM(X123:X132)</f>
        <v>1340</v>
      </c>
      <c r="Y133" s="22">
        <f t="shared" ref="Y133" si="95">SUM(Y123:Y132)</f>
        <v>0</v>
      </c>
      <c r="Z133" s="22">
        <f t="shared" ref="Z133" si="96">SUM(Z123:Z132)</f>
        <v>0</v>
      </c>
      <c r="AA133" s="22">
        <f t="shared" ref="AA133" si="97">SUM(AA123:AA132)</f>
        <v>0</v>
      </c>
    </row>
    <row r="134" spans="1:27" ht="17.25" customHeight="1">
      <c r="A134" s="15" t="s">
        <v>128</v>
      </c>
      <c r="B134" s="16"/>
      <c r="C134" s="17"/>
      <c r="D134" s="17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89"/>
      <c r="S134" s="30" t="str">
        <f t="shared" ref="S134:S182" si="98">IF(R134=1,O134,"")</f>
        <v/>
      </c>
      <c r="T134" s="30" t="str">
        <f t="shared" ref="T134:T182" si="99">IF(R134=1,P134,"")</f>
        <v/>
      </c>
      <c r="U134" s="30" t="str">
        <f t="shared" ref="U134:U182" si="100">IF(R134=1,Q134,"")</f>
        <v/>
      </c>
      <c r="V134" s="30" t="str">
        <f t="shared" ref="V134:V182" si="101">IF(R134=2,O134,"")</f>
        <v/>
      </c>
      <c r="W134" s="30" t="str">
        <f t="shared" ref="W134:W182" si="102">IF(R134=2,P134,"")</f>
        <v/>
      </c>
      <c r="X134" s="30" t="str">
        <f t="shared" ref="X134:X182" si="103">IF(R134=2,Q134,"")</f>
        <v/>
      </c>
      <c r="Y134" s="30" t="str">
        <f t="shared" ref="Y134:Y182" si="104">IF(R134=3,O134,"")</f>
        <v/>
      </c>
      <c r="Z134" s="30" t="str">
        <f t="shared" ref="Z134:Z182" si="105">IF(R134=3,P134,"")</f>
        <v/>
      </c>
      <c r="AA134" s="30" t="str">
        <f t="shared" ref="AA134:AA182" si="106">IF(R134=3,Q134,"")</f>
        <v/>
      </c>
    </row>
    <row r="135" spans="1:27" ht="17.25" customHeight="1">
      <c r="A135" s="3"/>
      <c r="B135" s="4" t="s">
        <v>84</v>
      </c>
      <c r="C135" s="7">
        <v>32</v>
      </c>
      <c r="D135" s="7">
        <v>57</v>
      </c>
      <c r="E135" s="26">
        <f t="shared" si="86"/>
        <v>89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ref="O135:O182" si="107">C135+F135+I135+L135</f>
        <v>32</v>
      </c>
      <c r="P135" s="26">
        <f t="shared" ref="P135:P182" si="108">D135+G135+J135+M135</f>
        <v>57</v>
      </c>
      <c r="Q135" s="26">
        <f t="shared" ref="Q135:Q182" si="109">O135+P135</f>
        <v>89</v>
      </c>
      <c r="R135" s="86">
        <v>2</v>
      </c>
      <c r="S135" s="26" t="str">
        <f t="shared" si="98"/>
        <v/>
      </c>
      <c r="T135" s="26" t="str">
        <f t="shared" si="99"/>
        <v/>
      </c>
      <c r="U135" s="26" t="str">
        <f t="shared" si="100"/>
        <v/>
      </c>
      <c r="V135" s="26">
        <f t="shared" si="101"/>
        <v>32</v>
      </c>
      <c r="W135" s="26">
        <f t="shared" si="102"/>
        <v>57</v>
      </c>
      <c r="X135" s="26">
        <f t="shared" si="103"/>
        <v>89</v>
      </c>
      <c r="Y135" s="26" t="str">
        <f t="shared" si="104"/>
        <v/>
      </c>
      <c r="Z135" s="26" t="str">
        <f t="shared" si="105"/>
        <v/>
      </c>
      <c r="AA135" s="26" t="str">
        <f t="shared" si="106"/>
        <v/>
      </c>
    </row>
    <row r="136" spans="1:27" ht="17.25" customHeight="1">
      <c r="A136" s="3"/>
      <c r="B136" s="4" t="s">
        <v>85</v>
      </c>
      <c r="C136" s="7">
        <v>2</v>
      </c>
      <c r="D136" s="7">
        <v>5</v>
      </c>
      <c r="E136" s="26">
        <f t="shared" si="86"/>
        <v>7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107"/>
        <v>2</v>
      </c>
      <c r="P136" s="26">
        <f t="shared" si="108"/>
        <v>5</v>
      </c>
      <c r="Q136" s="26">
        <f t="shared" si="109"/>
        <v>7</v>
      </c>
      <c r="R136" s="86">
        <v>1</v>
      </c>
      <c r="S136" s="26">
        <f t="shared" si="98"/>
        <v>2</v>
      </c>
      <c r="T136" s="26">
        <f t="shared" si="99"/>
        <v>5</v>
      </c>
      <c r="U136" s="26">
        <f t="shared" si="100"/>
        <v>7</v>
      </c>
      <c r="V136" s="26" t="str">
        <f t="shared" si="101"/>
        <v/>
      </c>
      <c r="W136" s="26" t="str">
        <f t="shared" si="102"/>
        <v/>
      </c>
      <c r="X136" s="26" t="str">
        <f t="shared" si="103"/>
        <v/>
      </c>
      <c r="Y136" s="26" t="str">
        <f t="shared" si="104"/>
        <v/>
      </c>
      <c r="Z136" s="26" t="str">
        <f t="shared" si="105"/>
        <v/>
      </c>
      <c r="AA136" s="26" t="str">
        <f t="shared" si="106"/>
        <v/>
      </c>
    </row>
    <row r="137" spans="1:27" ht="17.25" customHeight="1">
      <c r="A137" s="3"/>
      <c r="B137" s="4" t="s">
        <v>86</v>
      </c>
      <c r="C137" s="7">
        <v>1</v>
      </c>
      <c r="D137" s="6">
        <v>0</v>
      </c>
      <c r="E137" s="26">
        <f t="shared" si="86"/>
        <v>1</v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>
        <f t="shared" si="107"/>
        <v>1</v>
      </c>
      <c r="P137" s="26">
        <f t="shared" si="108"/>
        <v>0</v>
      </c>
      <c r="Q137" s="26">
        <f t="shared" si="109"/>
        <v>1</v>
      </c>
      <c r="R137" s="86">
        <v>1</v>
      </c>
      <c r="S137" s="26">
        <f t="shared" si="98"/>
        <v>1</v>
      </c>
      <c r="T137" s="26">
        <f t="shared" si="99"/>
        <v>0</v>
      </c>
      <c r="U137" s="26">
        <f t="shared" si="100"/>
        <v>1</v>
      </c>
      <c r="V137" s="26" t="str">
        <f t="shared" si="101"/>
        <v/>
      </c>
      <c r="W137" s="26" t="str">
        <f t="shared" si="102"/>
        <v/>
      </c>
      <c r="X137" s="26" t="str">
        <f t="shared" si="103"/>
        <v/>
      </c>
      <c r="Y137" s="26" t="str">
        <f t="shared" si="104"/>
        <v/>
      </c>
      <c r="Z137" s="26" t="str">
        <f t="shared" si="105"/>
        <v/>
      </c>
      <c r="AA137" s="26" t="str">
        <f t="shared" si="106"/>
        <v/>
      </c>
    </row>
    <row r="138" spans="1:27" ht="17.25" customHeight="1">
      <c r="A138" s="3"/>
      <c r="B138" s="4" t="s">
        <v>87</v>
      </c>
      <c r="C138" s="7">
        <v>28</v>
      </c>
      <c r="D138" s="7">
        <v>34</v>
      </c>
      <c r="E138" s="26">
        <f t="shared" si="86"/>
        <v>62</v>
      </c>
      <c r="F138" s="26"/>
      <c r="G138" s="26"/>
      <c r="H138" s="26"/>
      <c r="I138" s="26"/>
      <c r="J138" s="26"/>
      <c r="K138" s="26"/>
      <c r="L138" s="26"/>
      <c r="M138" s="26"/>
      <c r="N138" s="26"/>
      <c r="O138" s="26">
        <f t="shared" si="107"/>
        <v>28</v>
      </c>
      <c r="P138" s="26">
        <f t="shared" si="108"/>
        <v>34</v>
      </c>
      <c r="Q138" s="26">
        <f t="shared" si="109"/>
        <v>62</v>
      </c>
      <c r="R138" s="86">
        <v>2</v>
      </c>
      <c r="S138" s="26" t="str">
        <f t="shared" si="98"/>
        <v/>
      </c>
      <c r="T138" s="26" t="str">
        <f t="shared" si="99"/>
        <v/>
      </c>
      <c r="U138" s="26" t="str">
        <f t="shared" si="100"/>
        <v/>
      </c>
      <c r="V138" s="26">
        <f t="shared" si="101"/>
        <v>28</v>
      </c>
      <c r="W138" s="26">
        <f t="shared" si="102"/>
        <v>34</v>
      </c>
      <c r="X138" s="26">
        <f t="shared" si="103"/>
        <v>62</v>
      </c>
      <c r="Y138" s="26" t="str">
        <f t="shared" si="104"/>
        <v/>
      </c>
      <c r="Z138" s="26" t="str">
        <f t="shared" si="105"/>
        <v/>
      </c>
      <c r="AA138" s="26" t="str">
        <f t="shared" si="106"/>
        <v/>
      </c>
    </row>
    <row r="139" spans="1:27" ht="17.25" customHeight="1">
      <c r="A139" s="3"/>
      <c r="B139" s="4" t="s">
        <v>88</v>
      </c>
      <c r="C139" s="7">
        <v>33</v>
      </c>
      <c r="D139" s="7">
        <v>43</v>
      </c>
      <c r="E139" s="26">
        <f t="shared" si="86"/>
        <v>76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>
        <f t="shared" si="107"/>
        <v>33</v>
      </c>
      <c r="P139" s="26">
        <f t="shared" si="108"/>
        <v>43</v>
      </c>
      <c r="Q139" s="26">
        <f t="shared" si="109"/>
        <v>76</v>
      </c>
      <c r="R139" s="86">
        <v>1</v>
      </c>
      <c r="S139" s="26">
        <f t="shared" si="98"/>
        <v>33</v>
      </c>
      <c r="T139" s="26">
        <f t="shared" si="99"/>
        <v>43</v>
      </c>
      <c r="U139" s="26">
        <f t="shared" si="100"/>
        <v>76</v>
      </c>
      <c r="V139" s="26" t="str">
        <f t="shared" si="101"/>
        <v/>
      </c>
      <c r="W139" s="26" t="str">
        <f t="shared" si="102"/>
        <v/>
      </c>
      <c r="X139" s="26" t="str">
        <f t="shared" si="103"/>
        <v/>
      </c>
      <c r="Y139" s="26" t="str">
        <f t="shared" si="104"/>
        <v/>
      </c>
      <c r="Z139" s="26" t="str">
        <f t="shared" si="105"/>
        <v/>
      </c>
      <c r="AA139" s="26" t="str">
        <f t="shared" si="106"/>
        <v/>
      </c>
    </row>
    <row r="140" spans="1:27" ht="17.25" customHeight="1">
      <c r="A140" s="3"/>
      <c r="B140" s="4" t="s">
        <v>89</v>
      </c>
      <c r="C140" s="7">
        <v>54</v>
      </c>
      <c r="D140" s="7">
        <v>32</v>
      </c>
      <c r="E140" s="26">
        <f t="shared" si="86"/>
        <v>86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>
        <f t="shared" si="107"/>
        <v>54</v>
      </c>
      <c r="P140" s="26">
        <f t="shared" si="108"/>
        <v>32</v>
      </c>
      <c r="Q140" s="26">
        <f t="shared" si="109"/>
        <v>86</v>
      </c>
      <c r="R140" s="86">
        <v>1</v>
      </c>
      <c r="S140" s="26">
        <f t="shared" si="98"/>
        <v>54</v>
      </c>
      <c r="T140" s="26">
        <f t="shared" si="99"/>
        <v>32</v>
      </c>
      <c r="U140" s="26">
        <f t="shared" si="100"/>
        <v>86</v>
      </c>
      <c r="V140" s="26" t="str">
        <f t="shared" si="101"/>
        <v/>
      </c>
      <c r="W140" s="26" t="str">
        <f t="shared" si="102"/>
        <v/>
      </c>
      <c r="X140" s="26" t="str">
        <f t="shared" si="103"/>
        <v/>
      </c>
      <c r="Y140" s="26" t="str">
        <f t="shared" si="104"/>
        <v/>
      </c>
      <c r="Z140" s="26" t="str">
        <f t="shared" si="105"/>
        <v/>
      </c>
      <c r="AA140" s="26" t="str">
        <f t="shared" si="106"/>
        <v/>
      </c>
    </row>
    <row r="141" spans="1:27" ht="17.25" customHeight="1">
      <c r="A141" s="3"/>
      <c r="B141" s="4" t="s">
        <v>90</v>
      </c>
      <c r="C141" s="7">
        <v>77</v>
      </c>
      <c r="D141" s="7">
        <v>11</v>
      </c>
      <c r="E141" s="26">
        <f t="shared" si="86"/>
        <v>88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107"/>
        <v>77</v>
      </c>
      <c r="P141" s="26">
        <f t="shared" si="108"/>
        <v>11</v>
      </c>
      <c r="Q141" s="26">
        <f t="shared" si="109"/>
        <v>88</v>
      </c>
      <c r="R141" s="86">
        <v>1</v>
      </c>
      <c r="S141" s="26">
        <f t="shared" si="98"/>
        <v>77</v>
      </c>
      <c r="T141" s="26">
        <f t="shared" si="99"/>
        <v>11</v>
      </c>
      <c r="U141" s="26">
        <f t="shared" si="100"/>
        <v>88</v>
      </c>
      <c r="V141" s="26" t="str">
        <f t="shared" si="101"/>
        <v/>
      </c>
      <c r="W141" s="26" t="str">
        <f t="shared" si="102"/>
        <v/>
      </c>
      <c r="X141" s="26" t="str">
        <f t="shared" si="103"/>
        <v/>
      </c>
      <c r="Y141" s="26" t="str">
        <f t="shared" si="104"/>
        <v/>
      </c>
      <c r="Z141" s="26" t="str">
        <f t="shared" si="105"/>
        <v/>
      </c>
      <c r="AA141" s="26" t="str">
        <f t="shared" si="106"/>
        <v/>
      </c>
    </row>
    <row r="142" spans="1:27" ht="17.25" customHeight="1">
      <c r="A142" s="3"/>
      <c r="B142" s="4" t="s">
        <v>91</v>
      </c>
      <c r="C142" s="7">
        <v>23</v>
      </c>
      <c r="D142" s="7">
        <v>37</v>
      </c>
      <c r="E142" s="26">
        <f t="shared" si="86"/>
        <v>60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107"/>
        <v>23</v>
      </c>
      <c r="P142" s="26">
        <f t="shared" si="108"/>
        <v>37</v>
      </c>
      <c r="Q142" s="26">
        <f t="shared" si="109"/>
        <v>60</v>
      </c>
      <c r="R142" s="86">
        <v>1</v>
      </c>
      <c r="S142" s="26">
        <f t="shared" si="98"/>
        <v>23</v>
      </c>
      <c r="T142" s="26">
        <f t="shared" si="99"/>
        <v>37</v>
      </c>
      <c r="U142" s="26">
        <f t="shared" si="100"/>
        <v>60</v>
      </c>
      <c r="V142" s="26" t="str">
        <f t="shared" si="101"/>
        <v/>
      </c>
      <c r="W142" s="26" t="str">
        <f t="shared" si="102"/>
        <v/>
      </c>
      <c r="X142" s="26" t="str">
        <f t="shared" si="103"/>
        <v/>
      </c>
      <c r="Y142" s="26" t="str">
        <f t="shared" si="104"/>
        <v/>
      </c>
      <c r="Z142" s="26" t="str">
        <f t="shared" si="105"/>
        <v/>
      </c>
      <c r="AA142" s="26" t="str">
        <f t="shared" si="106"/>
        <v/>
      </c>
    </row>
    <row r="143" spans="1:27" ht="17.25" customHeight="1">
      <c r="A143" s="3"/>
      <c r="B143" s="4" t="s">
        <v>92</v>
      </c>
      <c r="C143" s="7">
        <v>64</v>
      </c>
      <c r="D143" s="7">
        <v>15</v>
      </c>
      <c r="E143" s="26">
        <f t="shared" si="86"/>
        <v>79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107"/>
        <v>64</v>
      </c>
      <c r="P143" s="26">
        <f t="shared" si="108"/>
        <v>15</v>
      </c>
      <c r="Q143" s="26">
        <f t="shared" si="109"/>
        <v>79</v>
      </c>
      <c r="R143" s="86">
        <v>1</v>
      </c>
      <c r="S143" s="26">
        <f t="shared" si="98"/>
        <v>64</v>
      </c>
      <c r="T143" s="26">
        <f t="shared" si="99"/>
        <v>15</v>
      </c>
      <c r="U143" s="26">
        <f t="shared" si="100"/>
        <v>79</v>
      </c>
      <c r="V143" s="26" t="str">
        <f t="shared" si="101"/>
        <v/>
      </c>
      <c r="W143" s="26" t="str">
        <f t="shared" si="102"/>
        <v/>
      </c>
      <c r="X143" s="26" t="str">
        <f t="shared" si="103"/>
        <v/>
      </c>
      <c r="Y143" s="26" t="str">
        <f t="shared" si="104"/>
        <v/>
      </c>
      <c r="Z143" s="26" t="str">
        <f t="shared" si="105"/>
        <v/>
      </c>
      <c r="AA143" s="26" t="str">
        <f t="shared" si="106"/>
        <v/>
      </c>
    </row>
    <row r="144" spans="1:27" ht="17.25" customHeight="1">
      <c r="A144" s="3"/>
      <c r="B144" s="4" t="s">
        <v>93</v>
      </c>
      <c r="C144" s="7">
        <v>61</v>
      </c>
      <c r="D144" s="7">
        <v>281</v>
      </c>
      <c r="E144" s="26">
        <f t="shared" si="86"/>
        <v>342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107"/>
        <v>61</v>
      </c>
      <c r="P144" s="26">
        <f t="shared" si="108"/>
        <v>281</v>
      </c>
      <c r="Q144" s="26">
        <f t="shared" si="109"/>
        <v>342</v>
      </c>
      <c r="R144" s="86">
        <v>1</v>
      </c>
      <c r="S144" s="26">
        <f t="shared" si="98"/>
        <v>61</v>
      </c>
      <c r="T144" s="26">
        <f t="shared" si="99"/>
        <v>281</v>
      </c>
      <c r="U144" s="26">
        <f t="shared" si="100"/>
        <v>342</v>
      </c>
      <c r="V144" s="26" t="str">
        <f t="shared" si="101"/>
        <v/>
      </c>
      <c r="W144" s="26" t="str">
        <f t="shared" si="102"/>
        <v/>
      </c>
      <c r="X144" s="26" t="str">
        <f t="shared" si="103"/>
        <v/>
      </c>
      <c r="Y144" s="26" t="str">
        <f t="shared" si="104"/>
        <v/>
      </c>
      <c r="Z144" s="26" t="str">
        <f t="shared" si="105"/>
        <v/>
      </c>
      <c r="AA144" s="26" t="str">
        <f t="shared" si="106"/>
        <v/>
      </c>
    </row>
    <row r="145" spans="1:27" ht="17.25" customHeight="1">
      <c r="A145" s="3"/>
      <c r="B145" s="4" t="s">
        <v>94</v>
      </c>
      <c r="C145" s="7">
        <v>4</v>
      </c>
      <c r="D145" s="7">
        <v>11</v>
      </c>
      <c r="E145" s="26">
        <f t="shared" si="86"/>
        <v>15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>
        <f t="shared" si="107"/>
        <v>4</v>
      </c>
      <c r="P145" s="26">
        <f t="shared" si="108"/>
        <v>11</v>
      </c>
      <c r="Q145" s="26">
        <f t="shared" si="109"/>
        <v>15</v>
      </c>
      <c r="R145" s="86">
        <v>1</v>
      </c>
      <c r="S145" s="26">
        <f t="shared" si="98"/>
        <v>4</v>
      </c>
      <c r="T145" s="26">
        <f t="shared" si="99"/>
        <v>11</v>
      </c>
      <c r="U145" s="26">
        <f t="shared" si="100"/>
        <v>15</v>
      </c>
      <c r="V145" s="26" t="str">
        <f t="shared" si="101"/>
        <v/>
      </c>
      <c r="W145" s="26" t="str">
        <f t="shared" si="102"/>
        <v/>
      </c>
      <c r="X145" s="26" t="str">
        <f t="shared" si="103"/>
        <v/>
      </c>
      <c r="Y145" s="26" t="str">
        <f t="shared" si="104"/>
        <v/>
      </c>
      <c r="Z145" s="26" t="str">
        <f t="shared" si="105"/>
        <v/>
      </c>
      <c r="AA145" s="26" t="str">
        <f t="shared" si="106"/>
        <v/>
      </c>
    </row>
    <row r="146" spans="1:27" ht="17.25" customHeight="1">
      <c r="A146" s="3"/>
      <c r="B146" s="4" t="s">
        <v>95</v>
      </c>
      <c r="C146" s="7">
        <v>38</v>
      </c>
      <c r="D146" s="7">
        <v>15</v>
      </c>
      <c r="E146" s="26">
        <f t="shared" si="86"/>
        <v>53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>
        <f t="shared" si="107"/>
        <v>38</v>
      </c>
      <c r="P146" s="26">
        <f t="shared" si="108"/>
        <v>15</v>
      </c>
      <c r="Q146" s="26">
        <f t="shared" si="109"/>
        <v>53</v>
      </c>
      <c r="R146" s="86">
        <v>1</v>
      </c>
      <c r="S146" s="26">
        <f t="shared" si="98"/>
        <v>38</v>
      </c>
      <c r="T146" s="26">
        <f t="shared" si="99"/>
        <v>15</v>
      </c>
      <c r="U146" s="26">
        <f t="shared" si="100"/>
        <v>53</v>
      </c>
      <c r="V146" s="26" t="str">
        <f t="shared" si="101"/>
        <v/>
      </c>
      <c r="W146" s="26" t="str">
        <f t="shared" si="102"/>
        <v/>
      </c>
      <c r="X146" s="26" t="str">
        <f t="shared" si="103"/>
        <v/>
      </c>
      <c r="Y146" s="26" t="str">
        <f t="shared" si="104"/>
        <v/>
      </c>
      <c r="Z146" s="26" t="str">
        <f t="shared" si="105"/>
        <v/>
      </c>
      <c r="AA146" s="26" t="str">
        <f t="shared" si="106"/>
        <v/>
      </c>
    </row>
    <row r="147" spans="1:27" ht="17.25" customHeight="1">
      <c r="A147" s="3"/>
      <c r="B147" s="4" t="s">
        <v>96</v>
      </c>
      <c r="C147" s="7">
        <v>33</v>
      </c>
      <c r="D147" s="7">
        <v>34</v>
      </c>
      <c r="E147" s="26">
        <f t="shared" si="86"/>
        <v>67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>
        <f t="shared" si="107"/>
        <v>33</v>
      </c>
      <c r="P147" s="26">
        <f t="shared" si="108"/>
        <v>34</v>
      </c>
      <c r="Q147" s="26">
        <f t="shared" si="109"/>
        <v>67</v>
      </c>
      <c r="R147" s="86">
        <v>1</v>
      </c>
      <c r="S147" s="26">
        <f t="shared" si="98"/>
        <v>33</v>
      </c>
      <c r="T147" s="26">
        <f t="shared" si="99"/>
        <v>34</v>
      </c>
      <c r="U147" s="26">
        <f t="shared" si="100"/>
        <v>67</v>
      </c>
      <c r="V147" s="26" t="str">
        <f t="shared" si="101"/>
        <v/>
      </c>
      <c r="W147" s="26" t="str">
        <f t="shared" si="102"/>
        <v/>
      </c>
      <c r="X147" s="26" t="str">
        <f t="shared" si="103"/>
        <v/>
      </c>
      <c r="Y147" s="26" t="str">
        <f t="shared" si="104"/>
        <v/>
      </c>
      <c r="Z147" s="26" t="str">
        <f t="shared" si="105"/>
        <v/>
      </c>
      <c r="AA147" s="26" t="str">
        <f t="shared" si="106"/>
        <v/>
      </c>
    </row>
    <row r="148" spans="1:27" ht="17.25" customHeight="1">
      <c r="A148" s="3"/>
      <c r="B148" s="4" t="s">
        <v>97</v>
      </c>
      <c r="C148" s="7">
        <v>33</v>
      </c>
      <c r="D148" s="7">
        <v>31</v>
      </c>
      <c r="E148" s="26">
        <f t="shared" si="86"/>
        <v>64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107"/>
        <v>33</v>
      </c>
      <c r="P148" s="26">
        <f t="shared" si="108"/>
        <v>31</v>
      </c>
      <c r="Q148" s="26">
        <f t="shared" si="109"/>
        <v>64</v>
      </c>
      <c r="R148" s="86">
        <v>1</v>
      </c>
      <c r="S148" s="26">
        <f t="shared" si="98"/>
        <v>33</v>
      </c>
      <c r="T148" s="26">
        <f t="shared" si="99"/>
        <v>31</v>
      </c>
      <c r="U148" s="26">
        <f t="shared" si="100"/>
        <v>64</v>
      </c>
      <c r="V148" s="26" t="str">
        <f t="shared" si="101"/>
        <v/>
      </c>
      <c r="W148" s="26" t="str">
        <f t="shared" si="102"/>
        <v/>
      </c>
      <c r="X148" s="26" t="str">
        <f t="shared" si="103"/>
        <v/>
      </c>
      <c r="Y148" s="26" t="str">
        <f t="shared" si="104"/>
        <v/>
      </c>
      <c r="Z148" s="26" t="str">
        <f t="shared" si="105"/>
        <v/>
      </c>
      <c r="AA148" s="26" t="str">
        <f t="shared" si="106"/>
        <v/>
      </c>
    </row>
    <row r="149" spans="1:27" ht="17.25" customHeight="1">
      <c r="A149" s="3"/>
      <c r="B149" s="4" t="s">
        <v>98</v>
      </c>
      <c r="C149" s="7">
        <v>22</v>
      </c>
      <c r="D149" s="7">
        <v>20</v>
      </c>
      <c r="E149" s="26">
        <f t="shared" si="86"/>
        <v>42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>
        <f t="shared" si="107"/>
        <v>22</v>
      </c>
      <c r="P149" s="26">
        <f t="shared" si="108"/>
        <v>20</v>
      </c>
      <c r="Q149" s="26">
        <f t="shared" si="109"/>
        <v>42</v>
      </c>
      <c r="R149" s="86">
        <v>2</v>
      </c>
      <c r="S149" s="26" t="str">
        <f t="shared" si="98"/>
        <v/>
      </c>
      <c r="T149" s="26" t="str">
        <f t="shared" si="99"/>
        <v/>
      </c>
      <c r="U149" s="26" t="str">
        <f t="shared" si="100"/>
        <v/>
      </c>
      <c r="V149" s="26">
        <f t="shared" si="101"/>
        <v>22</v>
      </c>
      <c r="W149" s="26">
        <f t="shared" si="102"/>
        <v>20</v>
      </c>
      <c r="X149" s="26">
        <f t="shared" si="103"/>
        <v>42</v>
      </c>
      <c r="Y149" s="26" t="str">
        <f t="shared" si="104"/>
        <v/>
      </c>
      <c r="Z149" s="26" t="str">
        <f t="shared" si="105"/>
        <v/>
      </c>
      <c r="AA149" s="26" t="str">
        <f t="shared" si="106"/>
        <v/>
      </c>
    </row>
    <row r="150" spans="1:27" ht="17.25" customHeight="1">
      <c r="A150" s="3"/>
      <c r="B150" s="4" t="s">
        <v>99</v>
      </c>
      <c r="C150" s="7">
        <v>33</v>
      </c>
      <c r="D150" s="7">
        <v>75</v>
      </c>
      <c r="E150" s="26">
        <f t="shared" si="86"/>
        <v>108</v>
      </c>
      <c r="F150" s="26"/>
      <c r="G150" s="26"/>
      <c r="H150" s="26"/>
      <c r="I150" s="26"/>
      <c r="J150" s="26"/>
      <c r="K150" s="26"/>
      <c r="L150" s="26"/>
      <c r="M150" s="26"/>
      <c r="N150" s="26"/>
      <c r="O150" s="26">
        <f t="shared" si="107"/>
        <v>33</v>
      </c>
      <c r="P150" s="26">
        <f t="shared" si="108"/>
        <v>75</v>
      </c>
      <c r="Q150" s="26">
        <f t="shared" si="109"/>
        <v>108</v>
      </c>
      <c r="R150" s="86">
        <v>2</v>
      </c>
      <c r="S150" s="26" t="str">
        <f t="shared" si="98"/>
        <v/>
      </c>
      <c r="T150" s="26" t="str">
        <f t="shared" si="99"/>
        <v/>
      </c>
      <c r="U150" s="26" t="str">
        <f t="shared" si="100"/>
        <v/>
      </c>
      <c r="V150" s="26">
        <f t="shared" si="101"/>
        <v>33</v>
      </c>
      <c r="W150" s="26">
        <f t="shared" si="102"/>
        <v>75</v>
      </c>
      <c r="X150" s="26">
        <f t="shared" si="103"/>
        <v>108</v>
      </c>
      <c r="Y150" s="26" t="str">
        <f t="shared" si="104"/>
        <v/>
      </c>
      <c r="Z150" s="26" t="str">
        <f t="shared" si="105"/>
        <v/>
      </c>
      <c r="AA150" s="26" t="str">
        <f t="shared" si="106"/>
        <v/>
      </c>
    </row>
    <row r="151" spans="1:27" ht="17.25" customHeight="1">
      <c r="A151" s="3"/>
      <c r="B151" s="4" t="s">
        <v>100</v>
      </c>
      <c r="C151" s="7">
        <v>43</v>
      </c>
      <c r="D151" s="7">
        <v>63</v>
      </c>
      <c r="E151" s="26">
        <f t="shared" si="86"/>
        <v>106</v>
      </c>
      <c r="F151" s="26"/>
      <c r="G151" s="26"/>
      <c r="H151" s="26"/>
      <c r="I151" s="26"/>
      <c r="J151" s="26"/>
      <c r="K151" s="26"/>
      <c r="L151" s="26"/>
      <c r="M151" s="26"/>
      <c r="N151" s="26"/>
      <c r="O151" s="26">
        <f t="shared" si="107"/>
        <v>43</v>
      </c>
      <c r="P151" s="26">
        <f t="shared" si="108"/>
        <v>63</v>
      </c>
      <c r="Q151" s="26">
        <f t="shared" si="109"/>
        <v>106</v>
      </c>
      <c r="R151" s="86">
        <v>2</v>
      </c>
      <c r="S151" s="26" t="str">
        <f t="shared" si="98"/>
        <v/>
      </c>
      <c r="T151" s="26" t="str">
        <f t="shared" si="99"/>
        <v/>
      </c>
      <c r="U151" s="26" t="str">
        <f t="shared" si="100"/>
        <v/>
      </c>
      <c r="V151" s="26">
        <f t="shared" si="101"/>
        <v>43</v>
      </c>
      <c r="W151" s="26">
        <f t="shared" si="102"/>
        <v>63</v>
      </c>
      <c r="X151" s="26">
        <f t="shared" si="103"/>
        <v>106</v>
      </c>
      <c r="Y151" s="26" t="str">
        <f t="shared" si="104"/>
        <v/>
      </c>
      <c r="Z151" s="26" t="str">
        <f t="shared" si="105"/>
        <v/>
      </c>
      <c r="AA151" s="26" t="str">
        <f t="shared" si="106"/>
        <v/>
      </c>
    </row>
    <row r="152" spans="1:27" ht="17.25" customHeight="1">
      <c r="A152" s="12"/>
      <c r="B152" s="13" t="s">
        <v>101</v>
      </c>
      <c r="C152" s="14">
        <v>46</v>
      </c>
      <c r="D152" s="14">
        <v>89</v>
      </c>
      <c r="E152" s="27">
        <f t="shared" si="86"/>
        <v>135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27">
        <f t="shared" si="107"/>
        <v>46</v>
      </c>
      <c r="P152" s="27">
        <f t="shared" si="108"/>
        <v>89</v>
      </c>
      <c r="Q152" s="27">
        <f t="shared" si="109"/>
        <v>135</v>
      </c>
      <c r="R152" s="87">
        <v>2</v>
      </c>
      <c r="S152" s="27" t="str">
        <f t="shared" si="98"/>
        <v/>
      </c>
      <c r="T152" s="27" t="str">
        <f t="shared" si="99"/>
        <v/>
      </c>
      <c r="U152" s="27" t="str">
        <f t="shared" si="100"/>
        <v/>
      </c>
      <c r="V152" s="27">
        <f t="shared" si="101"/>
        <v>46</v>
      </c>
      <c r="W152" s="27">
        <f t="shared" si="102"/>
        <v>89</v>
      </c>
      <c r="X152" s="27">
        <f t="shared" si="103"/>
        <v>135</v>
      </c>
      <c r="Y152" s="27" t="str">
        <f t="shared" si="104"/>
        <v/>
      </c>
      <c r="Z152" s="27" t="str">
        <f t="shared" si="105"/>
        <v/>
      </c>
      <c r="AA152" s="27" t="str">
        <f t="shared" si="106"/>
        <v/>
      </c>
    </row>
    <row r="153" spans="1:27" ht="17.25" customHeight="1">
      <c r="A153" s="21"/>
      <c r="B153" s="19" t="s">
        <v>121</v>
      </c>
      <c r="C153" s="22">
        <f>SUM(C135:C152)</f>
        <v>627</v>
      </c>
      <c r="D153" s="22">
        <f t="shared" ref="D153:Q153" si="110">SUM(D135:D152)</f>
        <v>853</v>
      </c>
      <c r="E153" s="22">
        <f t="shared" si="110"/>
        <v>1480</v>
      </c>
      <c r="F153" s="22">
        <f t="shared" si="110"/>
        <v>0</v>
      </c>
      <c r="G153" s="22">
        <f t="shared" si="110"/>
        <v>0</v>
      </c>
      <c r="H153" s="22">
        <f t="shared" si="110"/>
        <v>0</v>
      </c>
      <c r="I153" s="22">
        <f t="shared" si="110"/>
        <v>0</v>
      </c>
      <c r="J153" s="22">
        <f t="shared" si="110"/>
        <v>0</v>
      </c>
      <c r="K153" s="22">
        <f t="shared" si="110"/>
        <v>0</v>
      </c>
      <c r="L153" s="22">
        <f t="shared" si="110"/>
        <v>0</v>
      </c>
      <c r="M153" s="22">
        <f t="shared" si="110"/>
        <v>0</v>
      </c>
      <c r="N153" s="22">
        <f t="shared" si="110"/>
        <v>0</v>
      </c>
      <c r="O153" s="22">
        <f t="shared" si="110"/>
        <v>627</v>
      </c>
      <c r="P153" s="22">
        <f t="shared" si="110"/>
        <v>853</v>
      </c>
      <c r="Q153" s="22">
        <f t="shared" si="110"/>
        <v>1480</v>
      </c>
      <c r="R153" s="90">
        <f t="shared" ref="R153" si="111">SUM(R135:R152)</f>
        <v>24</v>
      </c>
      <c r="S153" s="22">
        <f t="shared" ref="S153" si="112">SUM(S135:S152)</f>
        <v>423</v>
      </c>
      <c r="T153" s="22">
        <f t="shared" ref="T153" si="113">SUM(T135:T152)</f>
        <v>515</v>
      </c>
      <c r="U153" s="22">
        <f t="shared" ref="U153" si="114">SUM(U135:U152)</f>
        <v>938</v>
      </c>
      <c r="V153" s="22">
        <f t="shared" ref="V153" si="115">SUM(V135:V152)</f>
        <v>204</v>
      </c>
      <c r="W153" s="22">
        <f t="shared" ref="W153" si="116">SUM(W135:W152)</f>
        <v>338</v>
      </c>
      <c r="X153" s="22">
        <f t="shared" ref="X153" si="117">SUM(X135:X152)</f>
        <v>542</v>
      </c>
      <c r="Y153" s="22">
        <f t="shared" ref="Y153" si="118">SUM(Y135:Y152)</f>
        <v>0</v>
      </c>
      <c r="Z153" s="22">
        <f t="shared" ref="Z153" si="119">SUM(Z135:Z152)</f>
        <v>0</v>
      </c>
      <c r="AA153" s="22">
        <f t="shared" ref="AA153" si="120">SUM(AA135:AA152)</f>
        <v>0</v>
      </c>
    </row>
    <row r="154" spans="1:27" ht="17.25" customHeight="1">
      <c r="A154" s="15" t="s">
        <v>129</v>
      </c>
      <c r="B154" s="16"/>
      <c r="C154" s="17"/>
      <c r="D154" s="17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89"/>
      <c r="S154" s="30" t="str">
        <f t="shared" si="98"/>
        <v/>
      </c>
      <c r="T154" s="30" t="str">
        <f t="shared" si="99"/>
        <v/>
      </c>
      <c r="U154" s="30" t="str">
        <f t="shared" si="100"/>
        <v/>
      </c>
      <c r="V154" s="30" t="str">
        <f t="shared" si="101"/>
        <v/>
      </c>
      <c r="W154" s="30" t="str">
        <f t="shared" si="102"/>
        <v/>
      </c>
      <c r="X154" s="30" t="str">
        <f t="shared" si="103"/>
        <v/>
      </c>
      <c r="Y154" s="30" t="str">
        <f t="shared" si="104"/>
        <v/>
      </c>
      <c r="Z154" s="30" t="str">
        <f t="shared" si="105"/>
        <v/>
      </c>
      <c r="AA154" s="30" t="str">
        <f t="shared" si="106"/>
        <v/>
      </c>
    </row>
    <row r="155" spans="1:27" ht="17.25" customHeight="1">
      <c r="A155" s="3"/>
      <c r="B155" s="4" t="s">
        <v>102</v>
      </c>
      <c r="C155" s="7">
        <v>104</v>
      </c>
      <c r="D155" s="7">
        <v>208</v>
      </c>
      <c r="E155" s="26">
        <f t="shared" si="86"/>
        <v>312</v>
      </c>
      <c r="F155" s="26"/>
      <c r="G155" s="26"/>
      <c r="H155" s="26"/>
      <c r="I155" s="26"/>
      <c r="J155" s="26"/>
      <c r="K155" s="26"/>
      <c r="L155" s="26"/>
      <c r="M155" s="26"/>
      <c r="N155" s="26"/>
      <c r="O155" s="26">
        <f t="shared" si="107"/>
        <v>104</v>
      </c>
      <c r="P155" s="26">
        <f t="shared" si="108"/>
        <v>208</v>
      </c>
      <c r="Q155" s="26">
        <f t="shared" si="109"/>
        <v>312</v>
      </c>
      <c r="R155" s="86">
        <v>2</v>
      </c>
      <c r="S155" s="26" t="str">
        <f t="shared" si="98"/>
        <v/>
      </c>
      <c r="T155" s="26" t="str">
        <f t="shared" si="99"/>
        <v/>
      </c>
      <c r="U155" s="26" t="str">
        <f t="shared" si="100"/>
        <v/>
      </c>
      <c r="V155" s="26">
        <f t="shared" si="101"/>
        <v>104</v>
      </c>
      <c r="W155" s="26">
        <f t="shared" si="102"/>
        <v>208</v>
      </c>
      <c r="X155" s="26">
        <f t="shared" si="103"/>
        <v>312</v>
      </c>
      <c r="Y155" s="26" t="str">
        <f t="shared" si="104"/>
        <v/>
      </c>
      <c r="Z155" s="26" t="str">
        <f t="shared" si="105"/>
        <v/>
      </c>
      <c r="AA155" s="26" t="str">
        <f t="shared" si="106"/>
        <v/>
      </c>
    </row>
    <row r="156" spans="1:27" ht="17.25" customHeight="1">
      <c r="A156" s="3"/>
      <c r="B156" s="4" t="s">
        <v>103</v>
      </c>
      <c r="C156" s="7">
        <v>322</v>
      </c>
      <c r="D156" s="7">
        <v>172</v>
      </c>
      <c r="E156" s="26">
        <f t="shared" si="86"/>
        <v>494</v>
      </c>
      <c r="F156" s="26"/>
      <c r="G156" s="26"/>
      <c r="H156" s="26"/>
      <c r="I156" s="26"/>
      <c r="J156" s="26"/>
      <c r="K156" s="26"/>
      <c r="L156" s="26"/>
      <c r="M156" s="26"/>
      <c r="N156" s="26"/>
      <c r="O156" s="26">
        <f t="shared" si="107"/>
        <v>322</v>
      </c>
      <c r="P156" s="26">
        <f t="shared" si="108"/>
        <v>172</v>
      </c>
      <c r="Q156" s="26">
        <f t="shared" si="109"/>
        <v>494</v>
      </c>
      <c r="R156" s="86">
        <v>2</v>
      </c>
      <c r="S156" s="26" t="str">
        <f t="shared" si="98"/>
        <v/>
      </c>
      <c r="T156" s="26" t="str">
        <f t="shared" si="99"/>
        <v/>
      </c>
      <c r="U156" s="26" t="str">
        <f t="shared" si="100"/>
        <v/>
      </c>
      <c r="V156" s="26">
        <f t="shared" si="101"/>
        <v>322</v>
      </c>
      <c r="W156" s="26">
        <f t="shared" si="102"/>
        <v>172</v>
      </c>
      <c r="X156" s="26">
        <f t="shared" si="103"/>
        <v>494</v>
      </c>
      <c r="Y156" s="26" t="str">
        <f t="shared" si="104"/>
        <v/>
      </c>
      <c r="Z156" s="26" t="str">
        <f t="shared" si="105"/>
        <v/>
      </c>
      <c r="AA156" s="26" t="str">
        <f t="shared" si="106"/>
        <v/>
      </c>
    </row>
    <row r="157" spans="1:27" ht="17.25" customHeight="1">
      <c r="A157" s="3"/>
      <c r="B157" s="4" t="s">
        <v>104</v>
      </c>
      <c r="C157" s="7">
        <v>230</v>
      </c>
      <c r="D157" s="7">
        <v>224</v>
      </c>
      <c r="E157" s="26">
        <f t="shared" si="86"/>
        <v>454</v>
      </c>
      <c r="F157" s="26"/>
      <c r="G157" s="26"/>
      <c r="H157" s="26"/>
      <c r="I157" s="26"/>
      <c r="J157" s="26"/>
      <c r="K157" s="26"/>
      <c r="L157" s="26"/>
      <c r="M157" s="26"/>
      <c r="N157" s="26"/>
      <c r="O157" s="26">
        <f t="shared" si="107"/>
        <v>230</v>
      </c>
      <c r="P157" s="26">
        <f t="shared" si="108"/>
        <v>224</v>
      </c>
      <c r="Q157" s="26">
        <f t="shared" si="109"/>
        <v>454</v>
      </c>
      <c r="R157" s="86">
        <v>2</v>
      </c>
      <c r="S157" s="26" t="str">
        <f t="shared" si="98"/>
        <v/>
      </c>
      <c r="T157" s="26" t="str">
        <f t="shared" si="99"/>
        <v/>
      </c>
      <c r="U157" s="26" t="str">
        <f t="shared" si="100"/>
        <v/>
      </c>
      <c r="V157" s="26">
        <f t="shared" si="101"/>
        <v>230</v>
      </c>
      <c r="W157" s="26">
        <f t="shared" si="102"/>
        <v>224</v>
      </c>
      <c r="X157" s="26">
        <f t="shared" si="103"/>
        <v>454</v>
      </c>
      <c r="Y157" s="26" t="str">
        <f t="shared" si="104"/>
        <v/>
      </c>
      <c r="Z157" s="26" t="str">
        <f t="shared" si="105"/>
        <v/>
      </c>
      <c r="AA157" s="26" t="str">
        <f t="shared" si="106"/>
        <v/>
      </c>
    </row>
    <row r="158" spans="1:27" ht="17.25" customHeight="1">
      <c r="A158" s="3"/>
      <c r="B158" s="4" t="s">
        <v>105</v>
      </c>
      <c r="C158" s="7">
        <v>219</v>
      </c>
      <c r="D158" s="7">
        <v>190</v>
      </c>
      <c r="E158" s="26">
        <f t="shared" si="86"/>
        <v>409</v>
      </c>
      <c r="F158" s="26"/>
      <c r="G158" s="26"/>
      <c r="H158" s="26"/>
      <c r="I158" s="26"/>
      <c r="J158" s="26"/>
      <c r="K158" s="26"/>
      <c r="L158" s="26"/>
      <c r="M158" s="26"/>
      <c r="N158" s="26"/>
      <c r="O158" s="26">
        <f t="shared" si="107"/>
        <v>219</v>
      </c>
      <c r="P158" s="26">
        <f t="shared" si="108"/>
        <v>190</v>
      </c>
      <c r="Q158" s="26">
        <f t="shared" si="109"/>
        <v>409</v>
      </c>
      <c r="R158" s="86">
        <v>2</v>
      </c>
      <c r="S158" s="26" t="str">
        <f t="shared" si="98"/>
        <v/>
      </c>
      <c r="T158" s="26" t="str">
        <f t="shared" si="99"/>
        <v/>
      </c>
      <c r="U158" s="26" t="str">
        <f t="shared" si="100"/>
        <v/>
      </c>
      <c r="V158" s="26">
        <f t="shared" si="101"/>
        <v>219</v>
      </c>
      <c r="W158" s="26">
        <f t="shared" si="102"/>
        <v>190</v>
      </c>
      <c r="X158" s="26">
        <f t="shared" si="103"/>
        <v>409</v>
      </c>
      <c r="Y158" s="26" t="str">
        <f t="shared" si="104"/>
        <v/>
      </c>
      <c r="Z158" s="26" t="str">
        <f t="shared" si="105"/>
        <v/>
      </c>
      <c r="AA158" s="26" t="str">
        <f t="shared" si="106"/>
        <v/>
      </c>
    </row>
    <row r="159" spans="1:27" ht="17.25" customHeight="1">
      <c r="A159" s="3"/>
      <c r="B159" s="4" t="s">
        <v>106</v>
      </c>
      <c r="C159" s="7">
        <v>287</v>
      </c>
      <c r="D159" s="7">
        <v>176</v>
      </c>
      <c r="E159" s="26">
        <f t="shared" si="86"/>
        <v>463</v>
      </c>
      <c r="F159" s="26"/>
      <c r="G159" s="26"/>
      <c r="H159" s="26"/>
      <c r="I159" s="26"/>
      <c r="J159" s="26"/>
      <c r="K159" s="26"/>
      <c r="L159" s="26"/>
      <c r="M159" s="26"/>
      <c r="N159" s="26"/>
      <c r="O159" s="26">
        <f t="shared" si="107"/>
        <v>287</v>
      </c>
      <c r="P159" s="26">
        <f t="shared" si="108"/>
        <v>176</v>
      </c>
      <c r="Q159" s="26">
        <f t="shared" si="109"/>
        <v>463</v>
      </c>
      <c r="R159" s="86">
        <v>2</v>
      </c>
      <c r="S159" s="26" t="str">
        <f t="shared" si="98"/>
        <v/>
      </c>
      <c r="T159" s="26" t="str">
        <f t="shared" si="99"/>
        <v/>
      </c>
      <c r="U159" s="26" t="str">
        <f t="shared" si="100"/>
        <v/>
      </c>
      <c r="V159" s="26">
        <f t="shared" si="101"/>
        <v>287</v>
      </c>
      <c r="W159" s="26">
        <f t="shared" si="102"/>
        <v>176</v>
      </c>
      <c r="X159" s="26">
        <f t="shared" si="103"/>
        <v>463</v>
      </c>
      <c r="Y159" s="26" t="str">
        <f t="shared" si="104"/>
        <v/>
      </c>
      <c r="Z159" s="26" t="str">
        <f t="shared" si="105"/>
        <v/>
      </c>
      <c r="AA159" s="26" t="str">
        <f t="shared" si="106"/>
        <v/>
      </c>
    </row>
    <row r="160" spans="1:27" ht="17.25" customHeight="1">
      <c r="A160" s="12"/>
      <c r="B160" s="13" t="s">
        <v>164</v>
      </c>
      <c r="C160" s="14"/>
      <c r="D160" s="14"/>
      <c r="E160" s="27"/>
      <c r="F160" s="27"/>
      <c r="G160" s="27"/>
      <c r="H160" s="27"/>
      <c r="I160" s="27">
        <v>9</v>
      </c>
      <c r="J160" s="27">
        <v>6</v>
      </c>
      <c r="K160" s="27"/>
      <c r="L160" s="27"/>
      <c r="M160" s="27"/>
      <c r="N160" s="27"/>
      <c r="O160" s="27">
        <f t="shared" si="107"/>
        <v>9</v>
      </c>
      <c r="P160" s="27">
        <f t="shared" si="108"/>
        <v>6</v>
      </c>
      <c r="Q160" s="27">
        <f t="shared" si="109"/>
        <v>15</v>
      </c>
      <c r="R160" s="87">
        <v>2</v>
      </c>
      <c r="S160" s="27" t="str">
        <f t="shared" si="98"/>
        <v/>
      </c>
      <c r="T160" s="27" t="str">
        <f t="shared" si="99"/>
        <v/>
      </c>
      <c r="U160" s="27" t="str">
        <f t="shared" si="100"/>
        <v/>
      </c>
      <c r="V160" s="27">
        <f t="shared" si="101"/>
        <v>9</v>
      </c>
      <c r="W160" s="27">
        <f t="shared" si="102"/>
        <v>6</v>
      </c>
      <c r="X160" s="27">
        <f t="shared" si="103"/>
        <v>15</v>
      </c>
      <c r="Y160" s="27" t="str">
        <f t="shared" si="104"/>
        <v/>
      </c>
      <c r="Z160" s="27" t="str">
        <f t="shared" si="105"/>
        <v/>
      </c>
      <c r="AA160" s="27" t="str">
        <f t="shared" si="106"/>
        <v/>
      </c>
    </row>
    <row r="161" spans="1:27" ht="17.25" customHeight="1">
      <c r="A161" s="21"/>
      <c r="B161" s="19" t="s">
        <v>121</v>
      </c>
      <c r="C161" s="22">
        <f>SUM(C155:C160)</f>
        <v>1162</v>
      </c>
      <c r="D161" s="22">
        <f t="shared" ref="D161:Q161" si="121">SUM(D155:D160)</f>
        <v>970</v>
      </c>
      <c r="E161" s="22">
        <f t="shared" si="121"/>
        <v>2132</v>
      </c>
      <c r="F161" s="22">
        <f t="shared" si="121"/>
        <v>0</v>
      </c>
      <c r="G161" s="22">
        <f t="shared" si="121"/>
        <v>0</v>
      </c>
      <c r="H161" s="22">
        <f t="shared" si="121"/>
        <v>0</v>
      </c>
      <c r="I161" s="22">
        <f t="shared" si="121"/>
        <v>9</v>
      </c>
      <c r="J161" s="22">
        <f t="shared" si="121"/>
        <v>6</v>
      </c>
      <c r="K161" s="22">
        <f t="shared" si="121"/>
        <v>0</v>
      </c>
      <c r="L161" s="22">
        <f t="shared" si="121"/>
        <v>0</v>
      </c>
      <c r="M161" s="22">
        <f t="shared" si="121"/>
        <v>0</v>
      </c>
      <c r="N161" s="22">
        <f t="shared" si="121"/>
        <v>0</v>
      </c>
      <c r="O161" s="22">
        <f t="shared" si="121"/>
        <v>1171</v>
      </c>
      <c r="P161" s="22">
        <f t="shared" si="121"/>
        <v>976</v>
      </c>
      <c r="Q161" s="22">
        <f t="shared" si="121"/>
        <v>2147</v>
      </c>
      <c r="R161" s="90">
        <f t="shared" ref="R161" si="122">SUM(R155:R160)</f>
        <v>12</v>
      </c>
      <c r="S161" s="22">
        <f t="shared" ref="S161" si="123">SUM(S155:S160)</f>
        <v>0</v>
      </c>
      <c r="T161" s="22">
        <f t="shared" ref="T161" si="124">SUM(T155:T160)</f>
        <v>0</v>
      </c>
      <c r="U161" s="22">
        <f t="shared" ref="U161" si="125">SUM(U155:U160)</f>
        <v>0</v>
      </c>
      <c r="V161" s="22">
        <f t="shared" ref="V161" si="126">SUM(V155:V160)</f>
        <v>1171</v>
      </c>
      <c r="W161" s="22">
        <f t="shared" ref="W161" si="127">SUM(W155:W160)</f>
        <v>976</v>
      </c>
      <c r="X161" s="22">
        <f t="shared" ref="X161" si="128">SUM(X155:X160)</f>
        <v>2147</v>
      </c>
      <c r="Y161" s="22">
        <f t="shared" ref="Y161" si="129">SUM(Y155:Y160)</f>
        <v>0</v>
      </c>
      <c r="Z161" s="22">
        <f t="shared" ref="Z161" si="130">SUM(Z155:Z160)</f>
        <v>0</v>
      </c>
      <c r="AA161" s="22">
        <f t="shared" ref="AA161" si="131">SUM(AA155:AA160)</f>
        <v>0</v>
      </c>
    </row>
    <row r="162" spans="1:27" ht="17.25" customHeight="1">
      <c r="A162" s="15" t="s">
        <v>130</v>
      </c>
      <c r="B162" s="16"/>
      <c r="C162" s="17"/>
      <c r="D162" s="17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89"/>
      <c r="S162" s="30" t="str">
        <f t="shared" si="98"/>
        <v/>
      </c>
      <c r="T162" s="30" t="str">
        <f t="shared" si="99"/>
        <v/>
      </c>
      <c r="U162" s="30" t="str">
        <f t="shared" si="100"/>
        <v/>
      </c>
      <c r="V162" s="30" t="str">
        <f t="shared" si="101"/>
        <v/>
      </c>
      <c r="W162" s="30" t="str">
        <f t="shared" si="102"/>
        <v/>
      </c>
      <c r="X162" s="30" t="str">
        <f t="shared" si="103"/>
        <v/>
      </c>
      <c r="Y162" s="30" t="str">
        <f t="shared" si="104"/>
        <v/>
      </c>
      <c r="Z162" s="30" t="str">
        <f t="shared" si="105"/>
        <v/>
      </c>
      <c r="AA162" s="30" t="str">
        <f t="shared" si="106"/>
        <v/>
      </c>
    </row>
    <row r="163" spans="1:27" ht="17.25" customHeight="1">
      <c r="A163" s="3"/>
      <c r="B163" s="4" t="s">
        <v>107</v>
      </c>
      <c r="C163" s="7">
        <v>28</v>
      </c>
      <c r="D163" s="7">
        <v>117</v>
      </c>
      <c r="E163" s="26">
        <f>SUM(C163:D163)</f>
        <v>145</v>
      </c>
      <c r="F163" s="26"/>
      <c r="G163" s="26"/>
      <c r="H163" s="26"/>
      <c r="I163" s="26">
        <v>1</v>
      </c>
      <c r="J163" s="26">
        <v>2</v>
      </c>
      <c r="K163" s="26">
        <f>SUM(I163:J163)</f>
        <v>3</v>
      </c>
      <c r="L163" s="26"/>
      <c r="M163" s="26"/>
      <c r="N163" s="26"/>
      <c r="O163" s="26">
        <f t="shared" si="107"/>
        <v>29</v>
      </c>
      <c r="P163" s="26">
        <f t="shared" si="108"/>
        <v>119</v>
      </c>
      <c r="Q163" s="26">
        <f t="shared" si="109"/>
        <v>148</v>
      </c>
      <c r="R163" s="86">
        <v>2</v>
      </c>
      <c r="S163" s="26" t="str">
        <f t="shared" si="98"/>
        <v/>
      </c>
      <c r="T163" s="26" t="str">
        <f t="shared" si="99"/>
        <v/>
      </c>
      <c r="U163" s="26" t="str">
        <f t="shared" si="100"/>
        <v/>
      </c>
      <c r="V163" s="26">
        <f t="shared" si="101"/>
        <v>29</v>
      </c>
      <c r="W163" s="26">
        <f t="shared" si="102"/>
        <v>119</v>
      </c>
      <c r="X163" s="26">
        <f t="shared" si="103"/>
        <v>148</v>
      </c>
      <c r="Y163" s="26" t="str">
        <f t="shared" si="104"/>
        <v/>
      </c>
      <c r="Z163" s="26" t="str">
        <f t="shared" si="105"/>
        <v/>
      </c>
      <c r="AA163" s="26" t="str">
        <f t="shared" si="106"/>
        <v/>
      </c>
    </row>
    <row r="164" spans="1:27" ht="17.25" customHeight="1">
      <c r="A164" s="3"/>
      <c r="B164" s="4" t="s">
        <v>108</v>
      </c>
      <c r="C164" s="7">
        <v>41</v>
      </c>
      <c r="D164" s="7">
        <v>163</v>
      </c>
      <c r="E164" s="26">
        <f>SUM(C164:D164)</f>
        <v>204</v>
      </c>
      <c r="F164" s="26"/>
      <c r="G164" s="26"/>
      <c r="H164" s="26"/>
      <c r="I164" s="26"/>
      <c r="J164" s="26"/>
      <c r="K164" s="26"/>
      <c r="L164" s="26"/>
      <c r="M164" s="26"/>
      <c r="N164" s="26"/>
      <c r="O164" s="26">
        <f t="shared" si="107"/>
        <v>41</v>
      </c>
      <c r="P164" s="26">
        <f t="shared" si="108"/>
        <v>163</v>
      </c>
      <c r="Q164" s="26">
        <f t="shared" si="109"/>
        <v>204</v>
      </c>
      <c r="R164" s="86">
        <v>2</v>
      </c>
      <c r="S164" s="26" t="str">
        <f t="shared" si="98"/>
        <v/>
      </c>
      <c r="T164" s="26" t="str">
        <f t="shared" si="99"/>
        <v/>
      </c>
      <c r="U164" s="26" t="str">
        <f t="shared" si="100"/>
        <v/>
      </c>
      <c r="V164" s="26">
        <f t="shared" si="101"/>
        <v>41</v>
      </c>
      <c r="W164" s="26">
        <f t="shared" si="102"/>
        <v>163</v>
      </c>
      <c r="X164" s="26">
        <f t="shared" si="103"/>
        <v>204</v>
      </c>
      <c r="Y164" s="26" t="str">
        <f t="shared" si="104"/>
        <v/>
      </c>
      <c r="Z164" s="26" t="str">
        <f t="shared" si="105"/>
        <v/>
      </c>
      <c r="AA164" s="26" t="str">
        <f t="shared" si="106"/>
        <v/>
      </c>
    </row>
    <row r="165" spans="1:27" ht="17.25" customHeight="1">
      <c r="A165" s="3"/>
      <c r="B165" s="4" t="s">
        <v>165</v>
      </c>
      <c r="C165" s="7"/>
      <c r="D165" s="7"/>
      <c r="E165" s="26"/>
      <c r="F165" s="26"/>
      <c r="G165" s="26"/>
      <c r="H165" s="26"/>
      <c r="I165" s="26">
        <v>5</v>
      </c>
      <c r="J165" s="26">
        <v>9</v>
      </c>
      <c r="K165" s="26">
        <f>SUM(I165:J165)</f>
        <v>14</v>
      </c>
      <c r="L165" s="26"/>
      <c r="M165" s="26"/>
      <c r="N165" s="26"/>
      <c r="O165" s="26">
        <f t="shared" si="107"/>
        <v>5</v>
      </c>
      <c r="P165" s="26">
        <f t="shared" si="108"/>
        <v>9</v>
      </c>
      <c r="Q165" s="26">
        <f t="shared" si="109"/>
        <v>14</v>
      </c>
      <c r="R165" s="86">
        <v>2</v>
      </c>
      <c r="S165" s="26" t="str">
        <f t="shared" si="98"/>
        <v/>
      </c>
      <c r="T165" s="26" t="str">
        <f t="shared" si="99"/>
        <v/>
      </c>
      <c r="U165" s="26" t="str">
        <f t="shared" si="100"/>
        <v/>
      </c>
      <c r="V165" s="26">
        <f t="shared" si="101"/>
        <v>5</v>
      </c>
      <c r="W165" s="26">
        <f t="shared" si="102"/>
        <v>9</v>
      </c>
      <c r="X165" s="26">
        <f t="shared" si="103"/>
        <v>14</v>
      </c>
      <c r="Y165" s="26" t="str">
        <f t="shared" si="104"/>
        <v/>
      </c>
      <c r="Z165" s="26" t="str">
        <f t="shared" si="105"/>
        <v/>
      </c>
      <c r="AA165" s="26" t="str">
        <f t="shared" si="106"/>
        <v/>
      </c>
    </row>
    <row r="166" spans="1:27" ht="17.25" customHeight="1">
      <c r="A166" s="3"/>
      <c r="B166" s="4" t="s">
        <v>109</v>
      </c>
      <c r="C166" s="7">
        <v>31</v>
      </c>
      <c r="D166" s="7">
        <v>146</v>
      </c>
      <c r="E166" s="26">
        <f>SUM(C166:D166)</f>
        <v>177</v>
      </c>
      <c r="F166" s="26"/>
      <c r="G166" s="26"/>
      <c r="H166" s="26"/>
      <c r="I166" s="26"/>
      <c r="J166" s="26"/>
      <c r="K166" s="26"/>
      <c r="L166" s="26"/>
      <c r="M166" s="26"/>
      <c r="N166" s="26"/>
      <c r="O166" s="26">
        <f t="shared" si="107"/>
        <v>31</v>
      </c>
      <c r="P166" s="26">
        <f t="shared" si="108"/>
        <v>146</v>
      </c>
      <c r="Q166" s="26">
        <f t="shared" si="109"/>
        <v>177</v>
      </c>
      <c r="R166" s="86">
        <v>2</v>
      </c>
      <c r="S166" s="26" t="str">
        <f t="shared" si="98"/>
        <v/>
      </c>
      <c r="T166" s="26" t="str">
        <f t="shared" si="99"/>
        <v/>
      </c>
      <c r="U166" s="26" t="str">
        <f t="shared" si="100"/>
        <v/>
      </c>
      <c r="V166" s="26">
        <f t="shared" si="101"/>
        <v>31</v>
      </c>
      <c r="W166" s="26">
        <f t="shared" si="102"/>
        <v>146</v>
      </c>
      <c r="X166" s="26">
        <f t="shared" si="103"/>
        <v>177</v>
      </c>
      <c r="Y166" s="26" t="str">
        <f t="shared" si="104"/>
        <v/>
      </c>
      <c r="Z166" s="26" t="str">
        <f t="shared" si="105"/>
        <v/>
      </c>
      <c r="AA166" s="26" t="str">
        <f t="shared" si="106"/>
        <v/>
      </c>
    </row>
    <row r="167" spans="1:27" ht="17.25" customHeight="1">
      <c r="A167" s="3"/>
      <c r="B167" s="4" t="s">
        <v>166</v>
      </c>
      <c r="C167" s="7"/>
      <c r="D167" s="7"/>
      <c r="E167" s="26"/>
      <c r="F167" s="26"/>
      <c r="G167" s="26"/>
      <c r="H167" s="26"/>
      <c r="I167" s="26">
        <v>3</v>
      </c>
      <c r="J167" s="26">
        <v>5</v>
      </c>
      <c r="K167" s="26">
        <f>SUM(I167:J167)</f>
        <v>8</v>
      </c>
      <c r="L167" s="26"/>
      <c r="M167" s="26"/>
      <c r="N167" s="26"/>
      <c r="O167" s="26">
        <f t="shared" si="107"/>
        <v>3</v>
      </c>
      <c r="P167" s="26">
        <f t="shared" si="108"/>
        <v>5</v>
      </c>
      <c r="Q167" s="26">
        <f t="shared" si="109"/>
        <v>8</v>
      </c>
      <c r="R167" s="86">
        <v>2</v>
      </c>
      <c r="S167" s="26" t="str">
        <f t="shared" si="98"/>
        <v/>
      </c>
      <c r="T167" s="26" t="str">
        <f t="shared" si="99"/>
        <v/>
      </c>
      <c r="U167" s="26" t="str">
        <f t="shared" si="100"/>
        <v/>
      </c>
      <c r="V167" s="26">
        <f t="shared" si="101"/>
        <v>3</v>
      </c>
      <c r="W167" s="26">
        <f t="shared" si="102"/>
        <v>5</v>
      </c>
      <c r="X167" s="26">
        <f t="shared" si="103"/>
        <v>8</v>
      </c>
      <c r="Y167" s="26" t="str">
        <f t="shared" si="104"/>
        <v/>
      </c>
      <c r="Z167" s="26" t="str">
        <f t="shared" si="105"/>
        <v/>
      </c>
      <c r="AA167" s="26" t="str">
        <f t="shared" si="106"/>
        <v/>
      </c>
    </row>
    <row r="168" spans="1:27" ht="17.25" customHeight="1">
      <c r="A168" s="3"/>
      <c r="B168" s="4" t="s">
        <v>6</v>
      </c>
      <c r="C168" s="7">
        <v>68</v>
      </c>
      <c r="D168" s="7">
        <v>51</v>
      </c>
      <c r="E168" s="26">
        <f>SUM(C168:D168)</f>
        <v>119</v>
      </c>
      <c r="F168" s="26"/>
      <c r="G168" s="26"/>
      <c r="H168" s="26"/>
      <c r="I168" s="26"/>
      <c r="J168" s="26"/>
      <c r="K168" s="26"/>
      <c r="L168" s="26"/>
      <c r="M168" s="26"/>
      <c r="N168" s="26"/>
      <c r="O168" s="26">
        <f t="shared" si="107"/>
        <v>68</v>
      </c>
      <c r="P168" s="26">
        <f t="shared" si="108"/>
        <v>51</v>
      </c>
      <c r="Q168" s="26">
        <f t="shared" si="109"/>
        <v>119</v>
      </c>
      <c r="R168" s="86">
        <v>2</v>
      </c>
      <c r="S168" s="26" t="str">
        <f t="shared" si="98"/>
        <v/>
      </c>
      <c r="T168" s="26" t="str">
        <f t="shared" si="99"/>
        <v/>
      </c>
      <c r="U168" s="26" t="str">
        <f t="shared" si="100"/>
        <v/>
      </c>
      <c r="V168" s="26">
        <f t="shared" si="101"/>
        <v>68</v>
      </c>
      <c r="W168" s="26">
        <f t="shared" si="102"/>
        <v>51</v>
      </c>
      <c r="X168" s="26">
        <f t="shared" si="103"/>
        <v>119</v>
      </c>
      <c r="Y168" s="26" t="str">
        <f t="shared" si="104"/>
        <v/>
      </c>
      <c r="Z168" s="26" t="str">
        <f t="shared" si="105"/>
        <v/>
      </c>
      <c r="AA168" s="26" t="str">
        <f t="shared" si="106"/>
        <v/>
      </c>
    </row>
    <row r="169" spans="1:27" ht="17.25" customHeight="1">
      <c r="A169" s="3"/>
      <c r="B169" s="4" t="s">
        <v>110</v>
      </c>
      <c r="C169" s="7">
        <v>194</v>
      </c>
      <c r="D169" s="7">
        <v>128</v>
      </c>
      <c r="E169" s="26">
        <f>SUM(C169:D169)</f>
        <v>322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>
        <f t="shared" si="107"/>
        <v>194</v>
      </c>
      <c r="P169" s="26">
        <f t="shared" si="108"/>
        <v>128</v>
      </c>
      <c r="Q169" s="26">
        <f t="shared" si="109"/>
        <v>322</v>
      </c>
      <c r="R169" s="86">
        <v>2</v>
      </c>
      <c r="S169" s="26" t="str">
        <f t="shared" si="98"/>
        <v/>
      </c>
      <c r="T169" s="26" t="str">
        <f t="shared" si="99"/>
        <v/>
      </c>
      <c r="U169" s="26" t="str">
        <f t="shared" si="100"/>
        <v/>
      </c>
      <c r="V169" s="26">
        <f t="shared" si="101"/>
        <v>194</v>
      </c>
      <c r="W169" s="26">
        <f t="shared" si="102"/>
        <v>128</v>
      </c>
      <c r="X169" s="26">
        <f t="shared" si="103"/>
        <v>322</v>
      </c>
      <c r="Y169" s="26" t="str">
        <f t="shared" si="104"/>
        <v/>
      </c>
      <c r="Z169" s="26" t="str">
        <f t="shared" si="105"/>
        <v/>
      </c>
      <c r="AA169" s="26" t="str">
        <f t="shared" si="106"/>
        <v/>
      </c>
    </row>
    <row r="170" spans="1:27" ht="17.25" customHeight="1">
      <c r="A170" s="3"/>
      <c r="B170" s="4" t="s">
        <v>111</v>
      </c>
      <c r="C170" s="7">
        <v>35</v>
      </c>
      <c r="D170" s="7">
        <v>44</v>
      </c>
      <c r="E170" s="26">
        <f>SUM(C170:D170)</f>
        <v>79</v>
      </c>
      <c r="F170" s="26"/>
      <c r="G170" s="26"/>
      <c r="H170" s="26"/>
      <c r="I170" s="26"/>
      <c r="J170" s="26"/>
      <c r="K170" s="26"/>
      <c r="L170" s="26"/>
      <c r="M170" s="26"/>
      <c r="N170" s="26"/>
      <c r="O170" s="26">
        <f t="shared" si="107"/>
        <v>35</v>
      </c>
      <c r="P170" s="26">
        <f t="shared" si="108"/>
        <v>44</v>
      </c>
      <c r="Q170" s="26">
        <f t="shared" si="109"/>
        <v>79</v>
      </c>
      <c r="R170" s="86">
        <v>2</v>
      </c>
      <c r="S170" s="26" t="str">
        <f t="shared" si="98"/>
        <v/>
      </c>
      <c r="T170" s="26" t="str">
        <f t="shared" si="99"/>
        <v/>
      </c>
      <c r="U170" s="26" t="str">
        <f t="shared" si="100"/>
        <v/>
      </c>
      <c r="V170" s="26">
        <f t="shared" si="101"/>
        <v>35</v>
      </c>
      <c r="W170" s="26">
        <f t="shared" si="102"/>
        <v>44</v>
      </c>
      <c r="X170" s="26">
        <f t="shared" si="103"/>
        <v>79</v>
      </c>
      <c r="Y170" s="26" t="str">
        <f t="shared" si="104"/>
        <v/>
      </c>
      <c r="Z170" s="26" t="str">
        <f t="shared" si="105"/>
        <v/>
      </c>
      <c r="AA170" s="26" t="str">
        <f t="shared" si="106"/>
        <v/>
      </c>
    </row>
    <row r="171" spans="1:27" ht="17.25" customHeight="1">
      <c r="A171" s="3"/>
      <c r="B171" s="4" t="s">
        <v>112</v>
      </c>
      <c r="C171" s="7">
        <v>204</v>
      </c>
      <c r="D171" s="7">
        <v>145</v>
      </c>
      <c r="E171" s="26">
        <f>SUM(C171:D171)</f>
        <v>349</v>
      </c>
      <c r="F171" s="26"/>
      <c r="G171" s="26"/>
      <c r="H171" s="26"/>
      <c r="I171" s="26"/>
      <c r="J171" s="26"/>
      <c r="K171" s="26"/>
      <c r="L171" s="26"/>
      <c r="M171" s="26"/>
      <c r="N171" s="26"/>
      <c r="O171" s="26">
        <f t="shared" si="107"/>
        <v>204</v>
      </c>
      <c r="P171" s="26">
        <f t="shared" si="108"/>
        <v>145</v>
      </c>
      <c r="Q171" s="26">
        <f t="shared" si="109"/>
        <v>349</v>
      </c>
      <c r="R171" s="86">
        <v>2</v>
      </c>
      <c r="S171" s="26" t="str">
        <f t="shared" si="98"/>
        <v/>
      </c>
      <c r="T171" s="26" t="str">
        <f t="shared" si="99"/>
        <v/>
      </c>
      <c r="U171" s="26" t="str">
        <f t="shared" si="100"/>
        <v/>
      </c>
      <c r="V171" s="26">
        <f t="shared" si="101"/>
        <v>204</v>
      </c>
      <c r="W171" s="26">
        <f t="shared" si="102"/>
        <v>145</v>
      </c>
      <c r="X171" s="26">
        <f t="shared" si="103"/>
        <v>349</v>
      </c>
      <c r="Y171" s="26" t="str">
        <f t="shared" si="104"/>
        <v/>
      </c>
      <c r="Z171" s="26" t="str">
        <f t="shared" si="105"/>
        <v/>
      </c>
      <c r="AA171" s="26" t="str">
        <f t="shared" si="106"/>
        <v/>
      </c>
    </row>
    <row r="172" spans="1:27" ht="17.25" customHeight="1">
      <c r="A172" s="12"/>
      <c r="B172" s="13" t="s">
        <v>113</v>
      </c>
      <c r="C172" s="14">
        <v>38</v>
      </c>
      <c r="D172" s="14">
        <v>144</v>
      </c>
      <c r="E172" s="27">
        <f>SUM(C172:D172)</f>
        <v>182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>
        <f t="shared" si="107"/>
        <v>38</v>
      </c>
      <c r="P172" s="27">
        <f t="shared" si="108"/>
        <v>144</v>
      </c>
      <c r="Q172" s="27">
        <f t="shared" si="109"/>
        <v>182</v>
      </c>
      <c r="R172" s="87">
        <v>2</v>
      </c>
      <c r="S172" s="27" t="str">
        <f t="shared" si="98"/>
        <v/>
      </c>
      <c r="T172" s="27" t="str">
        <f t="shared" si="99"/>
        <v/>
      </c>
      <c r="U172" s="27" t="str">
        <f t="shared" si="100"/>
        <v/>
      </c>
      <c r="V172" s="27">
        <f t="shared" si="101"/>
        <v>38</v>
      </c>
      <c r="W172" s="27">
        <f t="shared" si="102"/>
        <v>144</v>
      </c>
      <c r="X172" s="27">
        <f t="shared" si="103"/>
        <v>182</v>
      </c>
      <c r="Y172" s="27" t="str">
        <f t="shared" si="104"/>
        <v/>
      </c>
      <c r="Z172" s="27" t="str">
        <f t="shared" si="105"/>
        <v/>
      </c>
      <c r="AA172" s="27" t="str">
        <f t="shared" si="106"/>
        <v/>
      </c>
    </row>
    <row r="173" spans="1:27" ht="17.25" customHeight="1">
      <c r="A173" s="21"/>
      <c r="B173" s="19" t="s">
        <v>121</v>
      </c>
      <c r="C173" s="22">
        <f>SUM(C163:C172)</f>
        <v>639</v>
      </c>
      <c r="D173" s="22">
        <f t="shared" ref="D173:Q173" si="132">SUM(D163:D172)</f>
        <v>938</v>
      </c>
      <c r="E173" s="22">
        <f t="shared" si="132"/>
        <v>1577</v>
      </c>
      <c r="F173" s="22">
        <f t="shared" si="132"/>
        <v>0</v>
      </c>
      <c r="G173" s="22">
        <f t="shared" si="132"/>
        <v>0</v>
      </c>
      <c r="H173" s="22">
        <f t="shared" si="132"/>
        <v>0</v>
      </c>
      <c r="I173" s="22">
        <f t="shared" si="132"/>
        <v>9</v>
      </c>
      <c r="J173" s="22">
        <f t="shared" si="132"/>
        <v>16</v>
      </c>
      <c r="K173" s="22">
        <f t="shared" si="132"/>
        <v>25</v>
      </c>
      <c r="L173" s="22">
        <f t="shared" si="132"/>
        <v>0</v>
      </c>
      <c r="M173" s="22">
        <f t="shared" si="132"/>
        <v>0</v>
      </c>
      <c r="N173" s="22">
        <f t="shared" si="132"/>
        <v>0</v>
      </c>
      <c r="O173" s="22">
        <f t="shared" si="132"/>
        <v>648</v>
      </c>
      <c r="P173" s="22">
        <f t="shared" si="132"/>
        <v>954</v>
      </c>
      <c r="Q173" s="22">
        <f t="shared" si="132"/>
        <v>1602</v>
      </c>
      <c r="R173" s="90">
        <f t="shared" ref="R173" si="133">SUM(R163:R172)</f>
        <v>20</v>
      </c>
      <c r="S173" s="22">
        <f t="shared" ref="S173" si="134">SUM(S163:S172)</f>
        <v>0</v>
      </c>
      <c r="T173" s="22">
        <f t="shared" ref="T173" si="135">SUM(T163:T172)</f>
        <v>0</v>
      </c>
      <c r="U173" s="22">
        <f t="shared" ref="U173" si="136">SUM(U163:U172)</f>
        <v>0</v>
      </c>
      <c r="V173" s="22">
        <f t="shared" ref="V173" si="137">SUM(V163:V172)</f>
        <v>648</v>
      </c>
      <c r="W173" s="22">
        <f t="shared" ref="W173" si="138">SUM(W163:W172)</f>
        <v>954</v>
      </c>
      <c r="X173" s="22">
        <f t="shared" ref="X173" si="139">SUM(X163:X172)</f>
        <v>1602</v>
      </c>
      <c r="Y173" s="22">
        <f t="shared" ref="Y173" si="140">SUM(Y163:Y172)</f>
        <v>0</v>
      </c>
      <c r="Z173" s="22">
        <f t="shared" ref="Z173" si="141">SUM(Z163:Z172)</f>
        <v>0</v>
      </c>
      <c r="AA173" s="22">
        <f t="shared" ref="AA173" si="142">SUM(AA163:AA172)</f>
        <v>0</v>
      </c>
    </row>
    <row r="174" spans="1:27" ht="17.25" customHeight="1">
      <c r="A174" s="15" t="s">
        <v>178</v>
      </c>
      <c r="B174" s="16"/>
      <c r="C174" s="17"/>
      <c r="D174" s="17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89"/>
      <c r="S174" s="30" t="str">
        <f t="shared" si="98"/>
        <v/>
      </c>
      <c r="T174" s="30" t="str">
        <f t="shared" si="99"/>
        <v/>
      </c>
      <c r="U174" s="30" t="str">
        <f t="shared" si="100"/>
        <v/>
      </c>
      <c r="V174" s="30" t="str">
        <f t="shared" si="101"/>
        <v/>
      </c>
      <c r="W174" s="30" t="str">
        <f t="shared" si="102"/>
        <v/>
      </c>
      <c r="X174" s="30" t="str">
        <f t="shared" si="103"/>
        <v/>
      </c>
      <c r="Y174" s="30" t="str">
        <f t="shared" si="104"/>
        <v/>
      </c>
      <c r="Z174" s="30" t="str">
        <f t="shared" si="105"/>
        <v/>
      </c>
      <c r="AA174" s="30" t="str">
        <f t="shared" si="106"/>
        <v/>
      </c>
    </row>
    <row r="175" spans="1:27" ht="17.25" customHeight="1">
      <c r="A175" s="3"/>
      <c r="B175" s="4" t="s">
        <v>114</v>
      </c>
      <c r="C175" s="7">
        <v>347</v>
      </c>
      <c r="D175" s="7">
        <v>170</v>
      </c>
      <c r="E175" s="26">
        <f t="shared" si="86"/>
        <v>517</v>
      </c>
      <c r="F175" s="26"/>
      <c r="G175" s="26"/>
      <c r="H175" s="26"/>
      <c r="I175" s="26"/>
      <c r="J175" s="26"/>
      <c r="K175" s="26"/>
      <c r="L175" s="26"/>
      <c r="M175" s="26"/>
      <c r="N175" s="26"/>
      <c r="O175" s="26">
        <f t="shared" si="107"/>
        <v>347</v>
      </c>
      <c r="P175" s="26">
        <f t="shared" si="108"/>
        <v>170</v>
      </c>
      <c r="Q175" s="26">
        <f t="shared" si="109"/>
        <v>517</v>
      </c>
      <c r="R175" s="86">
        <v>2</v>
      </c>
      <c r="S175" s="26" t="str">
        <f t="shared" si="98"/>
        <v/>
      </c>
      <c r="T175" s="26" t="str">
        <f t="shared" si="99"/>
        <v/>
      </c>
      <c r="U175" s="26" t="str">
        <f t="shared" si="100"/>
        <v/>
      </c>
      <c r="V175" s="26">
        <f t="shared" si="101"/>
        <v>347</v>
      </c>
      <c r="W175" s="26">
        <f t="shared" si="102"/>
        <v>170</v>
      </c>
      <c r="X175" s="26">
        <f t="shared" si="103"/>
        <v>517</v>
      </c>
      <c r="Y175" s="26" t="str">
        <f t="shared" si="104"/>
        <v/>
      </c>
      <c r="Z175" s="26" t="str">
        <f t="shared" si="105"/>
        <v/>
      </c>
      <c r="AA175" s="26" t="str">
        <f t="shared" si="106"/>
        <v/>
      </c>
    </row>
    <row r="176" spans="1:27" ht="17.25" customHeight="1">
      <c r="A176" s="12"/>
      <c r="B176" s="13" t="s">
        <v>115</v>
      </c>
      <c r="C176" s="14">
        <v>200</v>
      </c>
      <c r="D176" s="14">
        <v>228</v>
      </c>
      <c r="E176" s="27">
        <f t="shared" si="86"/>
        <v>428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>
        <f t="shared" si="107"/>
        <v>200</v>
      </c>
      <c r="P176" s="27">
        <f t="shared" si="108"/>
        <v>228</v>
      </c>
      <c r="Q176" s="27">
        <f t="shared" si="109"/>
        <v>428</v>
      </c>
      <c r="R176" s="87">
        <v>2</v>
      </c>
      <c r="S176" s="27" t="str">
        <f t="shared" si="98"/>
        <v/>
      </c>
      <c r="T176" s="27" t="str">
        <f t="shared" si="99"/>
        <v/>
      </c>
      <c r="U176" s="27" t="str">
        <f t="shared" si="100"/>
        <v/>
      </c>
      <c r="V176" s="27">
        <f t="shared" si="101"/>
        <v>200</v>
      </c>
      <c r="W176" s="27">
        <f t="shared" si="102"/>
        <v>228</v>
      </c>
      <c r="X176" s="27">
        <f t="shared" si="103"/>
        <v>428</v>
      </c>
      <c r="Y176" s="27" t="str">
        <f t="shared" si="104"/>
        <v/>
      </c>
      <c r="Z176" s="27" t="str">
        <f t="shared" si="105"/>
        <v/>
      </c>
      <c r="AA176" s="27" t="str">
        <f t="shared" si="106"/>
        <v/>
      </c>
    </row>
    <row r="177" spans="1:27" ht="17.25" customHeight="1">
      <c r="A177" s="21"/>
      <c r="B177" s="19" t="s">
        <v>121</v>
      </c>
      <c r="C177" s="22">
        <f>SUM(C175:C176)</f>
        <v>547</v>
      </c>
      <c r="D177" s="22">
        <f t="shared" ref="D177:Q177" si="143">SUM(D175:D176)</f>
        <v>398</v>
      </c>
      <c r="E177" s="22">
        <f t="shared" si="143"/>
        <v>945</v>
      </c>
      <c r="F177" s="22">
        <f t="shared" si="143"/>
        <v>0</v>
      </c>
      <c r="G177" s="22">
        <f t="shared" si="143"/>
        <v>0</v>
      </c>
      <c r="H177" s="22">
        <f t="shared" si="143"/>
        <v>0</v>
      </c>
      <c r="I177" s="22">
        <f t="shared" si="143"/>
        <v>0</v>
      </c>
      <c r="J177" s="22">
        <f t="shared" si="143"/>
        <v>0</v>
      </c>
      <c r="K177" s="22">
        <f t="shared" si="143"/>
        <v>0</v>
      </c>
      <c r="L177" s="22">
        <f t="shared" si="143"/>
        <v>0</v>
      </c>
      <c r="M177" s="22">
        <f t="shared" si="143"/>
        <v>0</v>
      </c>
      <c r="N177" s="22">
        <f t="shared" si="143"/>
        <v>0</v>
      </c>
      <c r="O177" s="22">
        <f t="shared" si="143"/>
        <v>547</v>
      </c>
      <c r="P177" s="22">
        <f t="shared" si="143"/>
        <v>398</v>
      </c>
      <c r="Q177" s="22">
        <f t="shared" si="143"/>
        <v>945</v>
      </c>
      <c r="R177" s="90">
        <f t="shared" ref="R177" si="144">SUM(R175:R176)</f>
        <v>4</v>
      </c>
      <c r="S177" s="22">
        <f t="shared" ref="S177" si="145">SUM(S175:S176)</f>
        <v>0</v>
      </c>
      <c r="T177" s="22">
        <f t="shared" ref="T177" si="146">SUM(T175:T176)</f>
        <v>0</v>
      </c>
      <c r="U177" s="22">
        <f t="shared" ref="U177" si="147">SUM(U175:U176)</f>
        <v>0</v>
      </c>
      <c r="V177" s="22">
        <f t="shared" ref="V177" si="148">SUM(V175:V176)</f>
        <v>547</v>
      </c>
      <c r="W177" s="22">
        <f t="shared" ref="W177" si="149">SUM(W175:W176)</f>
        <v>398</v>
      </c>
      <c r="X177" s="22">
        <f t="shared" ref="X177" si="150">SUM(X175:X176)</f>
        <v>945</v>
      </c>
      <c r="Y177" s="22">
        <f t="shared" ref="Y177" si="151">SUM(Y175:Y176)</f>
        <v>0</v>
      </c>
      <c r="Z177" s="22">
        <f t="shared" ref="Z177" si="152">SUM(Z175:Z176)</f>
        <v>0</v>
      </c>
      <c r="AA177" s="22">
        <f t="shared" ref="AA177" si="153">SUM(AA175:AA176)</f>
        <v>0</v>
      </c>
    </row>
    <row r="178" spans="1:27" ht="17.25" customHeight="1">
      <c r="A178" s="15" t="s">
        <v>131</v>
      </c>
      <c r="B178" s="16"/>
      <c r="C178" s="17"/>
      <c r="D178" s="17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89"/>
      <c r="S178" s="30" t="str">
        <f t="shared" si="98"/>
        <v/>
      </c>
      <c r="T178" s="30" t="str">
        <f t="shared" si="99"/>
        <v/>
      </c>
      <c r="U178" s="30" t="str">
        <f t="shared" si="100"/>
        <v/>
      </c>
      <c r="V178" s="30" t="str">
        <f t="shared" si="101"/>
        <v/>
      </c>
      <c r="W178" s="30" t="str">
        <f t="shared" si="102"/>
        <v/>
      </c>
      <c r="X178" s="30" t="str">
        <f t="shared" si="103"/>
        <v/>
      </c>
      <c r="Y178" s="30" t="str">
        <f t="shared" si="104"/>
        <v/>
      </c>
      <c r="Z178" s="30" t="str">
        <f t="shared" si="105"/>
        <v/>
      </c>
      <c r="AA178" s="30" t="str">
        <f t="shared" si="106"/>
        <v/>
      </c>
    </row>
    <row r="179" spans="1:27" ht="17.25" customHeight="1">
      <c r="A179" s="3"/>
      <c r="B179" s="4" t="s">
        <v>116</v>
      </c>
      <c r="C179" s="7">
        <v>25</v>
      </c>
      <c r="D179" s="7">
        <v>111</v>
      </c>
      <c r="E179" s="26">
        <f>SUM(C179:D179)</f>
        <v>136</v>
      </c>
      <c r="F179" s="26"/>
      <c r="G179" s="26"/>
      <c r="H179" s="26"/>
      <c r="I179" s="26"/>
      <c r="J179" s="26"/>
      <c r="K179" s="26"/>
      <c r="L179" s="26"/>
      <c r="M179" s="26"/>
      <c r="N179" s="26"/>
      <c r="O179" s="26">
        <f t="shared" si="107"/>
        <v>25</v>
      </c>
      <c r="P179" s="26">
        <f t="shared" si="108"/>
        <v>111</v>
      </c>
      <c r="Q179" s="26">
        <f t="shared" si="109"/>
        <v>136</v>
      </c>
      <c r="R179" s="86">
        <v>3</v>
      </c>
      <c r="S179" s="26" t="str">
        <f t="shared" si="98"/>
        <v/>
      </c>
      <c r="T179" s="26" t="str">
        <f t="shared" si="99"/>
        <v/>
      </c>
      <c r="U179" s="26" t="str">
        <f t="shared" si="100"/>
        <v/>
      </c>
      <c r="V179" s="26" t="str">
        <f t="shared" si="101"/>
        <v/>
      </c>
      <c r="W179" s="26" t="str">
        <f t="shared" si="102"/>
        <v/>
      </c>
      <c r="X179" s="26" t="str">
        <f t="shared" si="103"/>
        <v/>
      </c>
      <c r="Y179" s="26">
        <f t="shared" si="104"/>
        <v>25</v>
      </c>
      <c r="Z179" s="26">
        <f t="shared" si="105"/>
        <v>111</v>
      </c>
      <c r="AA179" s="26">
        <f t="shared" si="106"/>
        <v>136</v>
      </c>
    </row>
    <row r="180" spans="1:27" ht="17.25" customHeight="1">
      <c r="A180" s="3"/>
      <c r="B180" s="4" t="s">
        <v>117</v>
      </c>
      <c r="C180" s="7">
        <v>2</v>
      </c>
      <c r="D180" s="7">
        <v>48</v>
      </c>
      <c r="E180" s="26">
        <f>SUM(C180:D180)</f>
        <v>50</v>
      </c>
      <c r="F180" s="26"/>
      <c r="G180" s="26"/>
      <c r="H180" s="26"/>
      <c r="I180" s="26"/>
      <c r="J180" s="26"/>
      <c r="K180" s="26"/>
      <c r="L180" s="26"/>
      <c r="M180" s="26"/>
      <c r="N180" s="26"/>
      <c r="O180" s="26">
        <f t="shared" si="107"/>
        <v>2</v>
      </c>
      <c r="P180" s="26">
        <f t="shared" si="108"/>
        <v>48</v>
      </c>
      <c r="Q180" s="26">
        <f t="shared" si="109"/>
        <v>50</v>
      </c>
      <c r="R180" s="86">
        <v>2</v>
      </c>
      <c r="S180" s="26" t="str">
        <f t="shared" si="98"/>
        <v/>
      </c>
      <c r="T180" s="26" t="str">
        <f t="shared" si="99"/>
        <v/>
      </c>
      <c r="U180" s="26" t="str">
        <f t="shared" si="100"/>
        <v/>
      </c>
      <c r="V180" s="26">
        <f t="shared" si="101"/>
        <v>2</v>
      </c>
      <c r="W180" s="26">
        <f t="shared" si="102"/>
        <v>48</v>
      </c>
      <c r="X180" s="26">
        <f t="shared" si="103"/>
        <v>50</v>
      </c>
      <c r="Y180" s="26" t="str">
        <f t="shared" si="104"/>
        <v/>
      </c>
      <c r="Z180" s="26" t="str">
        <f t="shared" si="105"/>
        <v/>
      </c>
      <c r="AA180" s="26" t="str">
        <f t="shared" si="106"/>
        <v/>
      </c>
    </row>
    <row r="181" spans="1:27" ht="17.25" customHeight="1">
      <c r="A181" s="3"/>
      <c r="B181" s="4" t="s">
        <v>118</v>
      </c>
      <c r="C181" s="7">
        <v>5</v>
      </c>
      <c r="D181" s="7">
        <v>87</v>
      </c>
      <c r="E181" s="26">
        <f>SUM(C181:D181)</f>
        <v>92</v>
      </c>
      <c r="F181" s="26"/>
      <c r="G181" s="26"/>
      <c r="H181" s="26"/>
      <c r="I181" s="26"/>
      <c r="J181" s="26"/>
      <c r="K181" s="26"/>
      <c r="L181" s="26"/>
      <c r="M181" s="26"/>
      <c r="N181" s="26"/>
      <c r="O181" s="26">
        <f t="shared" si="107"/>
        <v>5</v>
      </c>
      <c r="P181" s="26">
        <f t="shared" si="108"/>
        <v>87</v>
      </c>
      <c r="Q181" s="26">
        <f t="shared" si="109"/>
        <v>92</v>
      </c>
      <c r="R181" s="86">
        <v>2</v>
      </c>
      <c r="S181" s="26" t="str">
        <f t="shared" si="98"/>
        <v/>
      </c>
      <c r="T181" s="26" t="str">
        <f t="shared" si="99"/>
        <v/>
      </c>
      <c r="U181" s="26" t="str">
        <f t="shared" si="100"/>
        <v/>
      </c>
      <c r="V181" s="26">
        <f t="shared" si="101"/>
        <v>5</v>
      </c>
      <c r="W181" s="26">
        <f t="shared" si="102"/>
        <v>87</v>
      </c>
      <c r="X181" s="26">
        <f t="shared" si="103"/>
        <v>92</v>
      </c>
      <c r="Y181" s="26" t="str">
        <f t="shared" si="104"/>
        <v/>
      </c>
      <c r="Z181" s="26" t="str">
        <f t="shared" si="105"/>
        <v/>
      </c>
      <c r="AA181" s="26" t="str">
        <f t="shared" si="106"/>
        <v/>
      </c>
    </row>
    <row r="182" spans="1:27" ht="17.25" customHeight="1">
      <c r="A182" s="12"/>
      <c r="B182" s="13" t="s">
        <v>132</v>
      </c>
      <c r="C182" s="14">
        <v>7</v>
      </c>
      <c r="D182" s="14">
        <v>35</v>
      </c>
      <c r="E182" s="27">
        <f>SUM(C182:D182)</f>
        <v>42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27">
        <f t="shared" si="107"/>
        <v>7</v>
      </c>
      <c r="P182" s="27">
        <f t="shared" si="108"/>
        <v>35</v>
      </c>
      <c r="Q182" s="27">
        <f t="shared" si="109"/>
        <v>42</v>
      </c>
      <c r="R182" s="87">
        <v>3</v>
      </c>
      <c r="S182" s="27" t="str">
        <f t="shared" si="98"/>
        <v/>
      </c>
      <c r="T182" s="27" t="str">
        <f t="shared" si="99"/>
        <v/>
      </c>
      <c r="U182" s="27" t="str">
        <f t="shared" si="100"/>
        <v/>
      </c>
      <c r="V182" s="27" t="str">
        <f t="shared" si="101"/>
        <v/>
      </c>
      <c r="W182" s="27" t="str">
        <f t="shared" si="102"/>
        <v/>
      </c>
      <c r="X182" s="27" t="str">
        <f t="shared" si="103"/>
        <v/>
      </c>
      <c r="Y182" s="27">
        <f t="shared" si="104"/>
        <v>7</v>
      </c>
      <c r="Z182" s="27">
        <f t="shared" si="105"/>
        <v>35</v>
      </c>
      <c r="AA182" s="27">
        <f t="shared" si="106"/>
        <v>42</v>
      </c>
    </row>
    <row r="183" spans="1:27" ht="17.25" customHeight="1">
      <c r="A183" s="33"/>
      <c r="B183" s="34" t="s">
        <v>121</v>
      </c>
      <c r="C183" s="35">
        <f>SUM(C179:C182)</f>
        <v>39</v>
      </c>
      <c r="D183" s="35">
        <f t="shared" ref="D183:Q183" si="154">SUM(D179:D182)</f>
        <v>281</v>
      </c>
      <c r="E183" s="35">
        <f t="shared" si="154"/>
        <v>320</v>
      </c>
      <c r="F183" s="35">
        <f t="shared" si="154"/>
        <v>0</v>
      </c>
      <c r="G183" s="35">
        <f t="shared" si="154"/>
        <v>0</v>
      </c>
      <c r="H183" s="35">
        <f t="shared" si="154"/>
        <v>0</v>
      </c>
      <c r="I183" s="35">
        <f t="shared" si="154"/>
        <v>0</v>
      </c>
      <c r="J183" s="35">
        <f t="shared" si="154"/>
        <v>0</v>
      </c>
      <c r="K183" s="35">
        <f t="shared" si="154"/>
        <v>0</v>
      </c>
      <c r="L183" s="35">
        <f t="shared" si="154"/>
        <v>0</v>
      </c>
      <c r="M183" s="35">
        <f t="shared" si="154"/>
        <v>0</v>
      </c>
      <c r="N183" s="35">
        <f t="shared" si="154"/>
        <v>0</v>
      </c>
      <c r="O183" s="35">
        <f t="shared" si="154"/>
        <v>39</v>
      </c>
      <c r="P183" s="35">
        <f t="shared" si="154"/>
        <v>281</v>
      </c>
      <c r="Q183" s="35">
        <f t="shared" si="154"/>
        <v>320</v>
      </c>
      <c r="R183" s="92">
        <f t="shared" ref="R183" si="155">SUM(R179:R182)</f>
        <v>10</v>
      </c>
      <c r="S183" s="35">
        <f t="shared" ref="S183" si="156">SUM(S179:S182)</f>
        <v>0</v>
      </c>
      <c r="T183" s="35">
        <f t="shared" ref="T183" si="157">SUM(T179:T182)</f>
        <v>0</v>
      </c>
      <c r="U183" s="35">
        <f t="shared" ref="U183" si="158">SUM(U179:U182)</f>
        <v>0</v>
      </c>
      <c r="V183" s="35">
        <f t="shared" ref="V183" si="159">SUM(V179:V182)</f>
        <v>7</v>
      </c>
      <c r="W183" s="35">
        <f t="shared" ref="W183" si="160">SUM(W179:W182)</f>
        <v>135</v>
      </c>
      <c r="X183" s="35">
        <f t="shared" ref="X183" si="161">SUM(X179:X182)</f>
        <v>142</v>
      </c>
      <c r="Y183" s="35">
        <f t="shared" ref="Y183" si="162">SUM(Y179:Y182)</f>
        <v>32</v>
      </c>
      <c r="Z183" s="35">
        <f t="shared" ref="Z183" si="163">SUM(Z179:Z182)</f>
        <v>146</v>
      </c>
      <c r="AA183" s="35">
        <f t="shared" ref="AA183" si="164">SUM(AA179:AA182)</f>
        <v>178</v>
      </c>
    </row>
    <row r="184" spans="1:27" ht="17.25" customHeight="1">
      <c r="A184" s="33"/>
      <c r="B184" s="34" t="s">
        <v>168</v>
      </c>
      <c r="C184" s="35">
        <f>C9+C34+C47+C87+C121+C133+C153+C161+C173+C177+C183</f>
        <v>10572</v>
      </c>
      <c r="D184" s="35">
        <f t="shared" ref="D184:Q184" si="165">D9+D34+D47+D87+D121+D133+D153+D161+D173+D177+D183</f>
        <v>12257</v>
      </c>
      <c r="E184" s="35">
        <f t="shared" si="165"/>
        <v>22829</v>
      </c>
      <c r="F184" s="35">
        <f t="shared" si="165"/>
        <v>37</v>
      </c>
      <c r="G184" s="35">
        <f t="shared" si="165"/>
        <v>128</v>
      </c>
      <c r="H184" s="35">
        <f t="shared" si="165"/>
        <v>165</v>
      </c>
      <c r="I184" s="35">
        <f t="shared" si="165"/>
        <v>461</v>
      </c>
      <c r="J184" s="35">
        <f t="shared" si="165"/>
        <v>442</v>
      </c>
      <c r="K184" s="35">
        <f t="shared" si="165"/>
        <v>888</v>
      </c>
      <c r="L184" s="35">
        <f t="shared" si="165"/>
        <v>4</v>
      </c>
      <c r="M184" s="35">
        <f t="shared" si="165"/>
        <v>3</v>
      </c>
      <c r="N184" s="35">
        <f t="shared" si="165"/>
        <v>7</v>
      </c>
      <c r="O184" s="35">
        <f t="shared" si="165"/>
        <v>11074</v>
      </c>
      <c r="P184" s="35">
        <f t="shared" si="165"/>
        <v>12830</v>
      </c>
      <c r="Q184" s="35">
        <f t="shared" si="165"/>
        <v>23904</v>
      </c>
      <c r="R184" s="92">
        <f t="shared" ref="R184" si="166">R9+R34+R47+R87+R121+R133+R153+R161+R173+R177+R183</f>
        <v>285</v>
      </c>
      <c r="S184" s="35">
        <f t="shared" ref="S184" si="167">S9+S34+S47+S87+S121+S133+S153+S161+S173+S177+S183</f>
        <v>1101</v>
      </c>
      <c r="T184" s="35">
        <f t="shared" ref="T184" si="168">T9+T34+T47+T87+T121+T133+T153+T161+T173+T177+T183</f>
        <v>3356</v>
      </c>
      <c r="U184" s="35">
        <f t="shared" ref="U184" si="169">U9+U34+U47+U87+U121+U133+U153+U161+U173+U177+U183</f>
        <v>4457</v>
      </c>
      <c r="V184" s="35">
        <f t="shared" ref="V184" si="170">V9+V34+V47+V87+V121+V133+V153+V161+V173+V177+V183</f>
        <v>9941</v>
      </c>
      <c r="W184" s="35">
        <f t="shared" ref="W184" si="171">W9+W34+W47+W87+W121+W133+W153+W161+W173+W177+W183</f>
        <v>9328</v>
      </c>
      <c r="X184" s="35">
        <f t="shared" ref="X184" si="172">X9+X34+X47+X87+X121+X133+X153+X161+X173+X177+X183</f>
        <v>19269</v>
      </c>
      <c r="Y184" s="35">
        <f t="shared" ref="Y184" si="173">Y9+Y34+Y47+Y87+Y121+Y133+Y153+Y161+Y173+Y177+Y183</f>
        <v>32</v>
      </c>
      <c r="Z184" s="35">
        <f t="shared" ref="Z184" si="174">Z9+Z34+Z47+Z87+Z121+Z133+Z153+Z161+Z173+Z177+Z183</f>
        <v>146</v>
      </c>
      <c r="AA184" s="35">
        <f t="shared" ref="AA184" si="175">AA9+AA34+AA47+AA87+AA121+AA133+AA153+AA161+AA173+AA177+AA183</f>
        <v>178</v>
      </c>
    </row>
    <row r="186" spans="1:27" ht="17.25" customHeight="1">
      <c r="B186" s="36" t="s">
        <v>231</v>
      </c>
    </row>
  </sheetData>
  <sortState ref="B179:P182">
    <sortCondition ref="B179:B182"/>
  </sortState>
  <mergeCells count="10">
    <mergeCell ref="Y2:AA2"/>
    <mergeCell ref="C2:E2"/>
    <mergeCell ref="I2:K2"/>
    <mergeCell ref="L2:N2"/>
    <mergeCell ref="A1:X1"/>
    <mergeCell ref="O2:Q2"/>
    <mergeCell ref="A2:B3"/>
    <mergeCell ref="S2:U2"/>
    <mergeCell ref="V2:X2"/>
    <mergeCell ref="R2:R3"/>
  </mergeCells>
  <pageMargins left="0.15748031496062992" right="0.23622047244094491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57"/>
  <sheetViews>
    <sheetView tabSelected="1" workbookViewId="0">
      <pane ySplit="3" topLeftCell="A4" activePane="bottomLeft" state="frozen"/>
      <selection pane="bottomLeft" activeCell="F6" sqref="F6"/>
    </sheetView>
  </sheetViews>
  <sheetFormatPr defaultRowHeight="17.25" customHeight="1"/>
  <cols>
    <col min="1" max="1" width="3.375" style="36" customWidth="1"/>
    <col min="2" max="2" width="38.5" style="36" customWidth="1"/>
    <col min="3" max="17" width="5.75" style="37" customWidth="1"/>
    <col min="18" max="18" width="4.625" style="37" hidden="1" customWidth="1"/>
    <col min="19" max="27" width="5.75" style="37" customWidth="1"/>
    <col min="28" max="16384" width="9" style="25"/>
  </cols>
  <sheetData>
    <row r="1" spans="1:27" ht="25.5" customHeight="1">
      <c r="A1" s="176" t="s">
        <v>170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25"/>
      <c r="Z1" s="25"/>
      <c r="AA1" s="25"/>
    </row>
    <row r="2" spans="1:27" ht="39" customHeight="1">
      <c r="A2" s="177" t="s">
        <v>140</v>
      </c>
      <c r="B2" s="177"/>
      <c r="C2" s="175" t="s">
        <v>134</v>
      </c>
      <c r="D2" s="175"/>
      <c r="E2" s="175"/>
      <c r="F2" s="29"/>
      <c r="G2" s="29" t="s">
        <v>135</v>
      </c>
      <c r="H2" s="29"/>
      <c r="I2" s="175" t="s">
        <v>138</v>
      </c>
      <c r="J2" s="175"/>
      <c r="K2" s="175"/>
      <c r="L2" s="175" t="s">
        <v>139</v>
      </c>
      <c r="M2" s="175"/>
      <c r="N2" s="175"/>
      <c r="O2" s="175" t="s">
        <v>168</v>
      </c>
      <c r="P2" s="175"/>
      <c r="Q2" s="175"/>
      <c r="R2" s="186"/>
      <c r="S2" s="172" t="s">
        <v>232</v>
      </c>
      <c r="T2" s="173"/>
      <c r="U2" s="174"/>
      <c r="V2" s="172" t="s">
        <v>233</v>
      </c>
      <c r="W2" s="173"/>
      <c r="X2" s="174"/>
      <c r="Y2" s="181" t="s">
        <v>169</v>
      </c>
      <c r="Z2" s="182"/>
      <c r="AA2" s="183"/>
    </row>
    <row r="3" spans="1:27" ht="17.25" customHeight="1">
      <c r="A3" s="177"/>
      <c r="B3" s="177"/>
      <c r="C3" s="40" t="s">
        <v>136</v>
      </c>
      <c r="D3" s="40" t="s">
        <v>137</v>
      </c>
      <c r="E3" s="29" t="s">
        <v>121</v>
      </c>
      <c r="F3" s="40" t="s">
        <v>136</v>
      </c>
      <c r="G3" s="40" t="s">
        <v>137</v>
      </c>
      <c r="H3" s="29" t="s">
        <v>121</v>
      </c>
      <c r="I3" s="40" t="s">
        <v>136</v>
      </c>
      <c r="J3" s="40" t="s">
        <v>137</v>
      </c>
      <c r="K3" s="29" t="s">
        <v>121</v>
      </c>
      <c r="L3" s="40" t="s">
        <v>136</v>
      </c>
      <c r="M3" s="40" t="s">
        <v>137</v>
      </c>
      <c r="N3" s="29" t="s">
        <v>121</v>
      </c>
      <c r="O3" s="40" t="s">
        <v>136</v>
      </c>
      <c r="P3" s="40" t="s">
        <v>137</v>
      </c>
      <c r="Q3" s="29" t="s">
        <v>121</v>
      </c>
      <c r="R3" s="187"/>
      <c r="S3" s="40" t="s">
        <v>136</v>
      </c>
      <c r="T3" s="40" t="s">
        <v>137</v>
      </c>
      <c r="U3" s="29" t="s">
        <v>121</v>
      </c>
      <c r="V3" s="40" t="s">
        <v>136</v>
      </c>
      <c r="W3" s="40" t="s">
        <v>137</v>
      </c>
      <c r="X3" s="29" t="s">
        <v>121</v>
      </c>
      <c r="Y3" s="40" t="s">
        <v>136</v>
      </c>
      <c r="Z3" s="40" t="s">
        <v>137</v>
      </c>
      <c r="AA3" s="29" t="s">
        <v>121</v>
      </c>
    </row>
    <row r="4" spans="1:27" ht="17.25" customHeight="1">
      <c r="A4" s="1" t="s">
        <v>122</v>
      </c>
      <c r="B4" s="41"/>
      <c r="C4" s="48"/>
      <c r="D4" s="48"/>
      <c r="E4" s="49"/>
      <c r="F4" s="48"/>
      <c r="G4" s="48"/>
      <c r="H4" s="49"/>
      <c r="I4" s="48"/>
      <c r="J4" s="48"/>
      <c r="K4" s="49"/>
      <c r="L4" s="48"/>
      <c r="M4" s="48"/>
      <c r="N4" s="49"/>
      <c r="O4" s="48"/>
      <c r="P4" s="48"/>
      <c r="Q4" s="49"/>
      <c r="R4" s="49"/>
      <c r="S4" s="48"/>
      <c r="T4" s="48"/>
      <c r="U4" s="49"/>
      <c r="V4" s="48"/>
      <c r="W4" s="48"/>
      <c r="X4" s="49"/>
      <c r="Y4" s="48"/>
      <c r="Z4" s="48"/>
      <c r="AA4" s="49"/>
    </row>
    <row r="5" spans="1:27" ht="17.25" customHeight="1">
      <c r="A5" s="43"/>
      <c r="B5" s="46" t="s">
        <v>0</v>
      </c>
      <c r="C5" s="50">
        <v>12</v>
      </c>
      <c r="D5" s="50">
        <v>50</v>
      </c>
      <c r="E5" s="26">
        <f>SUM(C5:D5)</f>
        <v>62</v>
      </c>
      <c r="F5" s="26"/>
      <c r="G5" s="26"/>
      <c r="H5" s="26"/>
      <c r="I5" s="26"/>
      <c r="J5" s="26"/>
      <c r="K5" s="26"/>
      <c r="L5" s="26"/>
      <c r="M5" s="26"/>
      <c r="N5" s="26"/>
      <c r="O5" s="26">
        <f>C5+F5+I5+L5</f>
        <v>12</v>
      </c>
      <c r="P5" s="26">
        <f>D5+G5+J5+M5</f>
        <v>50</v>
      </c>
      <c r="Q5" s="26">
        <f>E5+H5+K5+N5</f>
        <v>62</v>
      </c>
      <c r="R5" s="26">
        <v>1</v>
      </c>
      <c r="S5" s="26">
        <f>IF(R5=1,O5,"")</f>
        <v>12</v>
      </c>
      <c r="T5" s="26">
        <f>IF(R5=1,P5,"")</f>
        <v>50</v>
      </c>
      <c r="U5" s="26">
        <f>IF(R5=1,Q5,"")</f>
        <v>62</v>
      </c>
      <c r="V5" s="26" t="str">
        <f>IF(R5=2,O5,"")</f>
        <v/>
      </c>
      <c r="W5" s="26" t="str">
        <f>IF(R5=2,P5,"")</f>
        <v/>
      </c>
      <c r="X5" s="26" t="str">
        <f>IF(R5=2,Q5,"")</f>
        <v/>
      </c>
      <c r="Y5" s="26" t="str">
        <f>IF(R5=3,O5,"")</f>
        <v/>
      </c>
      <c r="Z5" s="26" t="str">
        <f>IF(R5=3,P5,"")</f>
        <v/>
      </c>
      <c r="AA5" s="26" t="str">
        <f>IF(R5=3,Q5,"")</f>
        <v/>
      </c>
    </row>
    <row r="6" spans="1:27" ht="17.25" customHeight="1">
      <c r="A6" s="43"/>
      <c r="B6" s="46" t="s">
        <v>1</v>
      </c>
      <c r="C6" s="50">
        <v>28</v>
      </c>
      <c r="D6" s="50">
        <v>57</v>
      </c>
      <c r="E6" s="26">
        <f t="shared" ref="E6:E69" si="0">SUM(C6:D6)</f>
        <v>85</v>
      </c>
      <c r="F6" s="26"/>
      <c r="G6" s="26"/>
      <c r="H6" s="26"/>
      <c r="I6" s="26"/>
      <c r="J6" s="26"/>
      <c r="K6" s="26"/>
      <c r="L6" s="26"/>
      <c r="M6" s="26"/>
      <c r="N6" s="26"/>
      <c r="O6" s="26">
        <f t="shared" ref="O6:O69" si="1">C6+F6+I6+L6</f>
        <v>28</v>
      </c>
      <c r="P6" s="26">
        <f t="shared" ref="P6:P69" si="2">D6+G6+J6+M6</f>
        <v>57</v>
      </c>
      <c r="Q6" s="26">
        <f t="shared" ref="Q6:Q69" si="3">E6+H6+K6+N6</f>
        <v>85</v>
      </c>
      <c r="R6" s="26">
        <v>1</v>
      </c>
      <c r="S6" s="26">
        <f t="shared" ref="S6:S69" si="4">IF(R6=1,O6,"")</f>
        <v>28</v>
      </c>
      <c r="T6" s="26">
        <f t="shared" ref="T6:T69" si="5">IF(R6=1,P6,"")</f>
        <v>57</v>
      </c>
      <c r="U6" s="26">
        <f t="shared" ref="U6:U69" si="6">IF(R6=1,Q6,"")</f>
        <v>85</v>
      </c>
      <c r="V6" s="26" t="str">
        <f t="shared" ref="V6:V69" si="7">IF(R6=2,O6,"")</f>
        <v/>
      </c>
      <c r="W6" s="26" t="str">
        <f t="shared" ref="W6:W69" si="8">IF(R6=2,P6,"")</f>
        <v/>
      </c>
      <c r="X6" s="26" t="str">
        <f t="shared" ref="X6:X69" si="9">IF(R6=2,Q6,"")</f>
        <v/>
      </c>
      <c r="Y6" s="26" t="str">
        <f t="shared" ref="Y6:Y69" si="10">IF(R6=3,O6,"")</f>
        <v/>
      </c>
      <c r="Z6" s="26" t="str">
        <f t="shared" ref="Z6:Z69" si="11">IF(R6=3,P6,"")</f>
        <v/>
      </c>
      <c r="AA6" s="26" t="str">
        <f t="shared" ref="AA6:AA69" si="12">IF(R6=3,Q6,"")</f>
        <v/>
      </c>
    </row>
    <row r="7" spans="1:27" ht="17.25" customHeight="1">
      <c r="A7" s="53"/>
      <c r="B7" s="54" t="s">
        <v>3</v>
      </c>
      <c r="C7" s="55">
        <v>9</v>
      </c>
      <c r="D7" s="55">
        <v>49</v>
      </c>
      <c r="E7" s="27">
        <f t="shared" si="0"/>
        <v>58</v>
      </c>
      <c r="F7" s="27"/>
      <c r="G7" s="27"/>
      <c r="H7" s="27"/>
      <c r="I7" s="27"/>
      <c r="J7" s="27"/>
      <c r="K7" s="27"/>
      <c r="L7" s="27"/>
      <c r="M7" s="27"/>
      <c r="N7" s="27"/>
      <c r="O7" s="27">
        <f t="shared" si="1"/>
        <v>9</v>
      </c>
      <c r="P7" s="27">
        <f t="shared" si="2"/>
        <v>49</v>
      </c>
      <c r="Q7" s="27">
        <f t="shared" si="3"/>
        <v>58</v>
      </c>
      <c r="R7" s="27">
        <v>1</v>
      </c>
      <c r="S7" s="27">
        <f t="shared" si="4"/>
        <v>9</v>
      </c>
      <c r="T7" s="27">
        <f t="shared" si="5"/>
        <v>49</v>
      </c>
      <c r="U7" s="27">
        <f t="shared" si="6"/>
        <v>58</v>
      </c>
      <c r="V7" s="27" t="str">
        <f t="shared" si="7"/>
        <v/>
      </c>
      <c r="W7" s="27" t="str">
        <f t="shared" si="8"/>
        <v/>
      </c>
      <c r="X7" s="27" t="str">
        <f t="shared" si="9"/>
        <v/>
      </c>
      <c r="Y7" s="27" t="str">
        <f t="shared" si="10"/>
        <v/>
      </c>
      <c r="Z7" s="27" t="str">
        <f t="shared" si="11"/>
        <v/>
      </c>
      <c r="AA7" s="27" t="str">
        <f t="shared" si="12"/>
        <v/>
      </c>
    </row>
    <row r="8" spans="1:27" ht="17.25" customHeight="1">
      <c r="A8" s="58"/>
      <c r="B8" s="59" t="s">
        <v>121</v>
      </c>
      <c r="C8" s="60">
        <f>SUM(C5:C7)</f>
        <v>49</v>
      </c>
      <c r="D8" s="60">
        <f t="shared" ref="D8:AA8" si="13">SUM(D5:D7)</f>
        <v>156</v>
      </c>
      <c r="E8" s="60">
        <f t="shared" si="13"/>
        <v>205</v>
      </c>
      <c r="F8" s="60">
        <f t="shared" si="13"/>
        <v>0</v>
      </c>
      <c r="G8" s="60">
        <f t="shared" si="13"/>
        <v>0</v>
      </c>
      <c r="H8" s="60">
        <f t="shared" si="13"/>
        <v>0</v>
      </c>
      <c r="I8" s="60">
        <f t="shared" si="13"/>
        <v>0</v>
      </c>
      <c r="J8" s="60">
        <f t="shared" si="13"/>
        <v>0</v>
      </c>
      <c r="K8" s="60">
        <f t="shared" si="13"/>
        <v>0</v>
      </c>
      <c r="L8" s="60">
        <f t="shared" si="13"/>
        <v>0</v>
      </c>
      <c r="M8" s="60">
        <f t="shared" si="13"/>
        <v>0</v>
      </c>
      <c r="N8" s="60">
        <f t="shared" si="13"/>
        <v>0</v>
      </c>
      <c r="O8" s="60">
        <f t="shared" si="13"/>
        <v>49</v>
      </c>
      <c r="P8" s="60">
        <f t="shared" si="13"/>
        <v>156</v>
      </c>
      <c r="Q8" s="60">
        <f t="shared" si="13"/>
        <v>205</v>
      </c>
      <c r="R8" s="60"/>
      <c r="S8" s="60">
        <f t="shared" si="13"/>
        <v>49</v>
      </c>
      <c r="T8" s="60">
        <f t="shared" si="13"/>
        <v>156</v>
      </c>
      <c r="U8" s="60">
        <f t="shared" si="13"/>
        <v>205</v>
      </c>
      <c r="V8" s="60">
        <f t="shared" si="13"/>
        <v>0</v>
      </c>
      <c r="W8" s="60">
        <f t="shared" si="13"/>
        <v>0</v>
      </c>
      <c r="X8" s="60">
        <f t="shared" si="13"/>
        <v>0</v>
      </c>
      <c r="Y8" s="60">
        <f t="shared" si="13"/>
        <v>0</v>
      </c>
      <c r="Z8" s="60">
        <f t="shared" si="13"/>
        <v>0</v>
      </c>
      <c r="AA8" s="60">
        <f t="shared" si="13"/>
        <v>0</v>
      </c>
    </row>
    <row r="9" spans="1:27" ht="17.25" customHeight="1">
      <c r="A9" s="15" t="s">
        <v>123</v>
      </c>
      <c r="B9" s="56"/>
      <c r="C9" s="57"/>
      <c r="D9" s="5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 t="str">
        <f t="shared" si="4"/>
        <v/>
      </c>
      <c r="T9" s="30" t="str">
        <f t="shared" si="5"/>
        <v/>
      </c>
      <c r="U9" s="30" t="str">
        <f t="shared" si="6"/>
        <v/>
      </c>
      <c r="V9" s="30" t="str">
        <f t="shared" si="7"/>
        <v/>
      </c>
      <c r="W9" s="30" t="str">
        <f t="shared" si="8"/>
        <v/>
      </c>
      <c r="X9" s="30" t="str">
        <f t="shared" si="9"/>
        <v/>
      </c>
      <c r="Y9" s="30" t="str">
        <f t="shared" si="10"/>
        <v/>
      </c>
      <c r="Z9" s="30" t="str">
        <f t="shared" si="11"/>
        <v/>
      </c>
      <c r="AA9" s="30" t="str">
        <f t="shared" si="12"/>
        <v/>
      </c>
    </row>
    <row r="10" spans="1:27" ht="17.25" customHeight="1">
      <c r="A10" s="43"/>
      <c r="B10" s="46" t="s">
        <v>4</v>
      </c>
      <c r="C10" s="50">
        <v>7</v>
      </c>
      <c r="D10" s="51"/>
      <c r="E10" s="26">
        <f t="shared" si="0"/>
        <v>7</v>
      </c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si="1"/>
        <v>7</v>
      </c>
      <c r="P10" s="26">
        <f t="shared" si="2"/>
        <v>0</v>
      </c>
      <c r="Q10" s="26">
        <f t="shared" si="3"/>
        <v>7</v>
      </c>
      <c r="R10" s="26">
        <v>2</v>
      </c>
      <c r="S10" s="26" t="str">
        <f t="shared" si="4"/>
        <v/>
      </c>
      <c r="T10" s="26" t="str">
        <f t="shared" si="5"/>
        <v/>
      </c>
      <c r="U10" s="26" t="str">
        <f t="shared" si="6"/>
        <v/>
      </c>
      <c r="V10" s="26">
        <f t="shared" si="7"/>
        <v>7</v>
      </c>
      <c r="W10" s="26">
        <f t="shared" si="8"/>
        <v>0</v>
      </c>
      <c r="X10" s="26">
        <f t="shared" si="9"/>
        <v>7</v>
      </c>
      <c r="Y10" s="26" t="str">
        <f t="shared" si="10"/>
        <v/>
      </c>
      <c r="Z10" s="26" t="str">
        <f t="shared" si="11"/>
        <v/>
      </c>
      <c r="AA10" s="26" t="str">
        <f t="shared" si="12"/>
        <v/>
      </c>
    </row>
    <row r="11" spans="1:27" ht="17.25" customHeight="1">
      <c r="A11" s="43"/>
      <c r="B11" s="46" t="s">
        <v>5</v>
      </c>
      <c r="C11" s="50">
        <v>22</v>
      </c>
      <c r="D11" s="50">
        <v>31</v>
      </c>
      <c r="E11" s="26">
        <f t="shared" si="0"/>
        <v>53</v>
      </c>
      <c r="F11" s="26"/>
      <c r="G11" s="26"/>
      <c r="H11" s="26"/>
      <c r="I11" s="26"/>
      <c r="J11" s="26"/>
      <c r="K11" s="26"/>
      <c r="L11" s="26"/>
      <c r="M11" s="26"/>
      <c r="N11" s="26"/>
      <c r="O11" s="26">
        <f t="shared" si="1"/>
        <v>22</v>
      </c>
      <c r="P11" s="26">
        <f t="shared" si="2"/>
        <v>31</v>
      </c>
      <c r="Q11" s="26">
        <f t="shared" si="3"/>
        <v>53</v>
      </c>
      <c r="R11" s="26">
        <v>2</v>
      </c>
      <c r="S11" s="26" t="str">
        <f t="shared" si="4"/>
        <v/>
      </c>
      <c r="T11" s="26" t="str">
        <f t="shared" si="5"/>
        <v/>
      </c>
      <c r="U11" s="26" t="str">
        <f t="shared" si="6"/>
        <v/>
      </c>
      <c r="V11" s="26">
        <f t="shared" si="7"/>
        <v>22</v>
      </c>
      <c r="W11" s="26">
        <f t="shared" si="8"/>
        <v>31</v>
      </c>
      <c r="X11" s="26">
        <f t="shared" si="9"/>
        <v>53</v>
      </c>
      <c r="Y11" s="26" t="str">
        <f t="shared" si="10"/>
        <v/>
      </c>
      <c r="Z11" s="26" t="str">
        <f t="shared" si="11"/>
        <v/>
      </c>
      <c r="AA11" s="26" t="str">
        <f t="shared" si="12"/>
        <v/>
      </c>
    </row>
    <row r="12" spans="1:27" ht="17.25" customHeight="1">
      <c r="A12" s="43"/>
      <c r="B12" s="46" t="s">
        <v>142</v>
      </c>
      <c r="C12" s="26"/>
      <c r="D12" s="26"/>
      <c r="E12" s="26">
        <f t="shared" si="0"/>
        <v>0</v>
      </c>
      <c r="F12" s="26"/>
      <c r="G12" s="26"/>
      <c r="H12" s="26"/>
      <c r="I12" s="50">
        <v>2</v>
      </c>
      <c r="J12" s="50">
        <v>12</v>
      </c>
      <c r="K12" s="26">
        <f t="shared" ref="K12:K13" si="14">SUM(I12:J12)</f>
        <v>14</v>
      </c>
      <c r="L12" s="26"/>
      <c r="M12" s="26"/>
      <c r="N12" s="26"/>
      <c r="O12" s="26">
        <f t="shared" si="1"/>
        <v>2</v>
      </c>
      <c r="P12" s="26">
        <f t="shared" si="2"/>
        <v>12</v>
      </c>
      <c r="Q12" s="26">
        <f t="shared" si="3"/>
        <v>14</v>
      </c>
      <c r="R12" s="26">
        <v>2</v>
      </c>
      <c r="S12" s="26" t="str">
        <f t="shared" si="4"/>
        <v/>
      </c>
      <c r="T12" s="26" t="str">
        <f t="shared" si="5"/>
        <v/>
      </c>
      <c r="U12" s="26" t="str">
        <f t="shared" si="6"/>
        <v/>
      </c>
      <c r="V12" s="26">
        <f t="shared" si="7"/>
        <v>2</v>
      </c>
      <c r="W12" s="26">
        <f t="shared" si="8"/>
        <v>12</v>
      </c>
      <c r="X12" s="26">
        <f t="shared" si="9"/>
        <v>14</v>
      </c>
      <c r="Y12" s="26" t="str">
        <f t="shared" si="10"/>
        <v/>
      </c>
      <c r="Z12" s="26" t="str">
        <f t="shared" si="11"/>
        <v/>
      </c>
      <c r="AA12" s="26" t="str">
        <f t="shared" si="12"/>
        <v/>
      </c>
    </row>
    <row r="13" spans="1:27" ht="17.25" customHeight="1">
      <c r="A13" s="43"/>
      <c r="B13" s="46" t="s">
        <v>143</v>
      </c>
      <c r="C13" s="26"/>
      <c r="D13" s="26"/>
      <c r="E13" s="26">
        <f t="shared" si="0"/>
        <v>0</v>
      </c>
      <c r="F13" s="26"/>
      <c r="G13" s="26"/>
      <c r="H13" s="26"/>
      <c r="I13" s="51"/>
      <c r="J13" s="50">
        <v>5</v>
      </c>
      <c r="K13" s="26">
        <f t="shared" si="14"/>
        <v>5</v>
      </c>
      <c r="L13" s="26"/>
      <c r="M13" s="26"/>
      <c r="N13" s="26"/>
      <c r="O13" s="26">
        <f t="shared" si="1"/>
        <v>0</v>
      </c>
      <c r="P13" s="26">
        <f t="shared" si="2"/>
        <v>5</v>
      </c>
      <c r="Q13" s="26">
        <f t="shared" si="3"/>
        <v>5</v>
      </c>
      <c r="R13" s="26">
        <v>2</v>
      </c>
      <c r="S13" s="26" t="str">
        <f t="shared" si="4"/>
        <v/>
      </c>
      <c r="T13" s="26" t="str">
        <f t="shared" si="5"/>
        <v/>
      </c>
      <c r="U13" s="26" t="str">
        <f t="shared" si="6"/>
        <v/>
      </c>
      <c r="V13" s="26">
        <f t="shared" si="7"/>
        <v>0</v>
      </c>
      <c r="W13" s="26">
        <f t="shared" si="8"/>
        <v>5</v>
      </c>
      <c r="X13" s="26">
        <f t="shared" si="9"/>
        <v>5</v>
      </c>
      <c r="Y13" s="26" t="str">
        <f t="shared" si="10"/>
        <v/>
      </c>
      <c r="Z13" s="26" t="str">
        <f t="shared" si="11"/>
        <v/>
      </c>
      <c r="AA13" s="26" t="str">
        <f t="shared" si="12"/>
        <v/>
      </c>
    </row>
    <row r="14" spans="1:27" ht="17.25" customHeight="1">
      <c r="A14" s="43"/>
      <c r="B14" s="46" t="s">
        <v>6</v>
      </c>
      <c r="C14" s="50">
        <v>24</v>
      </c>
      <c r="D14" s="50">
        <v>2</v>
      </c>
      <c r="E14" s="26">
        <f t="shared" si="0"/>
        <v>26</v>
      </c>
      <c r="F14" s="26"/>
      <c r="G14" s="26"/>
      <c r="H14" s="26"/>
      <c r="I14" s="26"/>
      <c r="J14" s="26"/>
      <c r="K14" s="26"/>
      <c r="L14" s="26"/>
      <c r="M14" s="26"/>
      <c r="N14" s="26"/>
      <c r="O14" s="26">
        <f t="shared" si="1"/>
        <v>24</v>
      </c>
      <c r="P14" s="26">
        <f t="shared" si="2"/>
        <v>2</v>
      </c>
      <c r="Q14" s="26">
        <f t="shared" si="3"/>
        <v>26</v>
      </c>
      <c r="R14" s="26">
        <v>2</v>
      </c>
      <c r="S14" s="26" t="str">
        <f t="shared" si="4"/>
        <v/>
      </c>
      <c r="T14" s="26" t="str">
        <f t="shared" si="5"/>
        <v/>
      </c>
      <c r="U14" s="26" t="str">
        <f t="shared" si="6"/>
        <v/>
      </c>
      <c r="V14" s="26">
        <f t="shared" si="7"/>
        <v>24</v>
      </c>
      <c r="W14" s="26">
        <f t="shared" si="8"/>
        <v>2</v>
      </c>
      <c r="X14" s="26">
        <f t="shared" si="9"/>
        <v>26</v>
      </c>
      <c r="Y14" s="26" t="str">
        <f t="shared" si="10"/>
        <v/>
      </c>
      <c r="Z14" s="26" t="str">
        <f t="shared" si="11"/>
        <v/>
      </c>
      <c r="AA14" s="26" t="str">
        <f t="shared" si="12"/>
        <v/>
      </c>
    </row>
    <row r="15" spans="1:27" ht="17.25" customHeight="1">
      <c r="A15" s="43"/>
      <c r="B15" s="46" t="s">
        <v>7</v>
      </c>
      <c r="C15" s="50">
        <v>37</v>
      </c>
      <c r="D15" s="51"/>
      <c r="E15" s="26">
        <f t="shared" si="0"/>
        <v>37</v>
      </c>
      <c r="F15" s="26"/>
      <c r="G15" s="26"/>
      <c r="H15" s="26"/>
      <c r="I15" s="26"/>
      <c r="J15" s="26"/>
      <c r="K15" s="26"/>
      <c r="L15" s="26"/>
      <c r="M15" s="26"/>
      <c r="N15" s="26"/>
      <c r="O15" s="26">
        <f t="shared" si="1"/>
        <v>37</v>
      </c>
      <c r="P15" s="26">
        <f t="shared" si="2"/>
        <v>0</v>
      </c>
      <c r="Q15" s="26">
        <f t="shared" si="3"/>
        <v>37</v>
      </c>
      <c r="R15" s="26">
        <v>2</v>
      </c>
      <c r="S15" s="26" t="str">
        <f t="shared" si="4"/>
        <v/>
      </c>
      <c r="T15" s="26" t="str">
        <f t="shared" si="5"/>
        <v/>
      </c>
      <c r="U15" s="26" t="str">
        <f t="shared" si="6"/>
        <v/>
      </c>
      <c r="V15" s="26">
        <f t="shared" si="7"/>
        <v>37</v>
      </c>
      <c r="W15" s="26">
        <f t="shared" si="8"/>
        <v>0</v>
      </c>
      <c r="X15" s="26">
        <f t="shared" si="9"/>
        <v>37</v>
      </c>
      <c r="Y15" s="26" t="str">
        <f t="shared" si="10"/>
        <v/>
      </c>
      <c r="Z15" s="26" t="str">
        <f t="shared" si="11"/>
        <v/>
      </c>
      <c r="AA15" s="26" t="str">
        <f t="shared" si="12"/>
        <v/>
      </c>
    </row>
    <row r="16" spans="1:27" ht="17.25" customHeight="1">
      <c r="A16" s="43"/>
      <c r="B16" s="46" t="s">
        <v>8</v>
      </c>
      <c r="C16" s="50">
        <v>17</v>
      </c>
      <c r="D16" s="50">
        <v>4</v>
      </c>
      <c r="E16" s="26">
        <f t="shared" si="0"/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>
        <f t="shared" si="1"/>
        <v>17</v>
      </c>
      <c r="P16" s="26">
        <f t="shared" si="2"/>
        <v>4</v>
      </c>
      <c r="Q16" s="26">
        <f t="shared" si="3"/>
        <v>21</v>
      </c>
      <c r="R16" s="26">
        <v>2</v>
      </c>
      <c r="S16" s="26" t="str">
        <f t="shared" si="4"/>
        <v/>
      </c>
      <c r="T16" s="26" t="str">
        <f t="shared" si="5"/>
        <v/>
      </c>
      <c r="U16" s="26" t="str">
        <f t="shared" si="6"/>
        <v/>
      </c>
      <c r="V16" s="26">
        <f t="shared" si="7"/>
        <v>17</v>
      </c>
      <c r="W16" s="26">
        <f t="shared" si="8"/>
        <v>4</v>
      </c>
      <c r="X16" s="26">
        <f t="shared" si="9"/>
        <v>21</v>
      </c>
      <c r="Y16" s="26" t="str">
        <f t="shared" si="10"/>
        <v/>
      </c>
      <c r="Z16" s="26" t="str">
        <f t="shared" si="11"/>
        <v/>
      </c>
      <c r="AA16" s="26" t="str">
        <f t="shared" si="12"/>
        <v/>
      </c>
    </row>
    <row r="17" spans="1:27" ht="17.25" customHeight="1">
      <c r="A17" s="43"/>
      <c r="B17" s="46" t="s">
        <v>9</v>
      </c>
      <c r="C17" s="50">
        <v>70</v>
      </c>
      <c r="D17" s="50">
        <v>6</v>
      </c>
      <c r="E17" s="26">
        <f t="shared" si="0"/>
        <v>76</v>
      </c>
      <c r="F17" s="26"/>
      <c r="G17" s="26"/>
      <c r="H17" s="26"/>
      <c r="I17" s="26"/>
      <c r="J17" s="26"/>
      <c r="K17" s="26"/>
      <c r="L17" s="26"/>
      <c r="M17" s="26"/>
      <c r="N17" s="26"/>
      <c r="O17" s="26">
        <f t="shared" si="1"/>
        <v>70</v>
      </c>
      <c r="P17" s="26">
        <f t="shared" si="2"/>
        <v>6</v>
      </c>
      <c r="Q17" s="26">
        <f t="shared" si="3"/>
        <v>76</v>
      </c>
      <c r="R17" s="26">
        <v>2</v>
      </c>
      <c r="S17" s="26" t="str">
        <f t="shared" si="4"/>
        <v/>
      </c>
      <c r="T17" s="26" t="str">
        <f t="shared" si="5"/>
        <v/>
      </c>
      <c r="U17" s="26" t="str">
        <f t="shared" si="6"/>
        <v/>
      </c>
      <c r="V17" s="26">
        <f t="shared" si="7"/>
        <v>70</v>
      </c>
      <c r="W17" s="26">
        <f t="shared" si="8"/>
        <v>6</v>
      </c>
      <c r="X17" s="26">
        <f t="shared" si="9"/>
        <v>76</v>
      </c>
      <c r="Y17" s="26" t="str">
        <f t="shared" si="10"/>
        <v/>
      </c>
      <c r="Z17" s="26" t="str">
        <f t="shared" si="11"/>
        <v/>
      </c>
      <c r="AA17" s="26" t="str">
        <f t="shared" si="12"/>
        <v/>
      </c>
    </row>
    <row r="18" spans="1:27" ht="17.25" customHeight="1">
      <c r="A18" s="43"/>
      <c r="B18" s="46" t="s">
        <v>10</v>
      </c>
      <c r="C18" s="50">
        <v>6</v>
      </c>
      <c r="D18" s="51"/>
      <c r="E18" s="26">
        <f t="shared" si="0"/>
        <v>6</v>
      </c>
      <c r="F18" s="26"/>
      <c r="G18" s="26"/>
      <c r="H18" s="26"/>
      <c r="I18" s="26"/>
      <c r="J18" s="26"/>
      <c r="K18" s="26"/>
      <c r="L18" s="26"/>
      <c r="M18" s="26"/>
      <c r="N18" s="26"/>
      <c r="O18" s="26">
        <f t="shared" si="1"/>
        <v>6</v>
      </c>
      <c r="P18" s="26">
        <f t="shared" si="2"/>
        <v>0</v>
      </c>
      <c r="Q18" s="26">
        <f t="shared" si="3"/>
        <v>6</v>
      </c>
      <c r="R18" s="26">
        <v>2</v>
      </c>
      <c r="S18" s="26" t="str">
        <f t="shared" si="4"/>
        <v/>
      </c>
      <c r="T18" s="26" t="str">
        <f t="shared" si="5"/>
        <v/>
      </c>
      <c r="U18" s="26" t="str">
        <f t="shared" si="6"/>
        <v/>
      </c>
      <c r="V18" s="26">
        <f t="shared" si="7"/>
        <v>6</v>
      </c>
      <c r="W18" s="26">
        <f t="shared" si="8"/>
        <v>0</v>
      </c>
      <c r="X18" s="26">
        <f t="shared" si="9"/>
        <v>6</v>
      </c>
      <c r="Y18" s="26" t="str">
        <f t="shared" si="10"/>
        <v/>
      </c>
      <c r="Z18" s="26" t="str">
        <f t="shared" si="11"/>
        <v/>
      </c>
      <c r="AA18" s="26" t="str">
        <f t="shared" si="12"/>
        <v/>
      </c>
    </row>
    <row r="19" spans="1:27" ht="17.25" customHeight="1">
      <c r="A19" s="43"/>
      <c r="B19" s="46" t="s">
        <v>11</v>
      </c>
      <c r="C19" s="50">
        <v>27</v>
      </c>
      <c r="D19" s="50">
        <v>61</v>
      </c>
      <c r="E19" s="26">
        <f t="shared" si="0"/>
        <v>88</v>
      </c>
      <c r="F19" s="26"/>
      <c r="G19" s="26"/>
      <c r="H19" s="26"/>
      <c r="I19" s="50">
        <v>2</v>
      </c>
      <c r="J19" s="50">
        <v>6</v>
      </c>
      <c r="K19" s="26">
        <f>SUM(I19:J19)</f>
        <v>8</v>
      </c>
      <c r="L19" s="26"/>
      <c r="M19" s="26"/>
      <c r="N19" s="26"/>
      <c r="O19" s="26">
        <f t="shared" si="1"/>
        <v>29</v>
      </c>
      <c r="P19" s="26">
        <f t="shared" si="2"/>
        <v>67</v>
      </c>
      <c r="Q19" s="26">
        <f t="shared" si="3"/>
        <v>96</v>
      </c>
      <c r="R19" s="26">
        <v>2</v>
      </c>
      <c r="S19" s="26" t="str">
        <f t="shared" si="4"/>
        <v/>
      </c>
      <c r="T19" s="26" t="str">
        <f t="shared" si="5"/>
        <v/>
      </c>
      <c r="U19" s="26" t="str">
        <f t="shared" si="6"/>
        <v/>
      </c>
      <c r="V19" s="26">
        <f t="shared" si="7"/>
        <v>29</v>
      </c>
      <c r="W19" s="26">
        <f t="shared" si="8"/>
        <v>67</v>
      </c>
      <c r="X19" s="26">
        <f t="shared" si="9"/>
        <v>96</v>
      </c>
      <c r="Y19" s="26" t="str">
        <f t="shared" si="10"/>
        <v/>
      </c>
      <c r="Z19" s="26" t="str">
        <f t="shared" si="11"/>
        <v/>
      </c>
      <c r="AA19" s="26" t="str">
        <f t="shared" si="12"/>
        <v/>
      </c>
    </row>
    <row r="20" spans="1:27" ht="17.25" customHeight="1">
      <c r="A20" s="43"/>
      <c r="B20" s="46" t="s">
        <v>12</v>
      </c>
      <c r="C20" s="50">
        <v>37</v>
      </c>
      <c r="D20" s="50">
        <v>40</v>
      </c>
      <c r="E20" s="26">
        <f t="shared" si="0"/>
        <v>77</v>
      </c>
      <c r="F20" s="26"/>
      <c r="G20" s="26"/>
      <c r="H20" s="26"/>
      <c r="I20" s="26"/>
      <c r="J20" s="26"/>
      <c r="K20" s="26"/>
      <c r="L20" s="26"/>
      <c r="M20" s="26"/>
      <c r="N20" s="26"/>
      <c r="O20" s="26">
        <f t="shared" si="1"/>
        <v>37</v>
      </c>
      <c r="P20" s="26">
        <f t="shared" si="2"/>
        <v>40</v>
      </c>
      <c r="Q20" s="26">
        <f t="shared" si="3"/>
        <v>77</v>
      </c>
      <c r="R20" s="26">
        <v>2</v>
      </c>
      <c r="S20" s="26" t="str">
        <f t="shared" si="4"/>
        <v/>
      </c>
      <c r="T20" s="26" t="str">
        <f t="shared" si="5"/>
        <v/>
      </c>
      <c r="U20" s="26" t="str">
        <f t="shared" si="6"/>
        <v/>
      </c>
      <c r="V20" s="26">
        <f t="shared" si="7"/>
        <v>37</v>
      </c>
      <c r="W20" s="26">
        <f t="shared" si="8"/>
        <v>40</v>
      </c>
      <c r="X20" s="26">
        <f t="shared" si="9"/>
        <v>77</v>
      </c>
      <c r="Y20" s="26" t="str">
        <f t="shared" si="10"/>
        <v/>
      </c>
      <c r="Z20" s="26" t="str">
        <f t="shared" si="11"/>
        <v/>
      </c>
      <c r="AA20" s="26" t="str">
        <f t="shared" si="12"/>
        <v/>
      </c>
    </row>
    <row r="21" spans="1:27" ht="17.25" customHeight="1">
      <c r="A21" s="43"/>
      <c r="B21" s="46" t="s">
        <v>13</v>
      </c>
      <c r="C21" s="50">
        <v>71</v>
      </c>
      <c r="D21" s="51"/>
      <c r="E21" s="26">
        <f t="shared" si="0"/>
        <v>71</v>
      </c>
      <c r="F21" s="26"/>
      <c r="G21" s="26"/>
      <c r="H21" s="26"/>
      <c r="I21" s="26"/>
      <c r="J21" s="26"/>
      <c r="K21" s="26"/>
      <c r="L21" s="26"/>
      <c r="M21" s="26"/>
      <c r="N21" s="26"/>
      <c r="O21" s="26">
        <f t="shared" si="1"/>
        <v>71</v>
      </c>
      <c r="P21" s="26">
        <f t="shared" si="2"/>
        <v>0</v>
      </c>
      <c r="Q21" s="26">
        <f t="shared" si="3"/>
        <v>71</v>
      </c>
      <c r="R21" s="26">
        <v>2</v>
      </c>
      <c r="S21" s="26" t="str">
        <f t="shared" si="4"/>
        <v/>
      </c>
      <c r="T21" s="26" t="str">
        <f t="shared" si="5"/>
        <v/>
      </c>
      <c r="U21" s="26" t="str">
        <f t="shared" si="6"/>
        <v/>
      </c>
      <c r="V21" s="26">
        <f t="shared" si="7"/>
        <v>71</v>
      </c>
      <c r="W21" s="26">
        <f t="shared" si="8"/>
        <v>0</v>
      </c>
      <c r="X21" s="26">
        <f t="shared" si="9"/>
        <v>71</v>
      </c>
      <c r="Y21" s="26" t="str">
        <f t="shared" si="10"/>
        <v/>
      </c>
      <c r="Z21" s="26" t="str">
        <f t="shared" si="11"/>
        <v/>
      </c>
      <c r="AA21" s="26" t="str">
        <f t="shared" si="12"/>
        <v/>
      </c>
    </row>
    <row r="22" spans="1:27" ht="17.25" customHeight="1">
      <c r="A22" s="43"/>
      <c r="B22" s="46" t="s">
        <v>119</v>
      </c>
      <c r="C22" s="50"/>
      <c r="D22" s="50"/>
      <c r="E22" s="26">
        <f t="shared" si="0"/>
        <v>0</v>
      </c>
      <c r="F22" s="26">
        <v>12</v>
      </c>
      <c r="G22" s="26">
        <v>77</v>
      </c>
      <c r="H22" s="26">
        <f>SUM(F22:G22)</f>
        <v>89</v>
      </c>
      <c r="I22" s="26"/>
      <c r="J22" s="26"/>
      <c r="K22" s="26"/>
      <c r="L22" s="26"/>
      <c r="M22" s="26"/>
      <c r="N22" s="26"/>
      <c r="O22" s="26">
        <f t="shared" si="1"/>
        <v>12</v>
      </c>
      <c r="P22" s="26">
        <f t="shared" si="2"/>
        <v>77</v>
      </c>
      <c r="Q22" s="26">
        <f t="shared" si="3"/>
        <v>89</v>
      </c>
      <c r="R22" s="26">
        <v>1</v>
      </c>
      <c r="S22" s="26">
        <f t="shared" si="4"/>
        <v>12</v>
      </c>
      <c r="T22" s="26">
        <f t="shared" si="5"/>
        <v>77</v>
      </c>
      <c r="U22" s="26">
        <f t="shared" si="6"/>
        <v>89</v>
      </c>
      <c r="V22" s="26" t="str">
        <f t="shared" si="7"/>
        <v/>
      </c>
      <c r="W22" s="26" t="str">
        <f t="shared" si="8"/>
        <v/>
      </c>
      <c r="X22" s="26" t="str">
        <f t="shared" si="9"/>
        <v/>
      </c>
      <c r="Y22" s="26" t="str">
        <f t="shared" si="10"/>
        <v/>
      </c>
      <c r="Z22" s="26" t="str">
        <f t="shared" si="11"/>
        <v/>
      </c>
      <c r="AA22" s="26" t="str">
        <f t="shared" si="12"/>
        <v/>
      </c>
    </row>
    <row r="23" spans="1:27" ht="17.25" customHeight="1">
      <c r="A23" s="43"/>
      <c r="B23" s="46" t="s">
        <v>14</v>
      </c>
      <c r="C23" s="50">
        <v>17</v>
      </c>
      <c r="D23" s="50">
        <v>8</v>
      </c>
      <c r="E23" s="26">
        <f t="shared" si="0"/>
        <v>25</v>
      </c>
      <c r="F23" s="26"/>
      <c r="G23" s="26"/>
      <c r="H23" s="26"/>
      <c r="I23" s="26"/>
      <c r="J23" s="26"/>
      <c r="K23" s="26"/>
      <c r="L23" s="26"/>
      <c r="M23" s="26"/>
      <c r="N23" s="26"/>
      <c r="O23" s="26">
        <f t="shared" si="1"/>
        <v>17</v>
      </c>
      <c r="P23" s="26">
        <f t="shared" si="2"/>
        <v>8</v>
      </c>
      <c r="Q23" s="26">
        <f t="shared" si="3"/>
        <v>25</v>
      </c>
      <c r="R23" s="26">
        <v>2</v>
      </c>
      <c r="S23" s="26" t="str">
        <f t="shared" si="4"/>
        <v/>
      </c>
      <c r="T23" s="26" t="str">
        <f t="shared" si="5"/>
        <v/>
      </c>
      <c r="U23" s="26" t="str">
        <f t="shared" si="6"/>
        <v/>
      </c>
      <c r="V23" s="26">
        <f t="shared" si="7"/>
        <v>17</v>
      </c>
      <c r="W23" s="26">
        <f t="shared" si="8"/>
        <v>8</v>
      </c>
      <c r="X23" s="26">
        <f t="shared" si="9"/>
        <v>25</v>
      </c>
      <c r="Y23" s="26" t="str">
        <f t="shared" si="10"/>
        <v/>
      </c>
      <c r="Z23" s="26" t="str">
        <f t="shared" si="11"/>
        <v/>
      </c>
      <c r="AA23" s="26" t="str">
        <f t="shared" si="12"/>
        <v/>
      </c>
    </row>
    <row r="24" spans="1:27" ht="17.25" customHeight="1">
      <c r="A24" s="43"/>
      <c r="B24" s="46" t="s">
        <v>15</v>
      </c>
      <c r="C24" s="50">
        <v>17</v>
      </c>
      <c r="D24" s="51"/>
      <c r="E24" s="26">
        <f t="shared" si="0"/>
        <v>17</v>
      </c>
      <c r="F24" s="26"/>
      <c r="G24" s="26"/>
      <c r="H24" s="26"/>
      <c r="I24" s="26"/>
      <c r="J24" s="26"/>
      <c r="K24" s="26"/>
      <c r="L24" s="26"/>
      <c r="M24" s="26"/>
      <c r="N24" s="26"/>
      <c r="O24" s="26">
        <f t="shared" si="1"/>
        <v>17</v>
      </c>
      <c r="P24" s="26">
        <f t="shared" si="2"/>
        <v>0</v>
      </c>
      <c r="Q24" s="26">
        <f t="shared" si="3"/>
        <v>17</v>
      </c>
      <c r="R24" s="26">
        <v>2</v>
      </c>
      <c r="S24" s="26" t="str">
        <f t="shared" si="4"/>
        <v/>
      </c>
      <c r="T24" s="26" t="str">
        <f t="shared" si="5"/>
        <v/>
      </c>
      <c r="U24" s="26" t="str">
        <f t="shared" si="6"/>
        <v/>
      </c>
      <c r="V24" s="26">
        <f t="shared" si="7"/>
        <v>17</v>
      </c>
      <c r="W24" s="26">
        <f t="shared" si="8"/>
        <v>0</v>
      </c>
      <c r="X24" s="26">
        <f t="shared" si="9"/>
        <v>17</v>
      </c>
      <c r="Y24" s="26" t="str">
        <f t="shared" si="10"/>
        <v/>
      </c>
      <c r="Z24" s="26" t="str">
        <f t="shared" si="11"/>
        <v/>
      </c>
      <c r="AA24" s="26" t="str">
        <f t="shared" si="12"/>
        <v/>
      </c>
    </row>
    <row r="25" spans="1:27" ht="17.25" customHeight="1">
      <c r="A25" s="43"/>
      <c r="B25" s="46" t="s">
        <v>17</v>
      </c>
      <c r="C25" s="50">
        <v>1</v>
      </c>
      <c r="D25" s="51"/>
      <c r="E25" s="26">
        <f t="shared" si="0"/>
        <v>1</v>
      </c>
      <c r="F25" s="26"/>
      <c r="G25" s="26"/>
      <c r="H25" s="26"/>
      <c r="I25" s="26"/>
      <c r="J25" s="26"/>
      <c r="K25" s="26"/>
      <c r="L25" s="26"/>
      <c r="M25" s="26"/>
      <c r="N25" s="26"/>
      <c r="O25" s="26">
        <f t="shared" si="1"/>
        <v>1</v>
      </c>
      <c r="P25" s="26">
        <f t="shared" si="2"/>
        <v>0</v>
      </c>
      <c r="Q25" s="26">
        <f t="shared" si="3"/>
        <v>1</v>
      </c>
      <c r="R25" s="26">
        <v>2</v>
      </c>
      <c r="S25" s="26" t="str">
        <f t="shared" si="4"/>
        <v/>
      </c>
      <c r="T25" s="26" t="str">
        <f t="shared" si="5"/>
        <v/>
      </c>
      <c r="U25" s="26" t="str">
        <f t="shared" si="6"/>
        <v/>
      </c>
      <c r="V25" s="26">
        <f t="shared" si="7"/>
        <v>1</v>
      </c>
      <c r="W25" s="26">
        <f t="shared" si="8"/>
        <v>0</v>
      </c>
      <c r="X25" s="26">
        <f t="shared" si="9"/>
        <v>1</v>
      </c>
      <c r="Y25" s="26" t="str">
        <f t="shared" si="10"/>
        <v/>
      </c>
      <c r="Z25" s="26" t="str">
        <f t="shared" si="11"/>
        <v/>
      </c>
      <c r="AA25" s="26" t="str">
        <f t="shared" si="12"/>
        <v/>
      </c>
    </row>
    <row r="26" spans="1:27" ht="17.25" customHeight="1">
      <c r="A26" s="43"/>
      <c r="B26" s="46" t="s">
        <v>19</v>
      </c>
      <c r="C26" s="50">
        <v>6</v>
      </c>
      <c r="D26" s="50">
        <v>2</v>
      </c>
      <c r="E26" s="26">
        <f t="shared" si="0"/>
        <v>8</v>
      </c>
      <c r="F26" s="26"/>
      <c r="G26" s="26"/>
      <c r="H26" s="26"/>
      <c r="I26" s="26"/>
      <c r="J26" s="26"/>
      <c r="K26" s="26"/>
      <c r="L26" s="26"/>
      <c r="M26" s="26"/>
      <c r="N26" s="26"/>
      <c r="O26" s="26">
        <f t="shared" si="1"/>
        <v>6</v>
      </c>
      <c r="P26" s="26">
        <f t="shared" si="2"/>
        <v>2</v>
      </c>
      <c r="Q26" s="26">
        <f t="shared" si="3"/>
        <v>8</v>
      </c>
      <c r="R26" s="26">
        <v>2</v>
      </c>
      <c r="S26" s="26" t="str">
        <f t="shared" si="4"/>
        <v/>
      </c>
      <c r="T26" s="26" t="str">
        <f t="shared" si="5"/>
        <v/>
      </c>
      <c r="U26" s="26" t="str">
        <f t="shared" si="6"/>
        <v/>
      </c>
      <c r="V26" s="26">
        <f t="shared" si="7"/>
        <v>6</v>
      </c>
      <c r="W26" s="26">
        <f t="shared" si="8"/>
        <v>2</v>
      </c>
      <c r="X26" s="26">
        <f t="shared" si="9"/>
        <v>8</v>
      </c>
      <c r="Y26" s="26" t="str">
        <f t="shared" si="10"/>
        <v/>
      </c>
      <c r="Z26" s="26" t="str">
        <f t="shared" si="11"/>
        <v/>
      </c>
      <c r="AA26" s="26" t="str">
        <f t="shared" si="12"/>
        <v/>
      </c>
    </row>
    <row r="27" spans="1:27" ht="17.25" customHeight="1">
      <c r="A27" s="43"/>
      <c r="B27" s="46" t="s">
        <v>20</v>
      </c>
      <c r="C27" s="50">
        <v>2</v>
      </c>
      <c r="D27" s="50">
        <v>1</v>
      </c>
      <c r="E27" s="26">
        <f t="shared" si="0"/>
        <v>3</v>
      </c>
      <c r="F27" s="26"/>
      <c r="G27" s="26"/>
      <c r="H27" s="26"/>
      <c r="I27" s="26"/>
      <c r="J27" s="26"/>
      <c r="K27" s="26"/>
      <c r="L27" s="26"/>
      <c r="M27" s="26"/>
      <c r="N27" s="26"/>
      <c r="O27" s="26">
        <f t="shared" si="1"/>
        <v>2</v>
      </c>
      <c r="P27" s="26">
        <f t="shared" si="2"/>
        <v>1</v>
      </c>
      <c r="Q27" s="26">
        <f t="shared" si="3"/>
        <v>3</v>
      </c>
      <c r="R27" s="26">
        <v>2</v>
      </c>
      <c r="S27" s="26" t="str">
        <f t="shared" si="4"/>
        <v/>
      </c>
      <c r="T27" s="26" t="str">
        <f t="shared" si="5"/>
        <v/>
      </c>
      <c r="U27" s="26" t="str">
        <f t="shared" si="6"/>
        <v/>
      </c>
      <c r="V27" s="26">
        <f t="shared" si="7"/>
        <v>2</v>
      </c>
      <c r="W27" s="26">
        <f t="shared" si="8"/>
        <v>1</v>
      </c>
      <c r="X27" s="26">
        <f t="shared" si="9"/>
        <v>3</v>
      </c>
      <c r="Y27" s="26" t="str">
        <f t="shared" si="10"/>
        <v/>
      </c>
      <c r="Z27" s="26" t="str">
        <f t="shared" si="11"/>
        <v/>
      </c>
      <c r="AA27" s="26" t="str">
        <f t="shared" si="12"/>
        <v/>
      </c>
    </row>
    <row r="28" spans="1:27" ht="17.25" customHeight="1">
      <c r="A28" s="53"/>
      <c r="B28" s="54" t="s">
        <v>21</v>
      </c>
      <c r="C28" s="55">
        <v>5</v>
      </c>
      <c r="D28" s="55">
        <v>9</v>
      </c>
      <c r="E28" s="27">
        <f t="shared" si="0"/>
        <v>14</v>
      </c>
      <c r="F28" s="27"/>
      <c r="G28" s="27"/>
      <c r="H28" s="27"/>
      <c r="I28" s="27"/>
      <c r="J28" s="27"/>
      <c r="K28" s="27"/>
      <c r="L28" s="27"/>
      <c r="M28" s="27"/>
      <c r="N28" s="27"/>
      <c r="O28" s="27">
        <f t="shared" si="1"/>
        <v>5</v>
      </c>
      <c r="P28" s="27">
        <f t="shared" si="2"/>
        <v>9</v>
      </c>
      <c r="Q28" s="27">
        <f t="shared" si="3"/>
        <v>14</v>
      </c>
      <c r="R28" s="27">
        <v>2</v>
      </c>
      <c r="S28" s="27" t="str">
        <f t="shared" si="4"/>
        <v/>
      </c>
      <c r="T28" s="27" t="str">
        <f t="shared" si="5"/>
        <v/>
      </c>
      <c r="U28" s="27" t="str">
        <f t="shared" si="6"/>
        <v/>
      </c>
      <c r="V28" s="27">
        <f t="shared" si="7"/>
        <v>5</v>
      </c>
      <c r="W28" s="27">
        <f t="shared" si="8"/>
        <v>9</v>
      </c>
      <c r="X28" s="27">
        <f t="shared" si="9"/>
        <v>14</v>
      </c>
      <c r="Y28" s="27" t="str">
        <f t="shared" si="10"/>
        <v/>
      </c>
      <c r="Z28" s="27" t="str">
        <f t="shared" si="11"/>
        <v/>
      </c>
      <c r="AA28" s="27" t="str">
        <f t="shared" si="12"/>
        <v/>
      </c>
    </row>
    <row r="29" spans="1:27" ht="17.25" customHeight="1">
      <c r="A29" s="58"/>
      <c r="B29" s="59" t="s">
        <v>121</v>
      </c>
      <c r="C29" s="60">
        <f>SUM(C10:C28)</f>
        <v>366</v>
      </c>
      <c r="D29" s="60">
        <f t="shared" ref="D29:AA29" si="15">SUM(D10:D28)</f>
        <v>164</v>
      </c>
      <c r="E29" s="60">
        <f t="shared" si="15"/>
        <v>530</v>
      </c>
      <c r="F29" s="60">
        <f t="shared" si="15"/>
        <v>12</v>
      </c>
      <c r="G29" s="60">
        <f t="shared" si="15"/>
        <v>77</v>
      </c>
      <c r="H29" s="60">
        <f t="shared" si="15"/>
        <v>89</v>
      </c>
      <c r="I29" s="60">
        <f t="shared" si="15"/>
        <v>4</v>
      </c>
      <c r="J29" s="60">
        <f t="shared" si="15"/>
        <v>23</v>
      </c>
      <c r="K29" s="60">
        <f t="shared" si="15"/>
        <v>27</v>
      </c>
      <c r="L29" s="60">
        <f t="shared" si="15"/>
        <v>0</v>
      </c>
      <c r="M29" s="60">
        <f t="shared" si="15"/>
        <v>0</v>
      </c>
      <c r="N29" s="60">
        <f t="shared" si="15"/>
        <v>0</v>
      </c>
      <c r="O29" s="60">
        <f t="shared" si="15"/>
        <v>382</v>
      </c>
      <c r="P29" s="60">
        <f t="shared" si="15"/>
        <v>264</v>
      </c>
      <c r="Q29" s="60">
        <f t="shared" si="15"/>
        <v>646</v>
      </c>
      <c r="R29" s="60">
        <f t="shared" si="15"/>
        <v>37</v>
      </c>
      <c r="S29" s="60">
        <f t="shared" si="15"/>
        <v>12</v>
      </c>
      <c r="T29" s="60">
        <f t="shared" si="15"/>
        <v>77</v>
      </c>
      <c r="U29" s="60">
        <f t="shared" si="15"/>
        <v>89</v>
      </c>
      <c r="V29" s="60">
        <f t="shared" si="15"/>
        <v>370</v>
      </c>
      <c r="W29" s="60">
        <f t="shared" si="15"/>
        <v>187</v>
      </c>
      <c r="X29" s="60">
        <f t="shared" si="15"/>
        <v>557</v>
      </c>
      <c r="Y29" s="60">
        <f t="shared" si="15"/>
        <v>0</v>
      </c>
      <c r="Z29" s="60">
        <f t="shared" si="15"/>
        <v>0</v>
      </c>
      <c r="AA29" s="60">
        <f t="shared" si="15"/>
        <v>0</v>
      </c>
    </row>
    <row r="30" spans="1:27" ht="17.25" customHeight="1">
      <c r="A30" s="15" t="s">
        <v>124</v>
      </c>
      <c r="B30" s="56"/>
      <c r="C30" s="57"/>
      <c r="D30" s="5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 t="str">
        <f t="shared" si="4"/>
        <v/>
      </c>
      <c r="T30" s="30" t="str">
        <f t="shared" si="5"/>
        <v/>
      </c>
      <c r="U30" s="30" t="str">
        <f t="shared" si="6"/>
        <v/>
      </c>
      <c r="V30" s="30" t="str">
        <f t="shared" si="7"/>
        <v/>
      </c>
      <c r="W30" s="30" t="str">
        <f t="shared" si="8"/>
        <v/>
      </c>
      <c r="X30" s="30" t="str">
        <f t="shared" si="9"/>
        <v/>
      </c>
      <c r="Y30" s="30" t="str">
        <f t="shared" si="10"/>
        <v/>
      </c>
      <c r="Z30" s="30" t="str">
        <f t="shared" si="11"/>
        <v/>
      </c>
      <c r="AA30" s="30" t="str">
        <f t="shared" si="12"/>
        <v/>
      </c>
    </row>
    <row r="31" spans="1:27" ht="17.25" customHeight="1">
      <c r="A31" s="43"/>
      <c r="B31" s="46" t="s">
        <v>146</v>
      </c>
      <c r="C31" s="26"/>
      <c r="D31" s="26"/>
      <c r="E31" s="26">
        <f t="shared" si="0"/>
        <v>0</v>
      </c>
      <c r="F31" s="26"/>
      <c r="G31" s="26"/>
      <c r="H31" s="26"/>
      <c r="I31" s="51">
        <v>0</v>
      </c>
      <c r="J31" s="50">
        <v>1</v>
      </c>
      <c r="K31" s="26">
        <f>SUM(I31:J31)</f>
        <v>1</v>
      </c>
      <c r="L31" s="26"/>
      <c r="M31" s="26"/>
      <c r="N31" s="26"/>
      <c r="O31" s="26">
        <f t="shared" si="1"/>
        <v>0</v>
      </c>
      <c r="P31" s="26">
        <f t="shared" si="2"/>
        <v>1</v>
      </c>
      <c r="Q31" s="26">
        <f t="shared" si="3"/>
        <v>1</v>
      </c>
      <c r="R31" s="26">
        <v>2</v>
      </c>
      <c r="S31" s="26" t="str">
        <f t="shared" si="4"/>
        <v/>
      </c>
      <c r="T31" s="26" t="str">
        <f t="shared" si="5"/>
        <v/>
      </c>
      <c r="U31" s="26" t="str">
        <f t="shared" si="6"/>
        <v/>
      </c>
      <c r="V31" s="26">
        <f t="shared" si="7"/>
        <v>0</v>
      </c>
      <c r="W31" s="26">
        <f t="shared" si="8"/>
        <v>1</v>
      </c>
      <c r="X31" s="26">
        <f t="shared" si="9"/>
        <v>1</v>
      </c>
      <c r="Y31" s="26" t="str">
        <f t="shared" si="10"/>
        <v/>
      </c>
      <c r="Z31" s="26" t="str">
        <f t="shared" si="11"/>
        <v/>
      </c>
      <c r="AA31" s="26" t="str">
        <f t="shared" si="12"/>
        <v/>
      </c>
    </row>
    <row r="32" spans="1:27" ht="17.25" customHeight="1">
      <c r="A32" s="43"/>
      <c r="B32" s="46" t="s">
        <v>23</v>
      </c>
      <c r="C32" s="50">
        <v>15</v>
      </c>
      <c r="D32" s="50">
        <v>16</v>
      </c>
      <c r="E32" s="26">
        <f t="shared" si="0"/>
        <v>31</v>
      </c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1"/>
        <v>15</v>
      </c>
      <c r="P32" s="26">
        <f t="shared" si="2"/>
        <v>16</v>
      </c>
      <c r="Q32" s="26">
        <f t="shared" si="3"/>
        <v>31</v>
      </c>
      <c r="R32" s="26">
        <v>2</v>
      </c>
      <c r="S32" s="26" t="str">
        <f t="shared" si="4"/>
        <v/>
      </c>
      <c r="T32" s="26" t="str">
        <f t="shared" si="5"/>
        <v/>
      </c>
      <c r="U32" s="26" t="str">
        <f t="shared" si="6"/>
        <v/>
      </c>
      <c r="V32" s="26">
        <f t="shared" si="7"/>
        <v>15</v>
      </c>
      <c r="W32" s="26">
        <f t="shared" si="8"/>
        <v>16</v>
      </c>
      <c r="X32" s="26">
        <f t="shared" si="9"/>
        <v>31</v>
      </c>
      <c r="Y32" s="26" t="str">
        <f t="shared" si="10"/>
        <v/>
      </c>
      <c r="Z32" s="26" t="str">
        <f t="shared" si="11"/>
        <v/>
      </c>
      <c r="AA32" s="26" t="str">
        <f t="shared" si="12"/>
        <v/>
      </c>
    </row>
    <row r="33" spans="1:27" ht="17.25" customHeight="1">
      <c r="A33" s="43"/>
      <c r="B33" s="46" t="s">
        <v>144</v>
      </c>
      <c r="C33" s="26"/>
      <c r="D33" s="26"/>
      <c r="E33" s="26">
        <f t="shared" si="0"/>
        <v>0</v>
      </c>
      <c r="F33" s="26"/>
      <c r="G33" s="26"/>
      <c r="H33" s="26"/>
      <c r="I33" s="51">
        <v>0</v>
      </c>
      <c r="J33" s="50">
        <v>1</v>
      </c>
      <c r="K33" s="26">
        <f t="shared" ref="K33" si="16">SUM(I33:J33)</f>
        <v>1</v>
      </c>
      <c r="L33" s="26"/>
      <c r="M33" s="26"/>
      <c r="N33" s="26"/>
      <c r="O33" s="26">
        <f t="shared" si="1"/>
        <v>0</v>
      </c>
      <c r="P33" s="26">
        <f t="shared" si="2"/>
        <v>1</v>
      </c>
      <c r="Q33" s="26">
        <f t="shared" si="3"/>
        <v>1</v>
      </c>
      <c r="R33" s="26">
        <v>2</v>
      </c>
      <c r="S33" s="26" t="str">
        <f t="shared" si="4"/>
        <v/>
      </c>
      <c r="T33" s="26" t="str">
        <f t="shared" si="5"/>
        <v/>
      </c>
      <c r="U33" s="26" t="str">
        <f t="shared" si="6"/>
        <v/>
      </c>
      <c r="V33" s="26">
        <f t="shared" si="7"/>
        <v>0</v>
      </c>
      <c r="W33" s="26">
        <f t="shared" si="8"/>
        <v>1</v>
      </c>
      <c r="X33" s="26">
        <f t="shared" si="9"/>
        <v>1</v>
      </c>
      <c r="Y33" s="26" t="str">
        <f t="shared" si="10"/>
        <v/>
      </c>
      <c r="Z33" s="26" t="str">
        <f t="shared" si="11"/>
        <v/>
      </c>
      <c r="AA33" s="26" t="str">
        <f t="shared" si="12"/>
        <v/>
      </c>
    </row>
    <row r="34" spans="1:27" ht="17.25" customHeight="1">
      <c r="A34" s="43"/>
      <c r="B34" s="46" t="s">
        <v>24</v>
      </c>
      <c r="C34" s="50">
        <v>30</v>
      </c>
      <c r="D34" s="50">
        <v>20</v>
      </c>
      <c r="E34" s="26">
        <f t="shared" si="0"/>
        <v>50</v>
      </c>
      <c r="F34" s="26"/>
      <c r="G34" s="26"/>
      <c r="H34" s="26"/>
      <c r="I34" s="26"/>
      <c r="J34" s="26"/>
      <c r="K34" s="26"/>
      <c r="L34" s="26"/>
      <c r="M34" s="26"/>
      <c r="N34" s="26"/>
      <c r="O34" s="26">
        <f t="shared" si="1"/>
        <v>30</v>
      </c>
      <c r="P34" s="26">
        <f t="shared" si="2"/>
        <v>20</v>
      </c>
      <c r="Q34" s="26">
        <f t="shared" si="3"/>
        <v>50</v>
      </c>
      <c r="R34" s="26">
        <v>2</v>
      </c>
      <c r="S34" s="26" t="str">
        <f t="shared" si="4"/>
        <v/>
      </c>
      <c r="T34" s="26" t="str">
        <f t="shared" si="5"/>
        <v/>
      </c>
      <c r="U34" s="26" t="str">
        <f t="shared" si="6"/>
        <v/>
      </c>
      <c r="V34" s="26">
        <f t="shared" si="7"/>
        <v>30</v>
      </c>
      <c r="W34" s="26">
        <f t="shared" si="8"/>
        <v>20</v>
      </c>
      <c r="X34" s="26">
        <f t="shared" si="9"/>
        <v>50</v>
      </c>
      <c r="Y34" s="26" t="str">
        <f t="shared" si="10"/>
        <v/>
      </c>
      <c r="Z34" s="26" t="str">
        <f t="shared" si="11"/>
        <v/>
      </c>
      <c r="AA34" s="26" t="str">
        <f t="shared" si="12"/>
        <v/>
      </c>
    </row>
    <row r="35" spans="1:27" ht="17.25" customHeight="1">
      <c r="A35" s="43"/>
      <c r="B35" s="46" t="s">
        <v>25</v>
      </c>
      <c r="C35" s="50">
        <v>3</v>
      </c>
      <c r="D35" s="50">
        <v>12</v>
      </c>
      <c r="E35" s="26">
        <f t="shared" si="0"/>
        <v>15</v>
      </c>
      <c r="F35" s="26"/>
      <c r="G35" s="26"/>
      <c r="H35" s="26"/>
      <c r="I35" s="26"/>
      <c r="J35" s="26"/>
      <c r="K35" s="26"/>
      <c r="L35" s="26"/>
      <c r="M35" s="26"/>
      <c r="N35" s="26"/>
      <c r="O35" s="26">
        <f t="shared" si="1"/>
        <v>3</v>
      </c>
      <c r="P35" s="26">
        <f t="shared" si="2"/>
        <v>12</v>
      </c>
      <c r="Q35" s="26">
        <f t="shared" si="3"/>
        <v>15</v>
      </c>
      <c r="R35" s="26">
        <v>2</v>
      </c>
      <c r="S35" s="26" t="str">
        <f t="shared" si="4"/>
        <v/>
      </c>
      <c r="T35" s="26" t="str">
        <f t="shared" si="5"/>
        <v/>
      </c>
      <c r="U35" s="26" t="str">
        <f t="shared" si="6"/>
        <v/>
      </c>
      <c r="V35" s="26">
        <f t="shared" si="7"/>
        <v>3</v>
      </c>
      <c r="W35" s="26">
        <f t="shared" si="8"/>
        <v>12</v>
      </c>
      <c r="X35" s="26">
        <f t="shared" si="9"/>
        <v>15</v>
      </c>
      <c r="Y35" s="26" t="str">
        <f t="shared" si="10"/>
        <v/>
      </c>
      <c r="Z35" s="26" t="str">
        <f t="shared" si="11"/>
        <v/>
      </c>
      <c r="AA35" s="26" t="str">
        <f t="shared" si="12"/>
        <v/>
      </c>
    </row>
    <row r="36" spans="1:27" ht="17.25" customHeight="1">
      <c r="A36" s="43"/>
      <c r="B36" s="46" t="s">
        <v>26</v>
      </c>
      <c r="C36" s="50">
        <v>22</v>
      </c>
      <c r="D36" s="50">
        <v>14</v>
      </c>
      <c r="E36" s="26">
        <f t="shared" si="0"/>
        <v>36</v>
      </c>
      <c r="F36" s="26"/>
      <c r="G36" s="26"/>
      <c r="H36" s="26"/>
      <c r="I36" s="26"/>
      <c r="J36" s="26"/>
      <c r="K36" s="26"/>
      <c r="L36" s="26"/>
      <c r="M36" s="26"/>
      <c r="N36" s="26"/>
      <c r="O36" s="26">
        <f t="shared" si="1"/>
        <v>22</v>
      </c>
      <c r="P36" s="26">
        <f t="shared" si="2"/>
        <v>14</v>
      </c>
      <c r="Q36" s="26">
        <f t="shared" si="3"/>
        <v>36</v>
      </c>
      <c r="R36" s="26">
        <v>2</v>
      </c>
      <c r="S36" s="26" t="str">
        <f t="shared" si="4"/>
        <v/>
      </c>
      <c r="T36" s="26" t="str">
        <f t="shared" si="5"/>
        <v/>
      </c>
      <c r="U36" s="26" t="str">
        <f t="shared" si="6"/>
        <v/>
      </c>
      <c r="V36" s="26">
        <f t="shared" si="7"/>
        <v>22</v>
      </c>
      <c r="W36" s="26">
        <f t="shared" si="8"/>
        <v>14</v>
      </c>
      <c r="X36" s="26">
        <f t="shared" si="9"/>
        <v>36</v>
      </c>
      <c r="Y36" s="26" t="str">
        <f t="shared" si="10"/>
        <v/>
      </c>
      <c r="Z36" s="26" t="str">
        <f t="shared" si="11"/>
        <v/>
      </c>
      <c r="AA36" s="26" t="str">
        <f t="shared" si="12"/>
        <v/>
      </c>
    </row>
    <row r="37" spans="1:27" ht="17.25" customHeight="1">
      <c r="A37" s="43"/>
      <c r="B37" s="46" t="s">
        <v>27</v>
      </c>
      <c r="C37" s="50">
        <v>13</v>
      </c>
      <c r="D37" s="50">
        <v>81</v>
      </c>
      <c r="E37" s="26">
        <f t="shared" si="0"/>
        <v>94</v>
      </c>
      <c r="F37" s="26"/>
      <c r="G37" s="26"/>
      <c r="H37" s="26"/>
      <c r="I37" s="26"/>
      <c r="J37" s="26"/>
      <c r="K37" s="26"/>
      <c r="L37" s="26"/>
      <c r="M37" s="26"/>
      <c r="N37" s="26"/>
      <c r="O37" s="26">
        <f t="shared" si="1"/>
        <v>13</v>
      </c>
      <c r="P37" s="26">
        <f t="shared" si="2"/>
        <v>81</v>
      </c>
      <c r="Q37" s="26">
        <f t="shared" si="3"/>
        <v>94</v>
      </c>
      <c r="R37" s="26">
        <v>2</v>
      </c>
      <c r="S37" s="26" t="str">
        <f t="shared" si="4"/>
        <v/>
      </c>
      <c r="T37" s="26" t="str">
        <f t="shared" si="5"/>
        <v/>
      </c>
      <c r="U37" s="26" t="str">
        <f t="shared" si="6"/>
        <v/>
      </c>
      <c r="V37" s="26">
        <f t="shared" si="7"/>
        <v>13</v>
      </c>
      <c r="W37" s="26">
        <f t="shared" si="8"/>
        <v>81</v>
      </c>
      <c r="X37" s="26">
        <f t="shared" si="9"/>
        <v>94</v>
      </c>
      <c r="Y37" s="26" t="str">
        <f t="shared" si="10"/>
        <v/>
      </c>
      <c r="Z37" s="26" t="str">
        <f t="shared" si="11"/>
        <v/>
      </c>
      <c r="AA37" s="26" t="str">
        <f t="shared" si="12"/>
        <v/>
      </c>
    </row>
    <row r="38" spans="1:27" ht="17.25" customHeight="1">
      <c r="A38" s="43"/>
      <c r="B38" s="46" t="s">
        <v>28</v>
      </c>
      <c r="C38" s="50">
        <v>9</v>
      </c>
      <c r="D38" s="50">
        <v>22</v>
      </c>
      <c r="E38" s="26">
        <f t="shared" si="0"/>
        <v>31</v>
      </c>
      <c r="F38" s="26"/>
      <c r="G38" s="26"/>
      <c r="H38" s="26"/>
      <c r="I38" s="26"/>
      <c r="J38" s="26"/>
      <c r="K38" s="26"/>
      <c r="L38" s="26"/>
      <c r="M38" s="26"/>
      <c r="N38" s="26"/>
      <c r="O38" s="26">
        <f t="shared" si="1"/>
        <v>9</v>
      </c>
      <c r="P38" s="26">
        <f t="shared" si="2"/>
        <v>22</v>
      </c>
      <c r="Q38" s="26">
        <f t="shared" si="3"/>
        <v>31</v>
      </c>
      <c r="R38" s="26">
        <v>2</v>
      </c>
      <c r="S38" s="26" t="str">
        <f t="shared" si="4"/>
        <v/>
      </c>
      <c r="T38" s="26" t="str">
        <f t="shared" si="5"/>
        <v/>
      </c>
      <c r="U38" s="26" t="str">
        <f t="shared" si="6"/>
        <v/>
      </c>
      <c r="V38" s="26">
        <f t="shared" si="7"/>
        <v>9</v>
      </c>
      <c r="W38" s="26">
        <f t="shared" si="8"/>
        <v>22</v>
      </c>
      <c r="X38" s="26">
        <f t="shared" si="9"/>
        <v>31</v>
      </c>
      <c r="Y38" s="26" t="str">
        <f t="shared" si="10"/>
        <v/>
      </c>
      <c r="Z38" s="26" t="str">
        <f t="shared" si="11"/>
        <v/>
      </c>
      <c r="AA38" s="26" t="str">
        <f t="shared" si="12"/>
        <v/>
      </c>
    </row>
    <row r="39" spans="1:27" ht="17.25" customHeight="1">
      <c r="A39" s="53"/>
      <c r="B39" s="54" t="s">
        <v>30</v>
      </c>
      <c r="C39" s="55">
        <v>29</v>
      </c>
      <c r="D39" s="55">
        <v>50</v>
      </c>
      <c r="E39" s="27">
        <f t="shared" si="0"/>
        <v>79</v>
      </c>
      <c r="F39" s="27"/>
      <c r="G39" s="27"/>
      <c r="H39" s="27"/>
      <c r="I39" s="27"/>
      <c r="J39" s="27"/>
      <c r="K39" s="27"/>
      <c r="L39" s="27"/>
      <c r="M39" s="27"/>
      <c r="N39" s="27"/>
      <c r="O39" s="27">
        <f t="shared" si="1"/>
        <v>29</v>
      </c>
      <c r="P39" s="27">
        <f t="shared" si="2"/>
        <v>50</v>
      </c>
      <c r="Q39" s="27">
        <f t="shared" si="3"/>
        <v>79</v>
      </c>
      <c r="R39" s="27">
        <v>2</v>
      </c>
      <c r="S39" s="27" t="str">
        <f t="shared" si="4"/>
        <v/>
      </c>
      <c r="T39" s="27" t="str">
        <f t="shared" si="5"/>
        <v/>
      </c>
      <c r="U39" s="27" t="str">
        <f t="shared" si="6"/>
        <v/>
      </c>
      <c r="V39" s="27">
        <f t="shared" si="7"/>
        <v>29</v>
      </c>
      <c r="W39" s="27">
        <f t="shared" si="8"/>
        <v>50</v>
      </c>
      <c r="X39" s="27">
        <f t="shared" si="9"/>
        <v>79</v>
      </c>
      <c r="Y39" s="27" t="str">
        <f t="shared" si="10"/>
        <v/>
      </c>
      <c r="Z39" s="27" t="str">
        <f t="shared" si="11"/>
        <v/>
      </c>
      <c r="AA39" s="27" t="str">
        <f t="shared" si="12"/>
        <v/>
      </c>
    </row>
    <row r="40" spans="1:27" ht="17.25" customHeight="1">
      <c r="A40" s="58"/>
      <c r="B40" s="59" t="s">
        <v>121</v>
      </c>
      <c r="C40" s="61">
        <f>SUM(C31:C39)</f>
        <v>121</v>
      </c>
      <c r="D40" s="61">
        <f t="shared" ref="D40:AA40" si="17">SUM(D31:D39)</f>
        <v>215</v>
      </c>
      <c r="E40" s="61">
        <f t="shared" si="17"/>
        <v>336</v>
      </c>
      <c r="F40" s="61">
        <f t="shared" si="17"/>
        <v>0</v>
      </c>
      <c r="G40" s="61">
        <f t="shared" si="17"/>
        <v>0</v>
      </c>
      <c r="H40" s="61">
        <f t="shared" si="17"/>
        <v>0</v>
      </c>
      <c r="I40" s="61">
        <f t="shared" si="17"/>
        <v>0</v>
      </c>
      <c r="J40" s="61">
        <f t="shared" si="17"/>
        <v>2</v>
      </c>
      <c r="K40" s="61">
        <f t="shared" si="17"/>
        <v>2</v>
      </c>
      <c r="L40" s="61">
        <f t="shared" si="17"/>
        <v>0</v>
      </c>
      <c r="M40" s="61">
        <f t="shared" si="17"/>
        <v>0</v>
      </c>
      <c r="N40" s="61">
        <f t="shared" si="17"/>
        <v>0</v>
      </c>
      <c r="O40" s="61">
        <f t="shared" si="17"/>
        <v>121</v>
      </c>
      <c r="P40" s="61">
        <f t="shared" si="17"/>
        <v>217</v>
      </c>
      <c r="Q40" s="61">
        <f t="shared" si="17"/>
        <v>338</v>
      </c>
      <c r="R40" s="61">
        <f t="shared" si="17"/>
        <v>18</v>
      </c>
      <c r="S40" s="61">
        <f t="shared" si="17"/>
        <v>0</v>
      </c>
      <c r="T40" s="61">
        <f t="shared" si="17"/>
        <v>0</v>
      </c>
      <c r="U40" s="61">
        <f t="shared" si="17"/>
        <v>0</v>
      </c>
      <c r="V40" s="61">
        <f t="shared" si="17"/>
        <v>121</v>
      </c>
      <c r="W40" s="61">
        <f t="shared" si="17"/>
        <v>217</v>
      </c>
      <c r="X40" s="61">
        <f t="shared" si="17"/>
        <v>338</v>
      </c>
      <c r="Y40" s="61">
        <f t="shared" si="17"/>
        <v>0</v>
      </c>
      <c r="Z40" s="61">
        <f t="shared" si="17"/>
        <v>0</v>
      </c>
      <c r="AA40" s="61">
        <f t="shared" si="17"/>
        <v>0</v>
      </c>
    </row>
    <row r="41" spans="1:27" ht="17.25" customHeight="1">
      <c r="A41" s="15" t="s">
        <v>125</v>
      </c>
      <c r="B41" s="56"/>
      <c r="C41" s="57"/>
      <c r="D41" s="57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 t="str">
        <f t="shared" si="4"/>
        <v/>
      </c>
      <c r="T41" s="30" t="str">
        <f t="shared" si="5"/>
        <v/>
      </c>
      <c r="U41" s="30" t="str">
        <f t="shared" si="6"/>
        <v/>
      </c>
      <c r="V41" s="30" t="str">
        <f t="shared" si="7"/>
        <v/>
      </c>
      <c r="W41" s="30" t="str">
        <f t="shared" si="8"/>
        <v/>
      </c>
      <c r="X41" s="30" t="str">
        <f t="shared" si="9"/>
        <v/>
      </c>
      <c r="Y41" s="30" t="str">
        <f t="shared" si="10"/>
        <v/>
      </c>
      <c r="Z41" s="30" t="str">
        <f t="shared" si="11"/>
        <v/>
      </c>
      <c r="AA41" s="30" t="str">
        <f t="shared" si="12"/>
        <v/>
      </c>
    </row>
    <row r="42" spans="1:27" ht="17.25" customHeight="1">
      <c r="A42" s="43"/>
      <c r="B42" s="46" t="s">
        <v>147</v>
      </c>
      <c r="C42" s="26"/>
      <c r="D42" s="26"/>
      <c r="E42" s="26">
        <f t="shared" si="0"/>
        <v>0</v>
      </c>
      <c r="F42" s="26"/>
      <c r="G42" s="26"/>
      <c r="H42" s="26"/>
      <c r="I42" s="50">
        <v>1</v>
      </c>
      <c r="J42" s="51"/>
      <c r="K42" s="26">
        <f>SUM(I42:J42)</f>
        <v>1</v>
      </c>
      <c r="L42" s="26"/>
      <c r="M42" s="26"/>
      <c r="N42" s="26"/>
      <c r="O42" s="26">
        <f t="shared" si="1"/>
        <v>1</v>
      </c>
      <c r="P42" s="26">
        <f t="shared" si="2"/>
        <v>0</v>
      </c>
      <c r="Q42" s="26">
        <f t="shared" si="3"/>
        <v>1</v>
      </c>
      <c r="R42" s="26">
        <v>2</v>
      </c>
      <c r="S42" s="26" t="str">
        <f t="shared" si="4"/>
        <v/>
      </c>
      <c r="T42" s="26" t="str">
        <f t="shared" si="5"/>
        <v/>
      </c>
      <c r="U42" s="26" t="str">
        <f t="shared" si="6"/>
        <v/>
      </c>
      <c r="V42" s="26">
        <f t="shared" si="7"/>
        <v>1</v>
      </c>
      <c r="W42" s="26">
        <f t="shared" si="8"/>
        <v>0</v>
      </c>
      <c r="X42" s="26">
        <f t="shared" si="9"/>
        <v>1</v>
      </c>
      <c r="Y42" s="26" t="str">
        <f t="shared" si="10"/>
        <v/>
      </c>
      <c r="Z42" s="26" t="str">
        <f t="shared" si="11"/>
        <v/>
      </c>
      <c r="AA42" s="26" t="str">
        <f t="shared" si="12"/>
        <v/>
      </c>
    </row>
    <row r="43" spans="1:27" ht="17.25" customHeight="1">
      <c r="A43" s="43"/>
      <c r="B43" s="46" t="s">
        <v>31</v>
      </c>
      <c r="C43" s="50">
        <v>22</v>
      </c>
      <c r="D43" s="50">
        <v>4</v>
      </c>
      <c r="E43" s="26">
        <f t="shared" si="0"/>
        <v>26</v>
      </c>
      <c r="F43" s="26"/>
      <c r="G43" s="26"/>
      <c r="H43" s="26"/>
      <c r="I43" s="26"/>
      <c r="J43" s="26"/>
      <c r="K43" s="26"/>
      <c r="L43" s="26"/>
      <c r="M43" s="26"/>
      <c r="N43" s="26"/>
      <c r="O43" s="26">
        <f t="shared" si="1"/>
        <v>22</v>
      </c>
      <c r="P43" s="26">
        <f t="shared" si="2"/>
        <v>4</v>
      </c>
      <c r="Q43" s="26">
        <f t="shared" si="3"/>
        <v>26</v>
      </c>
      <c r="R43" s="26">
        <v>2</v>
      </c>
      <c r="S43" s="26" t="str">
        <f t="shared" si="4"/>
        <v/>
      </c>
      <c r="T43" s="26" t="str">
        <f t="shared" si="5"/>
        <v/>
      </c>
      <c r="U43" s="26" t="str">
        <f t="shared" si="6"/>
        <v/>
      </c>
      <c r="V43" s="26">
        <f t="shared" si="7"/>
        <v>22</v>
      </c>
      <c r="W43" s="26">
        <f t="shared" si="8"/>
        <v>4</v>
      </c>
      <c r="X43" s="26">
        <f t="shared" si="9"/>
        <v>26</v>
      </c>
      <c r="Y43" s="26" t="str">
        <f t="shared" si="10"/>
        <v/>
      </c>
      <c r="Z43" s="26" t="str">
        <f t="shared" si="11"/>
        <v/>
      </c>
      <c r="AA43" s="26" t="str">
        <f t="shared" si="12"/>
        <v/>
      </c>
    </row>
    <row r="44" spans="1:27" ht="17.25" customHeight="1">
      <c r="A44" s="43"/>
      <c r="B44" s="46" t="s">
        <v>32</v>
      </c>
      <c r="C44" s="50">
        <v>7</v>
      </c>
      <c r="D44" s="50">
        <v>7</v>
      </c>
      <c r="E44" s="26">
        <f t="shared" si="0"/>
        <v>14</v>
      </c>
      <c r="F44" s="26"/>
      <c r="G44" s="26"/>
      <c r="H44" s="26"/>
      <c r="I44" s="26"/>
      <c r="J44" s="26"/>
      <c r="K44" s="26"/>
      <c r="L44" s="26"/>
      <c r="M44" s="26"/>
      <c r="N44" s="26"/>
      <c r="O44" s="26">
        <f t="shared" si="1"/>
        <v>7</v>
      </c>
      <c r="P44" s="26">
        <f t="shared" si="2"/>
        <v>7</v>
      </c>
      <c r="Q44" s="26">
        <f t="shared" si="3"/>
        <v>14</v>
      </c>
      <c r="R44" s="26">
        <v>2</v>
      </c>
      <c r="S44" s="26" t="str">
        <f t="shared" si="4"/>
        <v/>
      </c>
      <c r="T44" s="26" t="str">
        <f t="shared" si="5"/>
        <v/>
      </c>
      <c r="U44" s="26" t="str">
        <f t="shared" si="6"/>
        <v/>
      </c>
      <c r="V44" s="26">
        <f t="shared" si="7"/>
        <v>7</v>
      </c>
      <c r="W44" s="26">
        <f t="shared" si="8"/>
        <v>7</v>
      </c>
      <c r="X44" s="26">
        <f t="shared" si="9"/>
        <v>14</v>
      </c>
      <c r="Y44" s="26" t="str">
        <f t="shared" si="10"/>
        <v/>
      </c>
      <c r="Z44" s="26" t="str">
        <f t="shared" si="11"/>
        <v/>
      </c>
      <c r="AA44" s="26" t="str">
        <f t="shared" si="12"/>
        <v/>
      </c>
    </row>
    <row r="45" spans="1:27" ht="17.25" customHeight="1">
      <c r="A45" s="43"/>
      <c r="B45" s="46" t="s">
        <v>14</v>
      </c>
      <c r="C45" s="50">
        <v>72</v>
      </c>
      <c r="D45" s="50">
        <v>11</v>
      </c>
      <c r="E45" s="26">
        <f t="shared" si="0"/>
        <v>83</v>
      </c>
      <c r="F45" s="26"/>
      <c r="G45" s="26"/>
      <c r="H45" s="26"/>
      <c r="I45" s="26"/>
      <c r="J45" s="26"/>
      <c r="K45" s="26"/>
      <c r="L45" s="26"/>
      <c r="M45" s="26"/>
      <c r="N45" s="26"/>
      <c r="O45" s="26">
        <f t="shared" si="1"/>
        <v>72</v>
      </c>
      <c r="P45" s="26">
        <f t="shared" si="2"/>
        <v>11</v>
      </c>
      <c r="Q45" s="26">
        <f t="shared" si="3"/>
        <v>83</v>
      </c>
      <c r="R45" s="26">
        <v>2</v>
      </c>
      <c r="S45" s="26" t="str">
        <f t="shared" si="4"/>
        <v/>
      </c>
      <c r="T45" s="26" t="str">
        <f t="shared" si="5"/>
        <v/>
      </c>
      <c r="U45" s="26" t="str">
        <f t="shared" si="6"/>
        <v/>
      </c>
      <c r="V45" s="26">
        <f t="shared" si="7"/>
        <v>72</v>
      </c>
      <c r="W45" s="26">
        <f t="shared" si="8"/>
        <v>11</v>
      </c>
      <c r="X45" s="26">
        <f t="shared" si="9"/>
        <v>83</v>
      </c>
      <c r="Y45" s="26" t="str">
        <f t="shared" si="10"/>
        <v/>
      </c>
      <c r="Z45" s="26" t="str">
        <f t="shared" si="11"/>
        <v/>
      </c>
      <c r="AA45" s="26" t="str">
        <f t="shared" si="12"/>
        <v/>
      </c>
    </row>
    <row r="46" spans="1:27" ht="17.25" customHeight="1">
      <c r="A46" s="43"/>
      <c r="B46" s="46" t="s">
        <v>33</v>
      </c>
      <c r="C46" s="50">
        <v>15</v>
      </c>
      <c r="D46" s="50">
        <v>35</v>
      </c>
      <c r="E46" s="26">
        <f t="shared" si="0"/>
        <v>50</v>
      </c>
      <c r="F46" s="26"/>
      <c r="G46" s="26"/>
      <c r="H46" s="26"/>
      <c r="I46" s="26"/>
      <c r="J46" s="26"/>
      <c r="K46" s="26"/>
      <c r="L46" s="26"/>
      <c r="M46" s="26"/>
      <c r="N46" s="26"/>
      <c r="O46" s="26">
        <f t="shared" si="1"/>
        <v>15</v>
      </c>
      <c r="P46" s="26">
        <f t="shared" si="2"/>
        <v>35</v>
      </c>
      <c r="Q46" s="26">
        <f t="shared" si="3"/>
        <v>50</v>
      </c>
      <c r="R46" s="26">
        <v>2</v>
      </c>
      <c r="S46" s="26" t="str">
        <f t="shared" si="4"/>
        <v/>
      </c>
      <c r="T46" s="26" t="str">
        <f t="shared" si="5"/>
        <v/>
      </c>
      <c r="U46" s="26" t="str">
        <f t="shared" si="6"/>
        <v/>
      </c>
      <c r="V46" s="26">
        <f t="shared" si="7"/>
        <v>15</v>
      </c>
      <c r="W46" s="26">
        <f t="shared" si="8"/>
        <v>35</v>
      </c>
      <c r="X46" s="26">
        <f t="shared" si="9"/>
        <v>50</v>
      </c>
      <c r="Y46" s="26" t="str">
        <f t="shared" si="10"/>
        <v/>
      </c>
      <c r="Z46" s="26" t="str">
        <f t="shared" si="11"/>
        <v/>
      </c>
      <c r="AA46" s="26" t="str">
        <f t="shared" si="12"/>
        <v/>
      </c>
    </row>
    <row r="47" spans="1:27" ht="17.25" customHeight="1">
      <c r="A47" s="43"/>
      <c r="B47" s="46" t="s">
        <v>171</v>
      </c>
      <c r="C47" s="50">
        <v>4</v>
      </c>
      <c r="D47" s="50">
        <v>1</v>
      </c>
      <c r="E47" s="26">
        <f t="shared" si="0"/>
        <v>5</v>
      </c>
      <c r="F47" s="26"/>
      <c r="G47" s="26"/>
      <c r="H47" s="26"/>
      <c r="I47" s="26"/>
      <c r="J47" s="26"/>
      <c r="K47" s="26"/>
      <c r="L47" s="26"/>
      <c r="M47" s="26"/>
      <c r="N47" s="26"/>
      <c r="O47" s="26">
        <f t="shared" si="1"/>
        <v>4</v>
      </c>
      <c r="P47" s="26">
        <f t="shared" si="2"/>
        <v>1</v>
      </c>
      <c r="Q47" s="26">
        <f t="shared" si="3"/>
        <v>5</v>
      </c>
      <c r="R47" s="26">
        <v>2</v>
      </c>
      <c r="S47" s="26" t="str">
        <f t="shared" si="4"/>
        <v/>
      </c>
      <c r="T47" s="26" t="str">
        <f t="shared" si="5"/>
        <v/>
      </c>
      <c r="U47" s="26" t="str">
        <f t="shared" si="6"/>
        <v/>
      </c>
      <c r="V47" s="26">
        <f t="shared" si="7"/>
        <v>4</v>
      </c>
      <c r="W47" s="26">
        <f t="shared" si="8"/>
        <v>1</v>
      </c>
      <c r="X47" s="26">
        <f t="shared" si="9"/>
        <v>5</v>
      </c>
      <c r="Y47" s="26" t="str">
        <f t="shared" si="10"/>
        <v/>
      </c>
      <c r="Z47" s="26" t="str">
        <f t="shared" si="11"/>
        <v/>
      </c>
      <c r="AA47" s="26" t="str">
        <f t="shared" si="12"/>
        <v/>
      </c>
    </row>
    <row r="48" spans="1:27" ht="17.25" customHeight="1">
      <c r="A48" s="43"/>
      <c r="B48" s="46" t="s">
        <v>34</v>
      </c>
      <c r="C48" s="50">
        <v>3</v>
      </c>
      <c r="D48" s="50">
        <v>8</v>
      </c>
      <c r="E48" s="26">
        <f t="shared" si="0"/>
        <v>11</v>
      </c>
      <c r="F48" s="26"/>
      <c r="G48" s="26"/>
      <c r="H48" s="26"/>
      <c r="I48" s="26"/>
      <c r="J48" s="26"/>
      <c r="K48" s="26"/>
      <c r="L48" s="26"/>
      <c r="M48" s="26"/>
      <c r="N48" s="26"/>
      <c r="O48" s="26">
        <f t="shared" si="1"/>
        <v>3</v>
      </c>
      <c r="P48" s="26">
        <f t="shared" si="2"/>
        <v>8</v>
      </c>
      <c r="Q48" s="26">
        <f t="shared" si="3"/>
        <v>11</v>
      </c>
      <c r="R48" s="26">
        <v>2</v>
      </c>
      <c r="S48" s="26" t="str">
        <f t="shared" si="4"/>
        <v/>
      </c>
      <c r="T48" s="26" t="str">
        <f t="shared" si="5"/>
        <v/>
      </c>
      <c r="U48" s="26" t="str">
        <f t="shared" si="6"/>
        <v/>
      </c>
      <c r="V48" s="26">
        <f t="shared" si="7"/>
        <v>3</v>
      </c>
      <c r="W48" s="26">
        <f t="shared" si="8"/>
        <v>8</v>
      </c>
      <c r="X48" s="26">
        <f t="shared" si="9"/>
        <v>11</v>
      </c>
      <c r="Y48" s="26" t="str">
        <f t="shared" si="10"/>
        <v/>
      </c>
      <c r="Z48" s="26" t="str">
        <f t="shared" si="11"/>
        <v/>
      </c>
      <c r="AA48" s="26" t="str">
        <f t="shared" si="12"/>
        <v/>
      </c>
    </row>
    <row r="49" spans="1:27" ht="17.25" customHeight="1">
      <c r="A49" s="43"/>
      <c r="B49" s="46" t="s">
        <v>35</v>
      </c>
      <c r="C49" s="50">
        <v>5</v>
      </c>
      <c r="D49" s="50">
        <v>16</v>
      </c>
      <c r="E49" s="26">
        <f t="shared" si="0"/>
        <v>21</v>
      </c>
      <c r="F49" s="26"/>
      <c r="G49" s="26"/>
      <c r="H49" s="26"/>
      <c r="I49" s="26"/>
      <c r="J49" s="26"/>
      <c r="K49" s="26"/>
      <c r="L49" s="26"/>
      <c r="M49" s="26"/>
      <c r="N49" s="26"/>
      <c r="O49" s="26">
        <f t="shared" si="1"/>
        <v>5</v>
      </c>
      <c r="P49" s="26">
        <f t="shared" si="2"/>
        <v>16</v>
      </c>
      <c r="Q49" s="26">
        <f t="shared" si="3"/>
        <v>21</v>
      </c>
      <c r="R49" s="26">
        <v>2</v>
      </c>
      <c r="S49" s="26" t="str">
        <f t="shared" si="4"/>
        <v/>
      </c>
      <c r="T49" s="26" t="str">
        <f t="shared" si="5"/>
        <v/>
      </c>
      <c r="U49" s="26" t="str">
        <f t="shared" si="6"/>
        <v/>
      </c>
      <c r="V49" s="26">
        <f t="shared" si="7"/>
        <v>5</v>
      </c>
      <c r="W49" s="26">
        <f t="shared" si="8"/>
        <v>16</v>
      </c>
      <c r="X49" s="26">
        <f t="shared" si="9"/>
        <v>21</v>
      </c>
      <c r="Y49" s="26" t="str">
        <f t="shared" si="10"/>
        <v/>
      </c>
      <c r="Z49" s="26" t="str">
        <f t="shared" si="11"/>
        <v/>
      </c>
      <c r="AA49" s="26" t="str">
        <f t="shared" si="12"/>
        <v/>
      </c>
    </row>
    <row r="50" spans="1:27" ht="17.25" customHeight="1">
      <c r="A50" s="43"/>
      <c r="B50" s="46" t="s">
        <v>172</v>
      </c>
      <c r="C50" s="50">
        <v>1</v>
      </c>
      <c r="D50" s="50">
        <v>1</v>
      </c>
      <c r="E50" s="26">
        <f t="shared" si="0"/>
        <v>2</v>
      </c>
      <c r="F50" s="26"/>
      <c r="G50" s="26"/>
      <c r="H50" s="26"/>
      <c r="I50" s="26"/>
      <c r="J50" s="26"/>
      <c r="K50" s="26"/>
      <c r="L50" s="26"/>
      <c r="M50" s="26"/>
      <c r="N50" s="26"/>
      <c r="O50" s="26">
        <f t="shared" si="1"/>
        <v>1</v>
      </c>
      <c r="P50" s="26">
        <f t="shared" si="2"/>
        <v>1</v>
      </c>
      <c r="Q50" s="26">
        <f t="shared" si="3"/>
        <v>2</v>
      </c>
      <c r="R50" s="26">
        <v>2</v>
      </c>
      <c r="S50" s="26" t="str">
        <f t="shared" si="4"/>
        <v/>
      </c>
      <c r="T50" s="26" t="str">
        <f t="shared" si="5"/>
        <v/>
      </c>
      <c r="U50" s="26" t="str">
        <f t="shared" si="6"/>
        <v/>
      </c>
      <c r="V50" s="26">
        <f t="shared" si="7"/>
        <v>1</v>
      </c>
      <c r="W50" s="26">
        <f t="shared" si="8"/>
        <v>1</v>
      </c>
      <c r="X50" s="26">
        <f t="shared" si="9"/>
        <v>2</v>
      </c>
      <c r="Y50" s="26" t="str">
        <f t="shared" si="10"/>
        <v/>
      </c>
      <c r="Z50" s="26" t="str">
        <f t="shared" si="11"/>
        <v/>
      </c>
      <c r="AA50" s="26" t="str">
        <f t="shared" si="12"/>
        <v/>
      </c>
    </row>
    <row r="51" spans="1:27" ht="17.25" customHeight="1">
      <c r="A51" s="43"/>
      <c r="B51" s="46" t="s">
        <v>15</v>
      </c>
      <c r="C51" s="50">
        <v>60</v>
      </c>
      <c r="D51" s="51"/>
      <c r="E51" s="26">
        <f t="shared" si="0"/>
        <v>60</v>
      </c>
      <c r="F51" s="26"/>
      <c r="G51" s="26"/>
      <c r="H51" s="26"/>
      <c r="I51" s="50">
        <v>11</v>
      </c>
      <c r="J51" s="26"/>
      <c r="K51" s="26">
        <f>SUM(I51:J51)</f>
        <v>11</v>
      </c>
      <c r="L51" s="26"/>
      <c r="M51" s="26"/>
      <c r="N51" s="26"/>
      <c r="O51" s="26">
        <f t="shared" si="1"/>
        <v>71</v>
      </c>
      <c r="P51" s="26">
        <f t="shared" si="2"/>
        <v>0</v>
      </c>
      <c r="Q51" s="26">
        <f t="shared" si="3"/>
        <v>71</v>
      </c>
      <c r="R51" s="26">
        <v>2</v>
      </c>
      <c r="S51" s="26" t="str">
        <f t="shared" si="4"/>
        <v/>
      </c>
      <c r="T51" s="26" t="str">
        <f t="shared" si="5"/>
        <v/>
      </c>
      <c r="U51" s="26" t="str">
        <f t="shared" si="6"/>
        <v/>
      </c>
      <c r="V51" s="26">
        <f t="shared" si="7"/>
        <v>71</v>
      </c>
      <c r="W51" s="26">
        <f t="shared" si="8"/>
        <v>0</v>
      </c>
      <c r="X51" s="26">
        <f t="shared" si="9"/>
        <v>71</v>
      </c>
      <c r="Y51" s="26" t="str">
        <f t="shared" si="10"/>
        <v/>
      </c>
      <c r="Z51" s="26" t="str">
        <f t="shared" si="11"/>
        <v/>
      </c>
      <c r="AA51" s="26" t="str">
        <f t="shared" si="12"/>
        <v/>
      </c>
    </row>
    <row r="52" spans="1:27" ht="17.25" customHeight="1">
      <c r="A52" s="43"/>
      <c r="B52" s="46" t="s">
        <v>36</v>
      </c>
      <c r="C52" s="50">
        <v>4</v>
      </c>
      <c r="D52" s="51"/>
      <c r="E52" s="26">
        <f t="shared" si="0"/>
        <v>4</v>
      </c>
      <c r="F52" s="26"/>
      <c r="G52" s="26"/>
      <c r="H52" s="26"/>
      <c r="I52" s="26"/>
      <c r="J52" s="26"/>
      <c r="K52" s="26"/>
      <c r="L52" s="26"/>
      <c r="M52" s="26"/>
      <c r="N52" s="26"/>
      <c r="O52" s="26">
        <f t="shared" si="1"/>
        <v>4</v>
      </c>
      <c r="P52" s="26">
        <f t="shared" si="2"/>
        <v>0</v>
      </c>
      <c r="Q52" s="26">
        <f t="shared" si="3"/>
        <v>4</v>
      </c>
      <c r="R52" s="26">
        <v>2</v>
      </c>
      <c r="S52" s="26" t="str">
        <f t="shared" si="4"/>
        <v/>
      </c>
      <c r="T52" s="26" t="str">
        <f t="shared" si="5"/>
        <v/>
      </c>
      <c r="U52" s="26" t="str">
        <f t="shared" si="6"/>
        <v/>
      </c>
      <c r="V52" s="26">
        <f t="shared" si="7"/>
        <v>4</v>
      </c>
      <c r="W52" s="26">
        <f t="shared" si="8"/>
        <v>0</v>
      </c>
      <c r="X52" s="26">
        <f t="shared" si="9"/>
        <v>4</v>
      </c>
      <c r="Y52" s="26" t="str">
        <f t="shared" si="10"/>
        <v/>
      </c>
      <c r="Z52" s="26" t="str">
        <f t="shared" si="11"/>
        <v/>
      </c>
      <c r="AA52" s="26" t="str">
        <f t="shared" si="12"/>
        <v/>
      </c>
    </row>
    <row r="53" spans="1:27" ht="17.25" customHeight="1">
      <c r="A53" s="43"/>
      <c r="B53" s="46" t="s">
        <v>37</v>
      </c>
      <c r="C53" s="50">
        <v>8</v>
      </c>
      <c r="D53" s="50">
        <v>14</v>
      </c>
      <c r="E53" s="26">
        <f t="shared" si="0"/>
        <v>22</v>
      </c>
      <c r="F53" s="26"/>
      <c r="G53" s="26"/>
      <c r="H53" s="26"/>
      <c r="I53" s="26"/>
      <c r="J53" s="26"/>
      <c r="K53" s="26"/>
      <c r="L53" s="26"/>
      <c r="M53" s="26"/>
      <c r="N53" s="26"/>
      <c r="O53" s="26">
        <f t="shared" si="1"/>
        <v>8</v>
      </c>
      <c r="P53" s="26">
        <f t="shared" si="2"/>
        <v>14</v>
      </c>
      <c r="Q53" s="26">
        <f t="shared" si="3"/>
        <v>22</v>
      </c>
      <c r="R53" s="26">
        <v>2</v>
      </c>
      <c r="S53" s="26" t="str">
        <f t="shared" si="4"/>
        <v/>
      </c>
      <c r="T53" s="26" t="str">
        <f t="shared" si="5"/>
        <v/>
      </c>
      <c r="U53" s="26" t="str">
        <f t="shared" si="6"/>
        <v/>
      </c>
      <c r="V53" s="26">
        <f t="shared" si="7"/>
        <v>8</v>
      </c>
      <c r="W53" s="26">
        <f t="shared" si="8"/>
        <v>14</v>
      </c>
      <c r="X53" s="26">
        <f t="shared" si="9"/>
        <v>22</v>
      </c>
      <c r="Y53" s="26" t="str">
        <f t="shared" si="10"/>
        <v/>
      </c>
      <c r="Z53" s="26" t="str">
        <f t="shared" si="11"/>
        <v/>
      </c>
      <c r="AA53" s="26" t="str">
        <f t="shared" si="12"/>
        <v/>
      </c>
    </row>
    <row r="54" spans="1:27" ht="17.25" customHeight="1">
      <c r="A54" s="43"/>
      <c r="B54" s="46" t="s">
        <v>173</v>
      </c>
      <c r="C54" s="50">
        <v>1</v>
      </c>
      <c r="D54" s="51"/>
      <c r="E54" s="26">
        <f t="shared" si="0"/>
        <v>1</v>
      </c>
      <c r="F54" s="26"/>
      <c r="G54" s="26"/>
      <c r="H54" s="26"/>
      <c r="I54" s="26"/>
      <c r="J54" s="26"/>
      <c r="K54" s="26"/>
      <c r="L54" s="26"/>
      <c r="M54" s="26"/>
      <c r="N54" s="26"/>
      <c r="O54" s="26">
        <f t="shared" si="1"/>
        <v>1</v>
      </c>
      <c r="P54" s="26">
        <f t="shared" si="2"/>
        <v>0</v>
      </c>
      <c r="Q54" s="26">
        <f t="shared" si="3"/>
        <v>1</v>
      </c>
      <c r="R54" s="26">
        <v>2</v>
      </c>
      <c r="S54" s="26" t="str">
        <f t="shared" si="4"/>
        <v/>
      </c>
      <c r="T54" s="26" t="str">
        <f t="shared" si="5"/>
        <v/>
      </c>
      <c r="U54" s="26" t="str">
        <f t="shared" si="6"/>
        <v/>
      </c>
      <c r="V54" s="26">
        <f t="shared" si="7"/>
        <v>1</v>
      </c>
      <c r="W54" s="26">
        <f t="shared" si="8"/>
        <v>0</v>
      </c>
      <c r="X54" s="26">
        <f t="shared" si="9"/>
        <v>1</v>
      </c>
      <c r="Y54" s="26" t="str">
        <f t="shared" si="10"/>
        <v/>
      </c>
      <c r="Z54" s="26" t="str">
        <f t="shared" si="11"/>
        <v/>
      </c>
      <c r="AA54" s="26" t="str">
        <f t="shared" si="12"/>
        <v/>
      </c>
    </row>
    <row r="55" spans="1:27" ht="17.25" customHeight="1">
      <c r="A55" s="43"/>
      <c r="B55" s="46" t="s">
        <v>38</v>
      </c>
      <c r="C55" s="50">
        <v>35</v>
      </c>
      <c r="D55" s="50">
        <v>27</v>
      </c>
      <c r="E55" s="26">
        <f t="shared" si="0"/>
        <v>62</v>
      </c>
      <c r="F55" s="26"/>
      <c r="G55" s="26"/>
      <c r="H55" s="26"/>
      <c r="I55" s="26"/>
      <c r="J55" s="26"/>
      <c r="K55" s="26"/>
      <c r="L55" s="26"/>
      <c r="M55" s="26"/>
      <c r="N55" s="26"/>
      <c r="O55" s="26">
        <f t="shared" si="1"/>
        <v>35</v>
      </c>
      <c r="P55" s="26">
        <f t="shared" si="2"/>
        <v>27</v>
      </c>
      <c r="Q55" s="26">
        <f t="shared" si="3"/>
        <v>62</v>
      </c>
      <c r="R55" s="26">
        <v>2</v>
      </c>
      <c r="S55" s="26" t="str">
        <f t="shared" si="4"/>
        <v/>
      </c>
      <c r="T55" s="26" t="str">
        <f t="shared" si="5"/>
        <v/>
      </c>
      <c r="U55" s="26" t="str">
        <f t="shared" si="6"/>
        <v/>
      </c>
      <c r="V55" s="26">
        <f t="shared" si="7"/>
        <v>35</v>
      </c>
      <c r="W55" s="26">
        <f t="shared" si="8"/>
        <v>27</v>
      </c>
      <c r="X55" s="26">
        <f t="shared" si="9"/>
        <v>62</v>
      </c>
      <c r="Y55" s="26" t="str">
        <f t="shared" si="10"/>
        <v/>
      </c>
      <c r="Z55" s="26" t="str">
        <f t="shared" si="11"/>
        <v/>
      </c>
      <c r="AA55" s="26" t="str">
        <f t="shared" si="12"/>
        <v/>
      </c>
    </row>
    <row r="56" spans="1:27" ht="17.25" customHeight="1">
      <c r="A56" s="43"/>
      <c r="B56" s="46" t="s">
        <v>39</v>
      </c>
      <c r="C56" s="50">
        <v>18</v>
      </c>
      <c r="D56" s="50">
        <v>3</v>
      </c>
      <c r="E56" s="26">
        <f t="shared" si="0"/>
        <v>21</v>
      </c>
      <c r="F56" s="26"/>
      <c r="G56" s="26"/>
      <c r="H56" s="26"/>
      <c r="I56" s="26"/>
      <c r="J56" s="26"/>
      <c r="K56" s="26"/>
      <c r="L56" s="26"/>
      <c r="M56" s="26"/>
      <c r="N56" s="26"/>
      <c r="O56" s="26">
        <f t="shared" si="1"/>
        <v>18</v>
      </c>
      <c r="P56" s="26">
        <f t="shared" si="2"/>
        <v>3</v>
      </c>
      <c r="Q56" s="26">
        <f t="shared" si="3"/>
        <v>21</v>
      </c>
      <c r="R56" s="26">
        <v>2</v>
      </c>
      <c r="S56" s="26" t="str">
        <f t="shared" si="4"/>
        <v/>
      </c>
      <c r="T56" s="26" t="str">
        <f t="shared" si="5"/>
        <v/>
      </c>
      <c r="U56" s="26" t="str">
        <f t="shared" si="6"/>
        <v/>
      </c>
      <c r="V56" s="26">
        <f t="shared" si="7"/>
        <v>18</v>
      </c>
      <c r="W56" s="26">
        <f t="shared" si="8"/>
        <v>3</v>
      </c>
      <c r="X56" s="26">
        <f t="shared" si="9"/>
        <v>21</v>
      </c>
      <c r="Y56" s="26" t="str">
        <f t="shared" si="10"/>
        <v/>
      </c>
      <c r="Z56" s="26" t="str">
        <f t="shared" si="11"/>
        <v/>
      </c>
      <c r="AA56" s="26" t="str">
        <f t="shared" si="12"/>
        <v/>
      </c>
    </row>
    <row r="57" spans="1:27" ht="17.25" customHeight="1">
      <c r="A57" s="43"/>
      <c r="B57" s="46" t="s">
        <v>17</v>
      </c>
      <c r="C57" s="50">
        <v>100</v>
      </c>
      <c r="D57" s="50">
        <v>3</v>
      </c>
      <c r="E57" s="26">
        <f t="shared" si="0"/>
        <v>103</v>
      </c>
      <c r="F57" s="26"/>
      <c r="G57" s="26"/>
      <c r="H57" s="26"/>
      <c r="I57" s="26"/>
      <c r="J57" s="26"/>
      <c r="K57" s="26"/>
      <c r="L57" s="26"/>
      <c r="M57" s="26"/>
      <c r="N57" s="26"/>
      <c r="O57" s="26">
        <f t="shared" si="1"/>
        <v>100</v>
      </c>
      <c r="P57" s="26">
        <f t="shared" si="2"/>
        <v>3</v>
      </c>
      <c r="Q57" s="26">
        <f t="shared" si="3"/>
        <v>103</v>
      </c>
      <c r="R57" s="26">
        <v>2</v>
      </c>
      <c r="S57" s="26" t="str">
        <f t="shared" si="4"/>
        <v/>
      </c>
      <c r="T57" s="26" t="str">
        <f t="shared" si="5"/>
        <v/>
      </c>
      <c r="U57" s="26" t="str">
        <f t="shared" si="6"/>
        <v/>
      </c>
      <c r="V57" s="26">
        <f t="shared" si="7"/>
        <v>100</v>
      </c>
      <c r="W57" s="26">
        <f t="shared" si="8"/>
        <v>3</v>
      </c>
      <c r="X57" s="26">
        <f t="shared" si="9"/>
        <v>103</v>
      </c>
      <c r="Y57" s="26" t="str">
        <f t="shared" si="10"/>
        <v/>
      </c>
      <c r="Z57" s="26" t="str">
        <f t="shared" si="11"/>
        <v/>
      </c>
      <c r="AA57" s="26" t="str">
        <f t="shared" si="12"/>
        <v/>
      </c>
    </row>
    <row r="58" spans="1:27" ht="17.25" customHeight="1">
      <c r="A58" s="43"/>
      <c r="B58" s="46" t="s">
        <v>148</v>
      </c>
      <c r="C58" s="26"/>
      <c r="D58" s="26"/>
      <c r="E58" s="26">
        <f t="shared" si="0"/>
        <v>0</v>
      </c>
      <c r="F58" s="26"/>
      <c r="G58" s="26"/>
      <c r="H58" s="26"/>
      <c r="I58" s="50">
        <v>8</v>
      </c>
      <c r="J58" s="51"/>
      <c r="K58" s="26">
        <f>SUM(I58:J58)</f>
        <v>8</v>
      </c>
      <c r="L58" s="26"/>
      <c r="M58" s="26"/>
      <c r="N58" s="26"/>
      <c r="O58" s="26">
        <f t="shared" si="1"/>
        <v>8</v>
      </c>
      <c r="P58" s="26">
        <f t="shared" si="2"/>
        <v>0</v>
      </c>
      <c r="Q58" s="26">
        <f t="shared" si="3"/>
        <v>8</v>
      </c>
      <c r="R58" s="26">
        <v>2</v>
      </c>
      <c r="S58" s="26" t="str">
        <f t="shared" si="4"/>
        <v/>
      </c>
      <c r="T58" s="26" t="str">
        <f t="shared" si="5"/>
        <v/>
      </c>
      <c r="U58" s="26" t="str">
        <f t="shared" si="6"/>
        <v/>
      </c>
      <c r="V58" s="26">
        <f t="shared" si="7"/>
        <v>8</v>
      </c>
      <c r="W58" s="26">
        <f t="shared" si="8"/>
        <v>0</v>
      </c>
      <c r="X58" s="26">
        <f t="shared" si="9"/>
        <v>8</v>
      </c>
      <c r="Y58" s="26" t="str">
        <f t="shared" si="10"/>
        <v/>
      </c>
      <c r="Z58" s="26" t="str">
        <f t="shared" si="11"/>
        <v/>
      </c>
      <c r="AA58" s="26" t="str">
        <f t="shared" si="12"/>
        <v/>
      </c>
    </row>
    <row r="59" spans="1:27" ht="17.25" customHeight="1">
      <c r="A59" s="43"/>
      <c r="B59" s="46" t="s">
        <v>149</v>
      </c>
      <c r="C59" s="26"/>
      <c r="D59" s="26"/>
      <c r="E59" s="26">
        <f t="shared" si="0"/>
        <v>0</v>
      </c>
      <c r="F59" s="26"/>
      <c r="G59" s="26"/>
      <c r="H59" s="26"/>
      <c r="I59" s="50">
        <v>16</v>
      </c>
      <c r="J59" s="50">
        <v>1</v>
      </c>
      <c r="K59" s="26">
        <f>SUM(I59:J59)</f>
        <v>17</v>
      </c>
      <c r="L59" s="26"/>
      <c r="M59" s="26"/>
      <c r="N59" s="26"/>
      <c r="O59" s="26">
        <f t="shared" si="1"/>
        <v>16</v>
      </c>
      <c r="P59" s="26">
        <f t="shared" si="2"/>
        <v>1</v>
      </c>
      <c r="Q59" s="26">
        <f t="shared" si="3"/>
        <v>17</v>
      </c>
      <c r="R59" s="26">
        <v>2</v>
      </c>
      <c r="S59" s="26" t="str">
        <f t="shared" si="4"/>
        <v/>
      </c>
      <c r="T59" s="26" t="str">
        <f t="shared" si="5"/>
        <v/>
      </c>
      <c r="U59" s="26" t="str">
        <f t="shared" si="6"/>
        <v/>
      </c>
      <c r="V59" s="26">
        <f t="shared" si="7"/>
        <v>16</v>
      </c>
      <c r="W59" s="26">
        <f t="shared" si="8"/>
        <v>1</v>
      </c>
      <c r="X59" s="26">
        <f t="shared" si="9"/>
        <v>17</v>
      </c>
      <c r="Y59" s="26" t="str">
        <f t="shared" si="10"/>
        <v/>
      </c>
      <c r="Z59" s="26" t="str">
        <f t="shared" si="11"/>
        <v/>
      </c>
      <c r="AA59" s="26" t="str">
        <f t="shared" si="12"/>
        <v/>
      </c>
    </row>
    <row r="60" spans="1:27" ht="17.25" customHeight="1">
      <c r="A60" s="43"/>
      <c r="B60" s="46" t="s">
        <v>19</v>
      </c>
      <c r="C60" s="50">
        <v>101</v>
      </c>
      <c r="D60" s="50">
        <v>6</v>
      </c>
      <c r="E60" s="26">
        <f t="shared" si="0"/>
        <v>107</v>
      </c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101</v>
      </c>
      <c r="P60" s="26">
        <f t="shared" si="2"/>
        <v>6</v>
      </c>
      <c r="Q60" s="26">
        <f t="shared" si="3"/>
        <v>107</v>
      </c>
      <c r="R60" s="26">
        <v>2</v>
      </c>
      <c r="S60" s="26" t="str">
        <f t="shared" si="4"/>
        <v/>
      </c>
      <c r="T60" s="26" t="str">
        <f t="shared" si="5"/>
        <v/>
      </c>
      <c r="U60" s="26" t="str">
        <f t="shared" si="6"/>
        <v/>
      </c>
      <c r="V60" s="26">
        <f t="shared" si="7"/>
        <v>101</v>
      </c>
      <c r="W60" s="26">
        <f t="shared" si="8"/>
        <v>6</v>
      </c>
      <c r="X60" s="26">
        <f t="shared" si="9"/>
        <v>107</v>
      </c>
      <c r="Y60" s="26" t="str">
        <f t="shared" si="10"/>
        <v/>
      </c>
      <c r="Z60" s="26" t="str">
        <f t="shared" si="11"/>
        <v/>
      </c>
      <c r="AA60" s="26" t="str">
        <f t="shared" si="12"/>
        <v/>
      </c>
    </row>
    <row r="61" spans="1:27" ht="17.25" customHeight="1">
      <c r="A61" s="43"/>
      <c r="B61" s="46" t="s">
        <v>151</v>
      </c>
      <c r="C61" s="26"/>
      <c r="D61" s="26"/>
      <c r="E61" s="26">
        <f t="shared" si="0"/>
        <v>0</v>
      </c>
      <c r="F61" s="26"/>
      <c r="G61" s="26"/>
      <c r="H61" s="26"/>
      <c r="I61" s="50">
        <v>6</v>
      </c>
      <c r="J61" s="50">
        <v>1</v>
      </c>
      <c r="K61" s="26">
        <f t="shared" ref="K61:K62" si="18">SUM(I61:J61)</f>
        <v>7</v>
      </c>
      <c r="L61" s="26"/>
      <c r="M61" s="26"/>
      <c r="N61" s="26"/>
      <c r="O61" s="26">
        <f t="shared" si="1"/>
        <v>6</v>
      </c>
      <c r="P61" s="26">
        <f t="shared" si="2"/>
        <v>1</v>
      </c>
      <c r="Q61" s="26">
        <f t="shared" si="3"/>
        <v>7</v>
      </c>
      <c r="R61" s="26">
        <v>2</v>
      </c>
      <c r="S61" s="26" t="str">
        <f t="shared" si="4"/>
        <v/>
      </c>
      <c r="T61" s="26" t="str">
        <f t="shared" si="5"/>
        <v/>
      </c>
      <c r="U61" s="26" t="str">
        <f t="shared" si="6"/>
        <v/>
      </c>
      <c r="V61" s="26">
        <f t="shared" si="7"/>
        <v>6</v>
      </c>
      <c r="W61" s="26">
        <f t="shared" si="8"/>
        <v>1</v>
      </c>
      <c r="X61" s="26">
        <f t="shared" si="9"/>
        <v>7</v>
      </c>
      <c r="Y61" s="26" t="str">
        <f t="shared" si="10"/>
        <v/>
      </c>
      <c r="Z61" s="26" t="str">
        <f t="shared" si="11"/>
        <v/>
      </c>
      <c r="AA61" s="26" t="str">
        <f t="shared" si="12"/>
        <v/>
      </c>
    </row>
    <row r="62" spans="1:27" ht="17.25" customHeight="1">
      <c r="A62" s="43"/>
      <c r="B62" s="46" t="s">
        <v>154</v>
      </c>
      <c r="C62" s="26"/>
      <c r="D62" s="26"/>
      <c r="E62" s="26">
        <f t="shared" si="0"/>
        <v>0</v>
      </c>
      <c r="F62" s="26"/>
      <c r="G62" s="26"/>
      <c r="H62" s="26"/>
      <c r="I62" s="50">
        <v>5</v>
      </c>
      <c r="J62" s="50">
        <v>1</v>
      </c>
      <c r="K62" s="26">
        <f t="shared" si="18"/>
        <v>6</v>
      </c>
      <c r="L62" s="26"/>
      <c r="M62" s="26"/>
      <c r="N62" s="26"/>
      <c r="O62" s="26">
        <f t="shared" si="1"/>
        <v>5</v>
      </c>
      <c r="P62" s="26">
        <f t="shared" si="2"/>
        <v>1</v>
      </c>
      <c r="Q62" s="26">
        <f t="shared" si="3"/>
        <v>6</v>
      </c>
      <c r="R62" s="26">
        <v>2</v>
      </c>
      <c r="S62" s="26" t="str">
        <f t="shared" si="4"/>
        <v/>
      </c>
      <c r="T62" s="26" t="str">
        <f t="shared" si="5"/>
        <v/>
      </c>
      <c r="U62" s="26" t="str">
        <f t="shared" si="6"/>
        <v/>
      </c>
      <c r="V62" s="26">
        <f t="shared" si="7"/>
        <v>5</v>
      </c>
      <c r="W62" s="26">
        <f t="shared" si="8"/>
        <v>1</v>
      </c>
      <c r="X62" s="26">
        <f t="shared" si="9"/>
        <v>6</v>
      </c>
      <c r="Y62" s="26" t="str">
        <f t="shared" si="10"/>
        <v/>
      </c>
      <c r="Z62" s="26" t="str">
        <f t="shared" si="11"/>
        <v/>
      </c>
      <c r="AA62" s="26" t="str">
        <f t="shared" si="12"/>
        <v/>
      </c>
    </row>
    <row r="63" spans="1:27" ht="17.25" customHeight="1">
      <c r="A63" s="43"/>
      <c r="B63" s="46" t="s">
        <v>40</v>
      </c>
      <c r="C63" s="50">
        <v>17</v>
      </c>
      <c r="D63" s="50">
        <v>10</v>
      </c>
      <c r="E63" s="26">
        <f t="shared" si="0"/>
        <v>27</v>
      </c>
      <c r="F63" s="26"/>
      <c r="G63" s="26"/>
      <c r="H63" s="26"/>
      <c r="I63" s="26"/>
      <c r="J63" s="26"/>
      <c r="K63" s="26"/>
      <c r="L63" s="26"/>
      <c r="M63" s="26"/>
      <c r="N63" s="26"/>
      <c r="O63" s="26">
        <f t="shared" si="1"/>
        <v>17</v>
      </c>
      <c r="P63" s="26">
        <f t="shared" si="2"/>
        <v>10</v>
      </c>
      <c r="Q63" s="26">
        <f t="shared" si="3"/>
        <v>27</v>
      </c>
      <c r="R63" s="26">
        <v>2</v>
      </c>
      <c r="S63" s="26" t="str">
        <f t="shared" si="4"/>
        <v/>
      </c>
      <c r="T63" s="26" t="str">
        <f t="shared" si="5"/>
        <v/>
      </c>
      <c r="U63" s="26" t="str">
        <f t="shared" si="6"/>
        <v/>
      </c>
      <c r="V63" s="26">
        <f t="shared" si="7"/>
        <v>17</v>
      </c>
      <c r="W63" s="26">
        <f t="shared" si="8"/>
        <v>10</v>
      </c>
      <c r="X63" s="26">
        <f t="shared" si="9"/>
        <v>27</v>
      </c>
      <c r="Y63" s="26" t="str">
        <f t="shared" si="10"/>
        <v/>
      </c>
      <c r="Z63" s="26" t="str">
        <f t="shared" si="11"/>
        <v/>
      </c>
      <c r="AA63" s="26" t="str">
        <f t="shared" si="12"/>
        <v/>
      </c>
    </row>
    <row r="64" spans="1:27" ht="17.25" customHeight="1">
      <c r="A64" s="43"/>
      <c r="B64" s="46" t="s">
        <v>41</v>
      </c>
      <c r="C64" s="50">
        <v>32</v>
      </c>
      <c r="D64" s="50">
        <v>9</v>
      </c>
      <c r="E64" s="26">
        <f t="shared" si="0"/>
        <v>41</v>
      </c>
      <c r="F64" s="26"/>
      <c r="G64" s="26"/>
      <c r="H64" s="26"/>
      <c r="I64" s="26"/>
      <c r="J64" s="26"/>
      <c r="K64" s="26"/>
      <c r="L64" s="26"/>
      <c r="M64" s="26"/>
      <c r="N64" s="26"/>
      <c r="O64" s="26">
        <f t="shared" si="1"/>
        <v>32</v>
      </c>
      <c r="P64" s="26">
        <f t="shared" si="2"/>
        <v>9</v>
      </c>
      <c r="Q64" s="26">
        <f t="shared" si="3"/>
        <v>41</v>
      </c>
      <c r="R64" s="26">
        <v>2</v>
      </c>
      <c r="S64" s="26" t="str">
        <f t="shared" si="4"/>
        <v/>
      </c>
      <c r="T64" s="26" t="str">
        <f t="shared" si="5"/>
        <v/>
      </c>
      <c r="U64" s="26" t="str">
        <f t="shared" si="6"/>
        <v/>
      </c>
      <c r="V64" s="26">
        <f t="shared" si="7"/>
        <v>32</v>
      </c>
      <c r="W64" s="26">
        <f t="shared" si="8"/>
        <v>9</v>
      </c>
      <c r="X64" s="26">
        <f t="shared" si="9"/>
        <v>41</v>
      </c>
      <c r="Y64" s="26" t="str">
        <f t="shared" si="10"/>
        <v/>
      </c>
      <c r="Z64" s="26" t="str">
        <f t="shared" si="11"/>
        <v/>
      </c>
      <c r="AA64" s="26" t="str">
        <f t="shared" si="12"/>
        <v/>
      </c>
    </row>
    <row r="65" spans="1:27" ht="17.25" customHeight="1">
      <c r="A65" s="43"/>
      <c r="B65" s="46" t="s">
        <v>42</v>
      </c>
      <c r="C65" s="50">
        <v>16</v>
      </c>
      <c r="D65" s="50">
        <v>21</v>
      </c>
      <c r="E65" s="26">
        <f t="shared" si="0"/>
        <v>37</v>
      </c>
      <c r="F65" s="26"/>
      <c r="G65" s="26"/>
      <c r="H65" s="26"/>
      <c r="I65" s="26"/>
      <c r="J65" s="26"/>
      <c r="K65" s="26"/>
      <c r="L65" s="26"/>
      <c r="M65" s="26"/>
      <c r="N65" s="26"/>
      <c r="O65" s="26">
        <f t="shared" si="1"/>
        <v>16</v>
      </c>
      <c r="P65" s="26">
        <f t="shared" si="2"/>
        <v>21</v>
      </c>
      <c r="Q65" s="26">
        <f t="shared" si="3"/>
        <v>37</v>
      </c>
      <c r="R65" s="26">
        <v>2</v>
      </c>
      <c r="S65" s="26" t="str">
        <f t="shared" si="4"/>
        <v/>
      </c>
      <c r="T65" s="26" t="str">
        <f t="shared" si="5"/>
        <v/>
      </c>
      <c r="U65" s="26" t="str">
        <f t="shared" si="6"/>
        <v/>
      </c>
      <c r="V65" s="26">
        <f t="shared" si="7"/>
        <v>16</v>
      </c>
      <c r="W65" s="26">
        <f t="shared" si="8"/>
        <v>21</v>
      </c>
      <c r="X65" s="26">
        <f t="shared" si="9"/>
        <v>37</v>
      </c>
      <c r="Y65" s="26" t="str">
        <f t="shared" si="10"/>
        <v/>
      </c>
      <c r="Z65" s="26" t="str">
        <f t="shared" si="11"/>
        <v/>
      </c>
      <c r="AA65" s="26" t="str">
        <f t="shared" si="12"/>
        <v/>
      </c>
    </row>
    <row r="66" spans="1:27" ht="17.25" customHeight="1">
      <c r="A66" s="43"/>
      <c r="B66" s="46" t="s">
        <v>43</v>
      </c>
      <c r="C66" s="50">
        <v>2</v>
      </c>
      <c r="D66" s="50">
        <v>2</v>
      </c>
      <c r="E66" s="26">
        <f t="shared" si="0"/>
        <v>4</v>
      </c>
      <c r="F66" s="26"/>
      <c r="G66" s="26"/>
      <c r="H66" s="26"/>
      <c r="I66" s="26"/>
      <c r="J66" s="26"/>
      <c r="K66" s="26"/>
      <c r="L66" s="26"/>
      <c r="M66" s="26"/>
      <c r="N66" s="26"/>
      <c r="O66" s="26">
        <f t="shared" si="1"/>
        <v>2</v>
      </c>
      <c r="P66" s="26">
        <f t="shared" si="2"/>
        <v>2</v>
      </c>
      <c r="Q66" s="26">
        <f t="shared" si="3"/>
        <v>4</v>
      </c>
      <c r="R66" s="26">
        <v>2</v>
      </c>
      <c r="S66" s="26" t="str">
        <f t="shared" si="4"/>
        <v/>
      </c>
      <c r="T66" s="26" t="str">
        <f t="shared" si="5"/>
        <v/>
      </c>
      <c r="U66" s="26" t="str">
        <f t="shared" si="6"/>
        <v/>
      </c>
      <c r="V66" s="26">
        <f t="shared" si="7"/>
        <v>2</v>
      </c>
      <c r="W66" s="26">
        <f t="shared" si="8"/>
        <v>2</v>
      </c>
      <c r="X66" s="26">
        <f t="shared" si="9"/>
        <v>4</v>
      </c>
      <c r="Y66" s="26" t="str">
        <f t="shared" si="10"/>
        <v/>
      </c>
      <c r="Z66" s="26" t="str">
        <f t="shared" si="11"/>
        <v/>
      </c>
      <c r="AA66" s="26" t="str">
        <f t="shared" si="12"/>
        <v/>
      </c>
    </row>
    <row r="67" spans="1:27" ht="17.25" customHeight="1">
      <c r="A67" s="43"/>
      <c r="B67" s="46" t="s">
        <v>44</v>
      </c>
      <c r="C67" s="50">
        <v>6</v>
      </c>
      <c r="D67" s="50">
        <v>30</v>
      </c>
      <c r="E67" s="26">
        <f t="shared" si="0"/>
        <v>36</v>
      </c>
      <c r="F67" s="26"/>
      <c r="G67" s="26"/>
      <c r="H67" s="26"/>
      <c r="I67" s="26"/>
      <c r="J67" s="26"/>
      <c r="K67" s="26"/>
      <c r="L67" s="26"/>
      <c r="M67" s="26"/>
      <c r="N67" s="26"/>
      <c r="O67" s="26">
        <f t="shared" si="1"/>
        <v>6</v>
      </c>
      <c r="P67" s="26">
        <f t="shared" si="2"/>
        <v>30</v>
      </c>
      <c r="Q67" s="26">
        <f t="shared" si="3"/>
        <v>36</v>
      </c>
      <c r="R67" s="26">
        <v>2</v>
      </c>
      <c r="S67" s="26" t="str">
        <f t="shared" si="4"/>
        <v/>
      </c>
      <c r="T67" s="26" t="str">
        <f t="shared" si="5"/>
        <v/>
      </c>
      <c r="U67" s="26" t="str">
        <f t="shared" si="6"/>
        <v/>
      </c>
      <c r="V67" s="26">
        <f t="shared" si="7"/>
        <v>6</v>
      </c>
      <c r="W67" s="26">
        <f t="shared" si="8"/>
        <v>30</v>
      </c>
      <c r="X67" s="26">
        <f t="shared" si="9"/>
        <v>36</v>
      </c>
      <c r="Y67" s="26" t="str">
        <f t="shared" si="10"/>
        <v/>
      </c>
      <c r="Z67" s="26" t="str">
        <f t="shared" si="11"/>
        <v/>
      </c>
      <c r="AA67" s="26" t="str">
        <f t="shared" si="12"/>
        <v/>
      </c>
    </row>
    <row r="68" spans="1:27" ht="17.25" customHeight="1">
      <c r="A68" s="43"/>
      <c r="B68" s="46" t="s">
        <v>20</v>
      </c>
      <c r="C68" s="50">
        <v>91</v>
      </c>
      <c r="D68" s="50">
        <v>14</v>
      </c>
      <c r="E68" s="26">
        <f t="shared" si="0"/>
        <v>105</v>
      </c>
      <c r="F68" s="26"/>
      <c r="G68" s="26"/>
      <c r="H68" s="26"/>
      <c r="I68" s="26"/>
      <c r="J68" s="26"/>
      <c r="K68" s="26"/>
      <c r="L68" s="26"/>
      <c r="M68" s="26"/>
      <c r="N68" s="26"/>
      <c r="O68" s="26">
        <f t="shared" si="1"/>
        <v>91</v>
      </c>
      <c r="P68" s="26">
        <f t="shared" si="2"/>
        <v>14</v>
      </c>
      <c r="Q68" s="26">
        <f t="shared" si="3"/>
        <v>105</v>
      </c>
      <c r="R68" s="26">
        <v>2</v>
      </c>
      <c r="S68" s="26" t="str">
        <f t="shared" si="4"/>
        <v/>
      </c>
      <c r="T68" s="26" t="str">
        <f t="shared" si="5"/>
        <v/>
      </c>
      <c r="U68" s="26" t="str">
        <f t="shared" si="6"/>
        <v/>
      </c>
      <c r="V68" s="26">
        <f t="shared" si="7"/>
        <v>91</v>
      </c>
      <c r="W68" s="26">
        <f t="shared" si="8"/>
        <v>14</v>
      </c>
      <c r="X68" s="26">
        <f t="shared" si="9"/>
        <v>105</v>
      </c>
      <c r="Y68" s="26" t="str">
        <f t="shared" si="10"/>
        <v/>
      </c>
      <c r="Z68" s="26" t="str">
        <f t="shared" si="11"/>
        <v/>
      </c>
      <c r="AA68" s="26" t="str">
        <f t="shared" si="12"/>
        <v/>
      </c>
    </row>
    <row r="69" spans="1:27" ht="17.25" customHeight="1">
      <c r="A69" s="43"/>
      <c r="B69" s="46" t="s">
        <v>45</v>
      </c>
      <c r="C69" s="50">
        <v>74</v>
      </c>
      <c r="D69" s="50">
        <v>5</v>
      </c>
      <c r="E69" s="26">
        <f t="shared" si="0"/>
        <v>79</v>
      </c>
      <c r="F69" s="26"/>
      <c r="G69" s="26"/>
      <c r="H69" s="26"/>
      <c r="I69" s="26"/>
      <c r="J69" s="26"/>
      <c r="K69" s="26"/>
      <c r="L69" s="26"/>
      <c r="M69" s="26"/>
      <c r="N69" s="26"/>
      <c r="O69" s="26">
        <f t="shared" si="1"/>
        <v>74</v>
      </c>
      <c r="P69" s="26">
        <f t="shared" si="2"/>
        <v>5</v>
      </c>
      <c r="Q69" s="26">
        <f t="shared" si="3"/>
        <v>79</v>
      </c>
      <c r="R69" s="26">
        <v>2</v>
      </c>
      <c r="S69" s="26" t="str">
        <f t="shared" si="4"/>
        <v/>
      </c>
      <c r="T69" s="26" t="str">
        <f t="shared" si="5"/>
        <v/>
      </c>
      <c r="U69" s="26" t="str">
        <f t="shared" si="6"/>
        <v/>
      </c>
      <c r="V69" s="26">
        <f t="shared" si="7"/>
        <v>74</v>
      </c>
      <c r="W69" s="26">
        <f t="shared" si="8"/>
        <v>5</v>
      </c>
      <c r="X69" s="26">
        <f t="shared" si="9"/>
        <v>79</v>
      </c>
      <c r="Y69" s="26" t="str">
        <f t="shared" si="10"/>
        <v/>
      </c>
      <c r="Z69" s="26" t="str">
        <f t="shared" si="11"/>
        <v/>
      </c>
      <c r="AA69" s="26" t="str">
        <f t="shared" si="12"/>
        <v/>
      </c>
    </row>
    <row r="70" spans="1:27" ht="17.25" customHeight="1">
      <c r="A70" s="43"/>
      <c r="B70" s="46" t="s">
        <v>21</v>
      </c>
      <c r="C70" s="50">
        <v>22</v>
      </c>
      <c r="D70" s="50">
        <v>1</v>
      </c>
      <c r="E70" s="26">
        <f t="shared" ref="E70:E130" si="19">SUM(C70:D70)</f>
        <v>23</v>
      </c>
      <c r="F70" s="26"/>
      <c r="G70" s="26"/>
      <c r="H70" s="26"/>
      <c r="I70" s="50">
        <v>9</v>
      </c>
      <c r="J70" s="26"/>
      <c r="K70" s="26">
        <f>SUM(I70:J70)</f>
        <v>9</v>
      </c>
      <c r="L70" s="26"/>
      <c r="M70" s="26"/>
      <c r="N70" s="26"/>
      <c r="O70" s="26">
        <f t="shared" ref="O70:O130" si="20">C70+F70+I70+L70</f>
        <v>31</v>
      </c>
      <c r="P70" s="26">
        <f t="shared" ref="P70:P130" si="21">D70+G70+J70+M70</f>
        <v>1</v>
      </c>
      <c r="Q70" s="26">
        <f t="shared" ref="Q70:Q130" si="22">E70+H70+K70+N70</f>
        <v>32</v>
      </c>
      <c r="R70" s="26">
        <v>2</v>
      </c>
      <c r="S70" s="26" t="str">
        <f t="shared" ref="S70:S130" si="23">IF(R70=1,O70,"")</f>
        <v/>
      </c>
      <c r="T70" s="26" t="str">
        <f t="shared" ref="T70:T130" si="24">IF(R70=1,P70,"")</f>
        <v/>
      </c>
      <c r="U70" s="26" t="str">
        <f t="shared" ref="U70:U130" si="25">IF(R70=1,Q70,"")</f>
        <v/>
      </c>
      <c r="V70" s="26">
        <f t="shared" ref="V70:V130" si="26">IF(R70=2,O70,"")</f>
        <v>31</v>
      </c>
      <c r="W70" s="26">
        <f t="shared" ref="W70:W130" si="27">IF(R70=2,P70,"")</f>
        <v>1</v>
      </c>
      <c r="X70" s="26">
        <f t="shared" ref="X70:X130" si="28">IF(R70=2,Q70,"")</f>
        <v>32</v>
      </c>
      <c r="Y70" s="26" t="str">
        <f t="shared" ref="Y70:Y130" si="29">IF(R70=3,O70,"")</f>
        <v/>
      </c>
      <c r="Z70" s="26" t="str">
        <f t="shared" ref="Z70:Z130" si="30">IF(R70=3,P70,"")</f>
        <v/>
      </c>
      <c r="AA70" s="26" t="str">
        <f t="shared" ref="AA70:AA130" si="31">IF(R70=3,Q70,"")</f>
        <v/>
      </c>
    </row>
    <row r="71" spans="1:27" ht="17.25" customHeight="1">
      <c r="A71" s="43"/>
      <c r="B71" s="46" t="s">
        <v>46</v>
      </c>
      <c r="C71" s="50">
        <v>28</v>
      </c>
      <c r="D71" s="50">
        <v>1</v>
      </c>
      <c r="E71" s="26">
        <f t="shared" si="19"/>
        <v>29</v>
      </c>
      <c r="F71" s="26"/>
      <c r="G71" s="26"/>
      <c r="H71" s="26"/>
      <c r="I71" s="26"/>
      <c r="J71" s="26"/>
      <c r="K71" s="26"/>
      <c r="L71" s="26"/>
      <c r="M71" s="26"/>
      <c r="N71" s="26"/>
      <c r="O71" s="26">
        <f t="shared" si="20"/>
        <v>28</v>
      </c>
      <c r="P71" s="26">
        <f t="shared" si="21"/>
        <v>1</v>
      </c>
      <c r="Q71" s="26">
        <f t="shared" si="22"/>
        <v>29</v>
      </c>
      <c r="R71" s="26">
        <v>2</v>
      </c>
      <c r="S71" s="26" t="str">
        <f t="shared" si="23"/>
        <v/>
      </c>
      <c r="T71" s="26" t="str">
        <f t="shared" si="24"/>
        <v/>
      </c>
      <c r="U71" s="26" t="str">
        <f t="shared" si="25"/>
        <v/>
      </c>
      <c r="V71" s="26">
        <f t="shared" si="26"/>
        <v>28</v>
      </c>
      <c r="W71" s="26">
        <f t="shared" si="27"/>
        <v>1</v>
      </c>
      <c r="X71" s="26">
        <f t="shared" si="28"/>
        <v>29</v>
      </c>
      <c r="Y71" s="26" t="str">
        <f t="shared" si="29"/>
        <v/>
      </c>
      <c r="Z71" s="26" t="str">
        <f t="shared" si="30"/>
        <v/>
      </c>
      <c r="AA71" s="26" t="str">
        <f t="shared" si="31"/>
        <v/>
      </c>
    </row>
    <row r="72" spans="1:27" ht="17.25" customHeight="1">
      <c r="A72" s="43"/>
      <c r="B72" s="46" t="s">
        <v>47</v>
      </c>
      <c r="C72" s="50">
        <v>48</v>
      </c>
      <c r="D72" s="50">
        <v>11</v>
      </c>
      <c r="E72" s="26">
        <f t="shared" si="19"/>
        <v>59</v>
      </c>
      <c r="F72" s="26"/>
      <c r="G72" s="26"/>
      <c r="H72" s="26"/>
      <c r="I72" s="26"/>
      <c r="J72" s="26"/>
      <c r="K72" s="26"/>
      <c r="L72" s="26"/>
      <c r="M72" s="26"/>
      <c r="N72" s="26"/>
      <c r="O72" s="26">
        <f t="shared" si="20"/>
        <v>48</v>
      </c>
      <c r="P72" s="26">
        <f t="shared" si="21"/>
        <v>11</v>
      </c>
      <c r="Q72" s="26">
        <f t="shared" si="22"/>
        <v>59</v>
      </c>
      <c r="R72" s="26">
        <v>2</v>
      </c>
      <c r="S72" s="26" t="str">
        <f t="shared" si="23"/>
        <v/>
      </c>
      <c r="T72" s="26" t="str">
        <f t="shared" si="24"/>
        <v/>
      </c>
      <c r="U72" s="26" t="str">
        <f t="shared" si="25"/>
        <v/>
      </c>
      <c r="V72" s="26">
        <f t="shared" si="26"/>
        <v>48</v>
      </c>
      <c r="W72" s="26">
        <f t="shared" si="27"/>
        <v>11</v>
      </c>
      <c r="X72" s="26">
        <f t="shared" si="28"/>
        <v>59</v>
      </c>
      <c r="Y72" s="26" t="str">
        <f t="shared" si="29"/>
        <v/>
      </c>
      <c r="Z72" s="26" t="str">
        <f t="shared" si="30"/>
        <v/>
      </c>
      <c r="AA72" s="26" t="str">
        <f t="shared" si="31"/>
        <v/>
      </c>
    </row>
    <row r="73" spans="1:27" ht="17.25" customHeight="1">
      <c r="A73" s="43"/>
      <c r="B73" s="46" t="s">
        <v>48</v>
      </c>
      <c r="C73" s="50">
        <v>14</v>
      </c>
      <c r="D73" s="50">
        <v>6</v>
      </c>
      <c r="E73" s="26">
        <f t="shared" si="19"/>
        <v>20</v>
      </c>
      <c r="F73" s="26"/>
      <c r="G73" s="26"/>
      <c r="H73" s="26"/>
      <c r="I73" s="26"/>
      <c r="J73" s="26"/>
      <c r="K73" s="26"/>
      <c r="L73" s="26"/>
      <c r="M73" s="26"/>
      <c r="N73" s="26"/>
      <c r="O73" s="26">
        <f t="shared" si="20"/>
        <v>14</v>
      </c>
      <c r="P73" s="26">
        <f t="shared" si="21"/>
        <v>6</v>
      </c>
      <c r="Q73" s="26">
        <f t="shared" si="22"/>
        <v>20</v>
      </c>
      <c r="R73" s="26">
        <v>2</v>
      </c>
      <c r="S73" s="26" t="str">
        <f t="shared" si="23"/>
        <v/>
      </c>
      <c r="T73" s="26" t="str">
        <f t="shared" si="24"/>
        <v/>
      </c>
      <c r="U73" s="26" t="str">
        <f t="shared" si="25"/>
        <v/>
      </c>
      <c r="V73" s="26">
        <f t="shared" si="26"/>
        <v>14</v>
      </c>
      <c r="W73" s="26">
        <f t="shared" si="27"/>
        <v>6</v>
      </c>
      <c r="X73" s="26">
        <f t="shared" si="28"/>
        <v>20</v>
      </c>
      <c r="Y73" s="26" t="str">
        <f t="shared" si="29"/>
        <v/>
      </c>
      <c r="Z73" s="26" t="str">
        <f t="shared" si="30"/>
        <v/>
      </c>
      <c r="AA73" s="26" t="str">
        <f t="shared" si="31"/>
        <v/>
      </c>
    </row>
    <row r="74" spans="1:27" ht="17.25" customHeight="1">
      <c r="A74" s="53"/>
      <c r="B74" s="54" t="s">
        <v>158</v>
      </c>
      <c r="C74" s="27"/>
      <c r="D74" s="27"/>
      <c r="E74" s="27">
        <f t="shared" si="19"/>
        <v>0</v>
      </c>
      <c r="F74" s="27"/>
      <c r="G74" s="27"/>
      <c r="H74" s="27"/>
      <c r="I74" s="55">
        <v>7</v>
      </c>
      <c r="J74" s="55">
        <v>1</v>
      </c>
      <c r="K74" s="27">
        <f>SUM(I74:J74)</f>
        <v>8</v>
      </c>
      <c r="L74" s="27"/>
      <c r="M74" s="27"/>
      <c r="N74" s="27"/>
      <c r="O74" s="27">
        <f t="shared" si="20"/>
        <v>7</v>
      </c>
      <c r="P74" s="27">
        <f t="shared" si="21"/>
        <v>1</v>
      </c>
      <c r="Q74" s="27">
        <f t="shared" si="22"/>
        <v>8</v>
      </c>
      <c r="R74" s="27">
        <v>2</v>
      </c>
      <c r="S74" s="27" t="str">
        <f t="shared" si="23"/>
        <v/>
      </c>
      <c r="T74" s="27" t="str">
        <f t="shared" si="24"/>
        <v/>
      </c>
      <c r="U74" s="27" t="str">
        <f t="shared" si="25"/>
        <v/>
      </c>
      <c r="V74" s="27">
        <f t="shared" si="26"/>
        <v>7</v>
      </c>
      <c r="W74" s="27">
        <f t="shared" si="27"/>
        <v>1</v>
      </c>
      <c r="X74" s="27">
        <f t="shared" si="28"/>
        <v>8</v>
      </c>
      <c r="Y74" s="27" t="str">
        <f t="shared" si="29"/>
        <v/>
      </c>
      <c r="Z74" s="27" t="str">
        <f t="shared" si="30"/>
        <v/>
      </c>
      <c r="AA74" s="27" t="str">
        <f t="shared" si="31"/>
        <v/>
      </c>
    </row>
    <row r="75" spans="1:27" ht="17.25" customHeight="1">
      <c r="A75" s="58"/>
      <c r="B75" s="59" t="s">
        <v>121</v>
      </c>
      <c r="C75" s="61">
        <f>SUM(C42:C74)</f>
        <v>806</v>
      </c>
      <c r="D75" s="61">
        <f t="shared" ref="D75:AA75" si="32">SUM(D42:D74)</f>
        <v>246</v>
      </c>
      <c r="E75" s="61">
        <f t="shared" si="32"/>
        <v>1052</v>
      </c>
      <c r="F75" s="61">
        <f t="shared" si="32"/>
        <v>0</v>
      </c>
      <c r="G75" s="61">
        <f t="shared" si="32"/>
        <v>0</v>
      </c>
      <c r="H75" s="61">
        <f t="shared" si="32"/>
        <v>0</v>
      </c>
      <c r="I75" s="61">
        <f t="shared" si="32"/>
        <v>63</v>
      </c>
      <c r="J75" s="61">
        <f t="shared" si="32"/>
        <v>4</v>
      </c>
      <c r="K75" s="61">
        <f t="shared" si="32"/>
        <v>67</v>
      </c>
      <c r="L75" s="61">
        <f t="shared" si="32"/>
        <v>0</v>
      </c>
      <c r="M75" s="61">
        <f t="shared" si="32"/>
        <v>0</v>
      </c>
      <c r="N75" s="61">
        <f t="shared" si="32"/>
        <v>0</v>
      </c>
      <c r="O75" s="61">
        <f t="shared" si="32"/>
        <v>869</v>
      </c>
      <c r="P75" s="61">
        <f t="shared" si="32"/>
        <v>250</v>
      </c>
      <c r="Q75" s="61">
        <f t="shared" si="32"/>
        <v>1119</v>
      </c>
      <c r="R75" s="61">
        <f t="shared" si="32"/>
        <v>66</v>
      </c>
      <c r="S75" s="61">
        <f t="shared" si="32"/>
        <v>0</v>
      </c>
      <c r="T75" s="61">
        <f t="shared" si="32"/>
        <v>0</v>
      </c>
      <c r="U75" s="61">
        <f t="shared" si="32"/>
        <v>0</v>
      </c>
      <c r="V75" s="61">
        <f t="shared" si="32"/>
        <v>869</v>
      </c>
      <c r="W75" s="61">
        <f t="shared" si="32"/>
        <v>250</v>
      </c>
      <c r="X75" s="61">
        <f t="shared" si="32"/>
        <v>1119</v>
      </c>
      <c r="Y75" s="61">
        <f t="shared" si="32"/>
        <v>0</v>
      </c>
      <c r="Z75" s="61">
        <f t="shared" si="32"/>
        <v>0</v>
      </c>
      <c r="AA75" s="61">
        <f t="shared" si="32"/>
        <v>0</v>
      </c>
    </row>
    <row r="76" spans="1:27" ht="17.25" customHeight="1">
      <c r="A76" s="15" t="s">
        <v>126</v>
      </c>
      <c r="B76" s="56"/>
      <c r="C76" s="57"/>
      <c r="D76" s="57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 t="str">
        <f t="shared" si="23"/>
        <v/>
      </c>
      <c r="T76" s="30" t="str">
        <f t="shared" si="24"/>
        <v/>
      </c>
      <c r="U76" s="30" t="str">
        <f t="shared" si="25"/>
        <v/>
      </c>
      <c r="V76" s="30" t="str">
        <f t="shared" si="26"/>
        <v/>
      </c>
      <c r="W76" s="30" t="str">
        <f t="shared" si="27"/>
        <v/>
      </c>
      <c r="X76" s="30" t="str">
        <f t="shared" si="28"/>
        <v/>
      </c>
      <c r="Y76" s="30" t="str">
        <f t="shared" si="29"/>
        <v/>
      </c>
      <c r="Z76" s="30" t="str">
        <f t="shared" si="30"/>
        <v/>
      </c>
      <c r="AA76" s="30" t="str">
        <f t="shared" si="31"/>
        <v/>
      </c>
    </row>
    <row r="77" spans="1:27" ht="17.25" customHeight="1">
      <c r="A77" s="43"/>
      <c r="B77" s="46" t="s">
        <v>50</v>
      </c>
      <c r="C77" s="50">
        <v>3</v>
      </c>
      <c r="D77" s="50">
        <v>23</v>
      </c>
      <c r="E77" s="26">
        <f t="shared" si="19"/>
        <v>26</v>
      </c>
      <c r="F77" s="26"/>
      <c r="G77" s="26"/>
      <c r="H77" s="26"/>
      <c r="I77" s="26"/>
      <c r="J77" s="26"/>
      <c r="K77" s="26"/>
      <c r="L77" s="26"/>
      <c r="M77" s="26"/>
      <c r="N77" s="26"/>
      <c r="O77" s="26">
        <f t="shared" si="20"/>
        <v>3</v>
      </c>
      <c r="P77" s="26">
        <f t="shared" si="21"/>
        <v>23</v>
      </c>
      <c r="Q77" s="26">
        <f t="shared" si="22"/>
        <v>26</v>
      </c>
      <c r="R77" s="26">
        <v>1</v>
      </c>
      <c r="S77" s="26">
        <f t="shared" si="23"/>
        <v>3</v>
      </c>
      <c r="T77" s="26">
        <f t="shared" si="24"/>
        <v>23</v>
      </c>
      <c r="U77" s="26">
        <f t="shared" si="25"/>
        <v>26</v>
      </c>
      <c r="V77" s="26" t="str">
        <f t="shared" si="26"/>
        <v/>
      </c>
      <c r="W77" s="26" t="str">
        <f t="shared" si="27"/>
        <v/>
      </c>
      <c r="X77" s="26" t="str">
        <f t="shared" si="28"/>
        <v/>
      </c>
      <c r="Y77" s="26" t="str">
        <f t="shared" si="29"/>
        <v/>
      </c>
      <c r="Z77" s="26" t="str">
        <f t="shared" si="30"/>
        <v/>
      </c>
      <c r="AA77" s="26" t="str">
        <f t="shared" si="31"/>
        <v/>
      </c>
    </row>
    <row r="78" spans="1:27" ht="17.25" customHeight="1">
      <c r="A78" s="43"/>
      <c r="B78" s="46" t="s">
        <v>52</v>
      </c>
      <c r="C78" s="50">
        <v>19</v>
      </c>
      <c r="D78" s="50">
        <v>13</v>
      </c>
      <c r="E78" s="26">
        <f t="shared" si="19"/>
        <v>32</v>
      </c>
      <c r="F78" s="26"/>
      <c r="G78" s="26"/>
      <c r="H78" s="26"/>
      <c r="I78" s="26"/>
      <c r="J78" s="26"/>
      <c r="K78" s="26"/>
      <c r="L78" s="26"/>
      <c r="M78" s="26"/>
      <c r="N78" s="26"/>
      <c r="O78" s="26">
        <f t="shared" si="20"/>
        <v>19</v>
      </c>
      <c r="P78" s="26">
        <f t="shared" si="21"/>
        <v>13</v>
      </c>
      <c r="Q78" s="26">
        <f t="shared" si="22"/>
        <v>32</v>
      </c>
      <c r="R78" s="26">
        <v>2</v>
      </c>
      <c r="S78" s="26" t="str">
        <f t="shared" si="23"/>
        <v/>
      </c>
      <c r="T78" s="26" t="str">
        <f t="shared" si="24"/>
        <v/>
      </c>
      <c r="U78" s="26" t="str">
        <f t="shared" si="25"/>
        <v/>
      </c>
      <c r="V78" s="26">
        <f t="shared" si="26"/>
        <v>19</v>
      </c>
      <c r="W78" s="26">
        <f t="shared" si="27"/>
        <v>13</v>
      </c>
      <c r="X78" s="26">
        <f t="shared" si="28"/>
        <v>32</v>
      </c>
      <c r="Y78" s="26" t="str">
        <f t="shared" si="29"/>
        <v/>
      </c>
      <c r="Z78" s="26" t="str">
        <f t="shared" si="30"/>
        <v/>
      </c>
      <c r="AA78" s="26" t="str">
        <f t="shared" si="31"/>
        <v/>
      </c>
    </row>
    <row r="79" spans="1:27" ht="17.25" customHeight="1">
      <c r="A79" s="43"/>
      <c r="B79" s="46" t="s">
        <v>53</v>
      </c>
      <c r="C79" s="50">
        <v>9</v>
      </c>
      <c r="D79" s="50">
        <v>30</v>
      </c>
      <c r="E79" s="26">
        <f t="shared" si="19"/>
        <v>39</v>
      </c>
      <c r="F79" s="26"/>
      <c r="G79" s="26"/>
      <c r="H79" s="26"/>
      <c r="I79" s="26"/>
      <c r="J79" s="26"/>
      <c r="K79" s="26"/>
      <c r="L79" s="26"/>
      <c r="M79" s="26"/>
      <c r="N79" s="26"/>
      <c r="O79" s="26">
        <f t="shared" si="20"/>
        <v>9</v>
      </c>
      <c r="P79" s="26">
        <f t="shared" si="21"/>
        <v>30</v>
      </c>
      <c r="Q79" s="26">
        <f t="shared" si="22"/>
        <v>39</v>
      </c>
      <c r="R79" s="26">
        <v>2</v>
      </c>
      <c r="S79" s="26" t="str">
        <f t="shared" si="23"/>
        <v/>
      </c>
      <c r="T79" s="26" t="str">
        <f t="shared" si="24"/>
        <v/>
      </c>
      <c r="U79" s="26" t="str">
        <f t="shared" si="25"/>
        <v/>
      </c>
      <c r="V79" s="26">
        <f t="shared" si="26"/>
        <v>9</v>
      </c>
      <c r="W79" s="26">
        <f t="shared" si="27"/>
        <v>30</v>
      </c>
      <c r="X79" s="26">
        <f t="shared" si="28"/>
        <v>39</v>
      </c>
      <c r="Y79" s="26" t="str">
        <f t="shared" si="29"/>
        <v/>
      </c>
      <c r="Z79" s="26" t="str">
        <f t="shared" si="30"/>
        <v/>
      </c>
      <c r="AA79" s="26" t="str">
        <f t="shared" si="31"/>
        <v/>
      </c>
    </row>
    <row r="80" spans="1:27" ht="17.25" customHeight="1">
      <c r="A80" s="43"/>
      <c r="B80" s="46" t="s">
        <v>55</v>
      </c>
      <c r="C80" s="50">
        <v>6</v>
      </c>
      <c r="D80" s="50">
        <v>15</v>
      </c>
      <c r="E80" s="26">
        <f t="shared" si="19"/>
        <v>21</v>
      </c>
      <c r="F80" s="26"/>
      <c r="G80" s="26"/>
      <c r="H80" s="26"/>
      <c r="I80" s="26"/>
      <c r="J80" s="26"/>
      <c r="K80" s="26"/>
      <c r="L80" s="26"/>
      <c r="M80" s="26"/>
      <c r="N80" s="26"/>
      <c r="O80" s="26">
        <f t="shared" si="20"/>
        <v>6</v>
      </c>
      <c r="P80" s="26">
        <f t="shared" si="21"/>
        <v>15</v>
      </c>
      <c r="Q80" s="26">
        <f t="shared" si="22"/>
        <v>21</v>
      </c>
      <c r="R80" s="26">
        <v>1</v>
      </c>
      <c r="S80" s="26">
        <f t="shared" si="23"/>
        <v>6</v>
      </c>
      <c r="T80" s="26">
        <f t="shared" si="24"/>
        <v>15</v>
      </c>
      <c r="U80" s="26">
        <f t="shared" si="25"/>
        <v>21</v>
      </c>
      <c r="V80" s="26" t="str">
        <f t="shared" si="26"/>
        <v/>
      </c>
      <c r="W80" s="26" t="str">
        <f t="shared" si="27"/>
        <v/>
      </c>
      <c r="X80" s="26" t="str">
        <f t="shared" si="28"/>
        <v/>
      </c>
      <c r="Y80" s="26" t="str">
        <f t="shared" si="29"/>
        <v/>
      </c>
      <c r="Z80" s="26" t="str">
        <f t="shared" si="30"/>
        <v/>
      </c>
      <c r="AA80" s="26" t="str">
        <f t="shared" si="31"/>
        <v/>
      </c>
    </row>
    <row r="81" spans="1:27" ht="17.25" customHeight="1">
      <c r="A81" s="43"/>
      <c r="B81" s="46" t="s">
        <v>57</v>
      </c>
      <c r="C81" s="50">
        <v>19</v>
      </c>
      <c r="D81" s="50">
        <v>75</v>
      </c>
      <c r="E81" s="26">
        <f t="shared" si="19"/>
        <v>94</v>
      </c>
      <c r="F81" s="26"/>
      <c r="G81" s="26"/>
      <c r="H81" s="26"/>
      <c r="I81" s="26"/>
      <c r="J81" s="26"/>
      <c r="K81" s="26"/>
      <c r="L81" s="26"/>
      <c r="M81" s="26"/>
      <c r="N81" s="26"/>
      <c r="O81" s="26">
        <f t="shared" si="20"/>
        <v>19</v>
      </c>
      <c r="P81" s="26">
        <f t="shared" si="21"/>
        <v>75</v>
      </c>
      <c r="Q81" s="26">
        <f t="shared" si="22"/>
        <v>94</v>
      </c>
      <c r="R81" s="26">
        <v>2</v>
      </c>
      <c r="S81" s="26" t="str">
        <f t="shared" si="23"/>
        <v/>
      </c>
      <c r="T81" s="26" t="str">
        <f t="shared" si="24"/>
        <v/>
      </c>
      <c r="U81" s="26" t="str">
        <f t="shared" si="25"/>
        <v/>
      </c>
      <c r="V81" s="26">
        <f t="shared" si="26"/>
        <v>19</v>
      </c>
      <c r="W81" s="26">
        <f t="shared" si="27"/>
        <v>75</v>
      </c>
      <c r="X81" s="26">
        <f t="shared" si="28"/>
        <v>94</v>
      </c>
      <c r="Y81" s="26" t="str">
        <f t="shared" si="29"/>
        <v/>
      </c>
      <c r="Z81" s="26" t="str">
        <f t="shared" si="30"/>
        <v/>
      </c>
      <c r="AA81" s="26" t="str">
        <f t="shared" si="31"/>
        <v/>
      </c>
    </row>
    <row r="82" spans="1:27" ht="17.25" customHeight="1">
      <c r="A82" s="43"/>
      <c r="B82" s="46" t="s">
        <v>58</v>
      </c>
      <c r="C82" s="50">
        <v>11</v>
      </c>
      <c r="D82" s="50">
        <v>61</v>
      </c>
      <c r="E82" s="26">
        <f t="shared" si="19"/>
        <v>72</v>
      </c>
      <c r="F82" s="26"/>
      <c r="G82" s="26"/>
      <c r="H82" s="26"/>
      <c r="I82" s="26"/>
      <c r="J82" s="26"/>
      <c r="K82" s="26"/>
      <c r="L82" s="26"/>
      <c r="M82" s="26"/>
      <c r="N82" s="26"/>
      <c r="O82" s="26">
        <f t="shared" si="20"/>
        <v>11</v>
      </c>
      <c r="P82" s="26">
        <f t="shared" si="21"/>
        <v>61</v>
      </c>
      <c r="Q82" s="26">
        <f t="shared" si="22"/>
        <v>72</v>
      </c>
      <c r="R82" s="26">
        <v>1</v>
      </c>
      <c r="S82" s="26">
        <f t="shared" si="23"/>
        <v>11</v>
      </c>
      <c r="T82" s="26">
        <f t="shared" si="24"/>
        <v>61</v>
      </c>
      <c r="U82" s="26">
        <f t="shared" si="25"/>
        <v>72</v>
      </c>
      <c r="V82" s="26" t="str">
        <f t="shared" si="26"/>
        <v/>
      </c>
      <c r="W82" s="26" t="str">
        <f t="shared" si="27"/>
        <v/>
      </c>
      <c r="X82" s="26" t="str">
        <f t="shared" si="28"/>
        <v/>
      </c>
      <c r="Y82" s="26" t="str">
        <f t="shared" si="29"/>
        <v/>
      </c>
      <c r="Z82" s="26" t="str">
        <f t="shared" si="30"/>
        <v/>
      </c>
      <c r="AA82" s="26" t="str">
        <f t="shared" si="31"/>
        <v/>
      </c>
    </row>
    <row r="83" spans="1:27" ht="17.25" customHeight="1">
      <c r="A83" s="43"/>
      <c r="B83" s="46" t="s">
        <v>59</v>
      </c>
      <c r="C83" s="50">
        <v>24</v>
      </c>
      <c r="D83" s="50">
        <v>74</v>
      </c>
      <c r="E83" s="26">
        <f t="shared" si="19"/>
        <v>98</v>
      </c>
      <c r="F83" s="26"/>
      <c r="G83" s="26"/>
      <c r="H83" s="26"/>
      <c r="I83" s="26"/>
      <c r="J83" s="26"/>
      <c r="K83" s="26"/>
      <c r="L83" s="26"/>
      <c r="M83" s="26"/>
      <c r="N83" s="26"/>
      <c r="O83" s="26">
        <f t="shared" si="20"/>
        <v>24</v>
      </c>
      <c r="P83" s="26">
        <f t="shared" si="21"/>
        <v>74</v>
      </c>
      <c r="Q83" s="26">
        <f t="shared" si="22"/>
        <v>98</v>
      </c>
      <c r="R83" s="26">
        <v>1</v>
      </c>
      <c r="S83" s="26">
        <f t="shared" si="23"/>
        <v>24</v>
      </c>
      <c r="T83" s="26">
        <f t="shared" si="24"/>
        <v>74</v>
      </c>
      <c r="U83" s="26">
        <f t="shared" si="25"/>
        <v>98</v>
      </c>
      <c r="V83" s="26" t="str">
        <f t="shared" si="26"/>
        <v/>
      </c>
      <c r="W83" s="26" t="str">
        <f t="shared" si="27"/>
        <v/>
      </c>
      <c r="X83" s="26" t="str">
        <f t="shared" si="28"/>
        <v/>
      </c>
      <c r="Y83" s="26" t="str">
        <f t="shared" si="29"/>
        <v/>
      </c>
      <c r="Z83" s="26" t="str">
        <f t="shared" si="30"/>
        <v/>
      </c>
      <c r="AA83" s="26" t="str">
        <f t="shared" si="31"/>
        <v/>
      </c>
    </row>
    <row r="84" spans="1:27" ht="17.25" customHeight="1">
      <c r="A84" s="43"/>
      <c r="B84" s="46" t="s">
        <v>60</v>
      </c>
      <c r="C84" s="50">
        <v>3</v>
      </c>
      <c r="D84" s="50">
        <v>53</v>
      </c>
      <c r="E84" s="26">
        <f t="shared" si="19"/>
        <v>56</v>
      </c>
      <c r="F84" s="26"/>
      <c r="G84" s="26"/>
      <c r="H84" s="26"/>
      <c r="I84" s="26"/>
      <c r="J84" s="26"/>
      <c r="K84" s="26"/>
      <c r="L84" s="26"/>
      <c r="M84" s="26"/>
      <c r="N84" s="26"/>
      <c r="O84" s="26">
        <f t="shared" si="20"/>
        <v>3</v>
      </c>
      <c r="P84" s="26">
        <f t="shared" si="21"/>
        <v>53</v>
      </c>
      <c r="Q84" s="26">
        <f t="shared" si="22"/>
        <v>56</v>
      </c>
      <c r="R84" s="26">
        <v>1</v>
      </c>
      <c r="S84" s="26">
        <f t="shared" si="23"/>
        <v>3</v>
      </c>
      <c r="T84" s="26">
        <f t="shared" si="24"/>
        <v>53</v>
      </c>
      <c r="U84" s="26">
        <f t="shared" si="25"/>
        <v>56</v>
      </c>
      <c r="V84" s="26" t="str">
        <f t="shared" si="26"/>
        <v/>
      </c>
      <c r="W84" s="26" t="str">
        <f t="shared" si="27"/>
        <v/>
      </c>
      <c r="X84" s="26" t="str">
        <f t="shared" si="28"/>
        <v/>
      </c>
      <c r="Y84" s="26" t="str">
        <f t="shared" si="29"/>
        <v/>
      </c>
      <c r="Z84" s="26" t="str">
        <f t="shared" si="30"/>
        <v/>
      </c>
      <c r="AA84" s="26" t="str">
        <f t="shared" si="31"/>
        <v/>
      </c>
    </row>
    <row r="85" spans="1:27" ht="17.25" customHeight="1">
      <c r="A85" s="43"/>
      <c r="B85" s="46" t="s">
        <v>61</v>
      </c>
      <c r="C85" s="50">
        <v>4</v>
      </c>
      <c r="D85" s="50">
        <v>26</v>
      </c>
      <c r="E85" s="26">
        <f t="shared" si="19"/>
        <v>30</v>
      </c>
      <c r="F85" s="26"/>
      <c r="G85" s="26"/>
      <c r="H85" s="26"/>
      <c r="I85" s="26"/>
      <c r="J85" s="26"/>
      <c r="K85" s="26"/>
      <c r="L85" s="26"/>
      <c r="M85" s="26"/>
      <c r="N85" s="26"/>
      <c r="O85" s="26">
        <f t="shared" si="20"/>
        <v>4</v>
      </c>
      <c r="P85" s="26">
        <f t="shared" si="21"/>
        <v>26</v>
      </c>
      <c r="Q85" s="26">
        <f t="shared" si="22"/>
        <v>30</v>
      </c>
      <c r="R85" s="26">
        <v>2</v>
      </c>
      <c r="S85" s="26" t="str">
        <f t="shared" si="23"/>
        <v/>
      </c>
      <c r="T85" s="26" t="str">
        <f t="shared" si="24"/>
        <v/>
      </c>
      <c r="U85" s="26" t="str">
        <f t="shared" si="25"/>
        <v/>
      </c>
      <c r="V85" s="26">
        <f t="shared" si="26"/>
        <v>4</v>
      </c>
      <c r="W85" s="26">
        <f t="shared" si="27"/>
        <v>26</v>
      </c>
      <c r="X85" s="26">
        <f t="shared" si="28"/>
        <v>30</v>
      </c>
      <c r="Y85" s="26" t="str">
        <f t="shared" si="29"/>
        <v/>
      </c>
      <c r="Z85" s="26" t="str">
        <f t="shared" si="30"/>
        <v/>
      </c>
      <c r="AA85" s="26" t="str">
        <f t="shared" si="31"/>
        <v/>
      </c>
    </row>
    <row r="86" spans="1:27" ht="17.25" customHeight="1">
      <c r="A86" s="43"/>
      <c r="B86" s="46" t="s">
        <v>62</v>
      </c>
      <c r="C86" s="50">
        <v>21</v>
      </c>
      <c r="D86" s="50">
        <v>12</v>
      </c>
      <c r="E86" s="26">
        <f t="shared" si="19"/>
        <v>33</v>
      </c>
      <c r="F86" s="26"/>
      <c r="G86" s="26"/>
      <c r="H86" s="26"/>
      <c r="I86" s="26"/>
      <c r="J86" s="26"/>
      <c r="K86" s="26"/>
      <c r="L86" s="26"/>
      <c r="M86" s="26"/>
      <c r="N86" s="26"/>
      <c r="O86" s="26">
        <f t="shared" si="20"/>
        <v>21</v>
      </c>
      <c r="P86" s="26">
        <f t="shared" si="21"/>
        <v>12</v>
      </c>
      <c r="Q86" s="26">
        <f t="shared" si="22"/>
        <v>33</v>
      </c>
      <c r="R86" s="26">
        <v>2</v>
      </c>
      <c r="S86" s="26" t="str">
        <f t="shared" si="23"/>
        <v/>
      </c>
      <c r="T86" s="26" t="str">
        <f t="shared" si="24"/>
        <v/>
      </c>
      <c r="U86" s="26" t="str">
        <f t="shared" si="25"/>
        <v/>
      </c>
      <c r="V86" s="26">
        <f t="shared" si="26"/>
        <v>21</v>
      </c>
      <c r="W86" s="26">
        <f t="shared" si="27"/>
        <v>12</v>
      </c>
      <c r="X86" s="26">
        <f t="shared" si="28"/>
        <v>33</v>
      </c>
      <c r="Y86" s="26" t="str">
        <f t="shared" si="29"/>
        <v/>
      </c>
      <c r="Z86" s="26" t="str">
        <f t="shared" si="30"/>
        <v/>
      </c>
      <c r="AA86" s="26" t="str">
        <f t="shared" si="31"/>
        <v/>
      </c>
    </row>
    <row r="87" spans="1:27" ht="17.25" customHeight="1">
      <c r="A87" s="43"/>
      <c r="B87" s="46" t="s">
        <v>159</v>
      </c>
      <c r="C87" s="26"/>
      <c r="D87" s="26"/>
      <c r="E87" s="26">
        <f t="shared" si="19"/>
        <v>0</v>
      </c>
      <c r="F87" s="26"/>
      <c r="G87" s="26"/>
      <c r="H87" s="26"/>
      <c r="I87" s="50">
        <v>18</v>
      </c>
      <c r="J87" s="50">
        <v>48</v>
      </c>
      <c r="K87" s="26">
        <f t="shared" ref="K87:K89" si="33">SUM(I87:J87)</f>
        <v>66</v>
      </c>
      <c r="L87" s="26"/>
      <c r="M87" s="26"/>
      <c r="N87" s="26"/>
      <c r="O87" s="26">
        <f t="shared" si="20"/>
        <v>18</v>
      </c>
      <c r="P87" s="26">
        <f t="shared" si="21"/>
        <v>48</v>
      </c>
      <c r="Q87" s="26">
        <f t="shared" si="22"/>
        <v>66</v>
      </c>
      <c r="R87" s="26">
        <v>1</v>
      </c>
      <c r="S87" s="26">
        <f t="shared" si="23"/>
        <v>18</v>
      </c>
      <c r="T87" s="26">
        <f t="shared" si="24"/>
        <v>48</v>
      </c>
      <c r="U87" s="26">
        <f t="shared" si="25"/>
        <v>66</v>
      </c>
      <c r="V87" s="26" t="str">
        <f t="shared" si="26"/>
        <v/>
      </c>
      <c r="W87" s="26" t="str">
        <f t="shared" si="27"/>
        <v/>
      </c>
      <c r="X87" s="26" t="str">
        <f t="shared" si="28"/>
        <v/>
      </c>
      <c r="Y87" s="26" t="str">
        <f t="shared" si="29"/>
        <v/>
      </c>
      <c r="Z87" s="26" t="str">
        <f t="shared" si="30"/>
        <v/>
      </c>
      <c r="AA87" s="26" t="str">
        <f t="shared" si="31"/>
        <v/>
      </c>
    </row>
    <row r="88" spans="1:27" ht="17.25" customHeight="1">
      <c r="A88" s="43"/>
      <c r="B88" s="46" t="s">
        <v>160</v>
      </c>
      <c r="C88" s="26"/>
      <c r="D88" s="26"/>
      <c r="E88" s="26">
        <f t="shared" si="19"/>
        <v>0</v>
      </c>
      <c r="F88" s="26"/>
      <c r="G88" s="26"/>
      <c r="H88" s="26"/>
      <c r="I88" s="50">
        <v>21</v>
      </c>
      <c r="J88" s="50">
        <v>4</v>
      </c>
      <c r="K88" s="26">
        <f t="shared" si="33"/>
        <v>25</v>
      </c>
      <c r="L88" s="26"/>
      <c r="M88" s="26"/>
      <c r="N88" s="26"/>
      <c r="O88" s="26">
        <f t="shared" si="20"/>
        <v>21</v>
      </c>
      <c r="P88" s="26">
        <f t="shared" si="21"/>
        <v>4</v>
      </c>
      <c r="Q88" s="26">
        <f t="shared" si="22"/>
        <v>25</v>
      </c>
      <c r="R88" s="26">
        <v>2</v>
      </c>
      <c r="S88" s="26" t="str">
        <f t="shared" si="23"/>
        <v/>
      </c>
      <c r="T88" s="26" t="str">
        <f t="shared" si="24"/>
        <v/>
      </c>
      <c r="U88" s="26" t="str">
        <f t="shared" si="25"/>
        <v/>
      </c>
      <c r="V88" s="26">
        <f t="shared" si="26"/>
        <v>21</v>
      </c>
      <c r="W88" s="26">
        <f t="shared" si="27"/>
        <v>4</v>
      </c>
      <c r="X88" s="26">
        <f t="shared" si="28"/>
        <v>25</v>
      </c>
      <c r="Y88" s="26" t="str">
        <f t="shared" si="29"/>
        <v/>
      </c>
      <c r="Z88" s="26" t="str">
        <f t="shared" si="30"/>
        <v/>
      </c>
      <c r="AA88" s="26" t="str">
        <f t="shared" si="31"/>
        <v/>
      </c>
    </row>
    <row r="89" spans="1:27" ht="17.25" customHeight="1">
      <c r="A89" s="43"/>
      <c r="B89" s="46" t="s">
        <v>63</v>
      </c>
      <c r="C89" s="50">
        <v>32</v>
      </c>
      <c r="D89" s="50">
        <v>155</v>
      </c>
      <c r="E89" s="26">
        <f t="shared" si="19"/>
        <v>187</v>
      </c>
      <c r="F89" s="26"/>
      <c r="G89" s="26"/>
      <c r="H89" s="26"/>
      <c r="I89" s="50">
        <v>5</v>
      </c>
      <c r="J89" s="50">
        <v>38</v>
      </c>
      <c r="K89" s="26">
        <f t="shared" si="33"/>
        <v>43</v>
      </c>
      <c r="L89" s="26"/>
      <c r="M89" s="26"/>
      <c r="N89" s="26"/>
      <c r="O89" s="26">
        <f t="shared" si="20"/>
        <v>37</v>
      </c>
      <c r="P89" s="26">
        <f t="shared" si="21"/>
        <v>193</v>
      </c>
      <c r="Q89" s="26">
        <f t="shared" si="22"/>
        <v>230</v>
      </c>
      <c r="R89" s="26">
        <v>1</v>
      </c>
      <c r="S89" s="26">
        <f t="shared" si="23"/>
        <v>37</v>
      </c>
      <c r="T89" s="26">
        <f t="shared" si="24"/>
        <v>193</v>
      </c>
      <c r="U89" s="26">
        <f t="shared" si="25"/>
        <v>230</v>
      </c>
      <c r="V89" s="26" t="str">
        <f t="shared" si="26"/>
        <v/>
      </c>
      <c r="W89" s="26" t="str">
        <f t="shared" si="27"/>
        <v/>
      </c>
      <c r="X89" s="26" t="str">
        <f t="shared" si="28"/>
        <v/>
      </c>
      <c r="Y89" s="26" t="str">
        <f t="shared" si="29"/>
        <v/>
      </c>
      <c r="Z89" s="26" t="str">
        <f t="shared" si="30"/>
        <v/>
      </c>
      <c r="AA89" s="26" t="str">
        <f t="shared" si="31"/>
        <v/>
      </c>
    </row>
    <row r="90" spans="1:27" ht="17.25" customHeight="1">
      <c r="A90" s="43"/>
      <c r="B90" s="46" t="s">
        <v>174</v>
      </c>
      <c r="C90" s="50">
        <v>1</v>
      </c>
      <c r="D90" s="51"/>
      <c r="E90" s="26">
        <f t="shared" si="19"/>
        <v>1</v>
      </c>
      <c r="F90" s="26"/>
      <c r="G90" s="26"/>
      <c r="H90" s="26"/>
      <c r="I90" s="26"/>
      <c r="J90" s="26"/>
      <c r="K90" s="26"/>
      <c r="L90" s="26"/>
      <c r="M90" s="26"/>
      <c r="N90" s="26"/>
      <c r="O90" s="26">
        <f t="shared" si="20"/>
        <v>1</v>
      </c>
      <c r="P90" s="26">
        <f t="shared" si="21"/>
        <v>0</v>
      </c>
      <c r="Q90" s="26">
        <f t="shared" si="22"/>
        <v>1</v>
      </c>
      <c r="R90" s="26">
        <v>1</v>
      </c>
      <c r="S90" s="26">
        <f t="shared" si="23"/>
        <v>1</v>
      </c>
      <c r="T90" s="26">
        <f t="shared" si="24"/>
        <v>0</v>
      </c>
      <c r="U90" s="26">
        <f t="shared" si="25"/>
        <v>1</v>
      </c>
      <c r="V90" s="26" t="str">
        <f t="shared" si="26"/>
        <v/>
      </c>
      <c r="W90" s="26" t="str">
        <f t="shared" si="27"/>
        <v/>
      </c>
      <c r="X90" s="26" t="str">
        <f t="shared" si="28"/>
        <v/>
      </c>
      <c r="Y90" s="26" t="str">
        <f t="shared" si="29"/>
        <v/>
      </c>
      <c r="Z90" s="26" t="str">
        <f t="shared" si="30"/>
        <v/>
      </c>
      <c r="AA90" s="26" t="str">
        <f t="shared" si="31"/>
        <v/>
      </c>
    </row>
    <row r="91" spans="1:27" ht="17.25" customHeight="1">
      <c r="A91" s="43"/>
      <c r="B91" s="46" t="s">
        <v>64</v>
      </c>
      <c r="C91" s="50">
        <v>26</v>
      </c>
      <c r="D91" s="50">
        <v>90</v>
      </c>
      <c r="E91" s="26">
        <f t="shared" si="19"/>
        <v>116</v>
      </c>
      <c r="F91" s="26"/>
      <c r="G91" s="26"/>
      <c r="H91" s="26"/>
      <c r="I91" s="26"/>
      <c r="J91" s="26"/>
      <c r="K91" s="26"/>
      <c r="L91" s="26"/>
      <c r="M91" s="26"/>
      <c r="N91" s="26"/>
      <c r="O91" s="26">
        <f t="shared" si="20"/>
        <v>26</v>
      </c>
      <c r="P91" s="26">
        <f t="shared" si="21"/>
        <v>90</v>
      </c>
      <c r="Q91" s="26">
        <f t="shared" si="22"/>
        <v>116</v>
      </c>
      <c r="R91" s="26">
        <v>2</v>
      </c>
      <c r="S91" s="26" t="str">
        <f t="shared" si="23"/>
        <v/>
      </c>
      <c r="T91" s="26" t="str">
        <f t="shared" si="24"/>
        <v/>
      </c>
      <c r="U91" s="26" t="str">
        <f t="shared" si="25"/>
        <v/>
      </c>
      <c r="V91" s="26">
        <f t="shared" si="26"/>
        <v>26</v>
      </c>
      <c r="W91" s="26">
        <f t="shared" si="27"/>
        <v>90</v>
      </c>
      <c r="X91" s="26">
        <f t="shared" si="28"/>
        <v>116</v>
      </c>
      <c r="Y91" s="26" t="str">
        <f t="shared" si="29"/>
        <v/>
      </c>
      <c r="Z91" s="26" t="str">
        <f t="shared" si="30"/>
        <v/>
      </c>
      <c r="AA91" s="26" t="str">
        <f t="shared" si="31"/>
        <v/>
      </c>
    </row>
    <row r="92" spans="1:27" ht="17.25" customHeight="1">
      <c r="A92" s="43"/>
      <c r="B92" s="46" t="s">
        <v>65</v>
      </c>
      <c r="C92" s="50">
        <v>9</v>
      </c>
      <c r="D92" s="50">
        <v>86</v>
      </c>
      <c r="E92" s="26">
        <f t="shared" si="19"/>
        <v>95</v>
      </c>
      <c r="F92" s="26"/>
      <c r="G92" s="26"/>
      <c r="H92" s="26"/>
      <c r="I92" s="50">
        <v>1</v>
      </c>
      <c r="J92" s="50">
        <v>41</v>
      </c>
      <c r="K92" s="26">
        <f>SUM(I92:J92)</f>
        <v>42</v>
      </c>
      <c r="L92" s="26"/>
      <c r="M92" s="26"/>
      <c r="N92" s="26"/>
      <c r="O92" s="26">
        <f t="shared" ref="O92" si="34">C92+F92+I92+L92</f>
        <v>10</v>
      </c>
      <c r="P92" s="26">
        <f t="shared" ref="P92" si="35">D92+G92+J92+M92</f>
        <v>127</v>
      </c>
      <c r="Q92" s="26">
        <f t="shared" ref="Q92" si="36">E92+H92+K92+N92</f>
        <v>137</v>
      </c>
      <c r="R92" s="26">
        <v>2</v>
      </c>
      <c r="S92" s="26" t="str">
        <f t="shared" si="23"/>
        <v/>
      </c>
      <c r="T92" s="26" t="str">
        <f t="shared" si="24"/>
        <v/>
      </c>
      <c r="U92" s="26" t="str">
        <f t="shared" si="25"/>
        <v/>
      </c>
      <c r="V92" s="26">
        <f t="shared" si="26"/>
        <v>10</v>
      </c>
      <c r="W92" s="26">
        <f t="shared" si="27"/>
        <v>127</v>
      </c>
      <c r="X92" s="26">
        <f t="shared" si="28"/>
        <v>137</v>
      </c>
      <c r="Y92" s="26" t="str">
        <f t="shared" si="29"/>
        <v/>
      </c>
      <c r="Z92" s="26" t="str">
        <f t="shared" si="30"/>
        <v/>
      </c>
      <c r="AA92" s="26" t="str">
        <f t="shared" si="31"/>
        <v/>
      </c>
    </row>
    <row r="93" spans="1:27" ht="17.25" customHeight="1">
      <c r="A93" s="43"/>
      <c r="B93" s="46" t="s">
        <v>161</v>
      </c>
      <c r="C93" s="26"/>
      <c r="D93" s="26"/>
      <c r="E93" s="26">
        <f t="shared" si="19"/>
        <v>0</v>
      </c>
      <c r="F93" s="26"/>
      <c r="G93" s="26"/>
      <c r="H93" s="26"/>
      <c r="I93" s="51"/>
      <c r="J93" s="50">
        <v>11</v>
      </c>
      <c r="K93" s="26">
        <f t="shared" ref="K93" si="37">SUM(I93:J93)</f>
        <v>11</v>
      </c>
      <c r="L93" s="26"/>
      <c r="M93" s="26"/>
      <c r="N93" s="26"/>
      <c r="O93" s="26">
        <f t="shared" si="20"/>
        <v>0</v>
      </c>
      <c r="P93" s="26">
        <f t="shared" si="21"/>
        <v>11</v>
      </c>
      <c r="Q93" s="26">
        <f t="shared" si="22"/>
        <v>11</v>
      </c>
      <c r="R93" s="26">
        <v>2</v>
      </c>
      <c r="S93" s="26" t="str">
        <f t="shared" si="23"/>
        <v/>
      </c>
      <c r="T93" s="26" t="str">
        <f t="shared" si="24"/>
        <v/>
      </c>
      <c r="U93" s="26" t="str">
        <f t="shared" si="25"/>
        <v/>
      </c>
      <c r="V93" s="26">
        <f t="shared" si="26"/>
        <v>0</v>
      </c>
      <c r="W93" s="26">
        <f t="shared" si="27"/>
        <v>11</v>
      </c>
      <c r="X93" s="26">
        <f t="shared" si="28"/>
        <v>11</v>
      </c>
      <c r="Y93" s="26" t="str">
        <f t="shared" si="29"/>
        <v/>
      </c>
      <c r="Z93" s="26" t="str">
        <f t="shared" si="30"/>
        <v/>
      </c>
      <c r="AA93" s="26" t="str">
        <f t="shared" si="31"/>
        <v/>
      </c>
    </row>
    <row r="94" spans="1:27" ht="17.25" customHeight="1">
      <c r="A94" s="43"/>
      <c r="B94" s="46" t="s">
        <v>67</v>
      </c>
      <c r="C94" s="50">
        <v>9</v>
      </c>
      <c r="D94" s="50">
        <v>24</v>
      </c>
      <c r="E94" s="26">
        <f t="shared" si="19"/>
        <v>33</v>
      </c>
      <c r="F94" s="26"/>
      <c r="G94" s="26"/>
      <c r="H94" s="26"/>
      <c r="I94" s="26"/>
      <c r="J94" s="26"/>
      <c r="K94" s="26"/>
      <c r="L94" s="26"/>
      <c r="M94" s="26"/>
      <c r="N94" s="26"/>
      <c r="O94" s="26">
        <f t="shared" si="20"/>
        <v>9</v>
      </c>
      <c r="P94" s="26">
        <f t="shared" si="21"/>
        <v>24</v>
      </c>
      <c r="Q94" s="26">
        <f t="shared" si="22"/>
        <v>33</v>
      </c>
      <c r="R94" s="26">
        <v>1</v>
      </c>
      <c r="S94" s="26">
        <f t="shared" si="23"/>
        <v>9</v>
      </c>
      <c r="T94" s="26">
        <f t="shared" si="24"/>
        <v>24</v>
      </c>
      <c r="U94" s="26">
        <f t="shared" si="25"/>
        <v>33</v>
      </c>
      <c r="V94" s="26" t="str">
        <f t="shared" si="26"/>
        <v/>
      </c>
      <c r="W94" s="26" t="str">
        <f t="shared" si="27"/>
        <v/>
      </c>
      <c r="X94" s="26" t="str">
        <f t="shared" si="28"/>
        <v/>
      </c>
      <c r="Y94" s="26" t="str">
        <f t="shared" si="29"/>
        <v/>
      </c>
      <c r="Z94" s="26" t="str">
        <f t="shared" si="30"/>
        <v/>
      </c>
      <c r="AA94" s="26" t="str">
        <f t="shared" si="31"/>
        <v/>
      </c>
    </row>
    <row r="95" spans="1:27" ht="17.25" customHeight="1">
      <c r="A95" s="43"/>
      <c r="B95" s="46" t="s">
        <v>162</v>
      </c>
      <c r="C95" s="26"/>
      <c r="D95" s="26"/>
      <c r="E95" s="26">
        <f t="shared" si="19"/>
        <v>0</v>
      </c>
      <c r="F95" s="26"/>
      <c r="G95" s="26"/>
      <c r="H95" s="26"/>
      <c r="I95" s="50">
        <v>13</v>
      </c>
      <c r="J95" s="50">
        <v>15</v>
      </c>
      <c r="K95" s="26">
        <f>SUM(I95:J95)</f>
        <v>28</v>
      </c>
      <c r="L95" s="50">
        <v>1</v>
      </c>
      <c r="M95" s="26"/>
      <c r="N95" s="26">
        <f>SUM(L95:M95)</f>
        <v>1</v>
      </c>
      <c r="O95" s="26">
        <f t="shared" si="20"/>
        <v>14</v>
      </c>
      <c r="P95" s="26">
        <f t="shared" si="21"/>
        <v>15</v>
      </c>
      <c r="Q95" s="26">
        <f t="shared" si="22"/>
        <v>29</v>
      </c>
      <c r="R95" s="26">
        <v>2</v>
      </c>
      <c r="S95" s="26" t="str">
        <f t="shared" si="23"/>
        <v/>
      </c>
      <c r="T95" s="26" t="str">
        <f t="shared" si="24"/>
        <v/>
      </c>
      <c r="U95" s="26" t="str">
        <f t="shared" si="25"/>
        <v/>
      </c>
      <c r="V95" s="26">
        <f t="shared" si="26"/>
        <v>14</v>
      </c>
      <c r="W95" s="26">
        <f t="shared" si="27"/>
        <v>15</v>
      </c>
      <c r="X95" s="26">
        <f t="shared" si="28"/>
        <v>29</v>
      </c>
      <c r="Y95" s="26" t="str">
        <f t="shared" si="29"/>
        <v/>
      </c>
      <c r="Z95" s="26" t="str">
        <f t="shared" si="30"/>
        <v/>
      </c>
      <c r="AA95" s="26" t="str">
        <f t="shared" si="31"/>
        <v/>
      </c>
    </row>
    <row r="96" spans="1:27" ht="17.25" customHeight="1">
      <c r="A96" s="43"/>
      <c r="B96" s="47" t="s">
        <v>69</v>
      </c>
      <c r="C96" s="51"/>
      <c r="D96" s="50">
        <v>1</v>
      </c>
      <c r="E96" s="26">
        <f t="shared" si="19"/>
        <v>1</v>
      </c>
      <c r="F96" s="26"/>
      <c r="G96" s="26"/>
      <c r="H96" s="26"/>
      <c r="I96" s="26"/>
      <c r="J96" s="26"/>
      <c r="K96" s="26"/>
      <c r="L96" s="26"/>
      <c r="M96" s="26"/>
      <c r="N96" s="26"/>
      <c r="O96" s="26">
        <f t="shared" si="20"/>
        <v>0</v>
      </c>
      <c r="P96" s="26">
        <f t="shared" si="21"/>
        <v>1</v>
      </c>
      <c r="Q96" s="26">
        <f t="shared" si="22"/>
        <v>1</v>
      </c>
      <c r="R96" s="26">
        <v>2</v>
      </c>
      <c r="S96" s="26" t="str">
        <f t="shared" si="23"/>
        <v/>
      </c>
      <c r="T96" s="26" t="str">
        <f t="shared" si="24"/>
        <v/>
      </c>
      <c r="U96" s="26" t="str">
        <f t="shared" si="25"/>
        <v/>
      </c>
      <c r="V96" s="26">
        <f t="shared" si="26"/>
        <v>0</v>
      </c>
      <c r="W96" s="26">
        <f t="shared" si="27"/>
        <v>1</v>
      </c>
      <c r="X96" s="26">
        <f t="shared" si="28"/>
        <v>1</v>
      </c>
      <c r="Y96" s="26" t="str">
        <f t="shared" si="29"/>
        <v/>
      </c>
      <c r="Z96" s="26" t="str">
        <f t="shared" si="30"/>
        <v/>
      </c>
      <c r="AA96" s="26" t="str">
        <f t="shared" si="31"/>
        <v/>
      </c>
    </row>
    <row r="97" spans="1:27" ht="17.25" customHeight="1">
      <c r="A97" s="43"/>
      <c r="B97" s="47" t="s">
        <v>70</v>
      </c>
      <c r="C97" s="50">
        <v>67</v>
      </c>
      <c r="D97" s="50">
        <v>154</v>
      </c>
      <c r="E97" s="26">
        <f t="shared" si="19"/>
        <v>221</v>
      </c>
      <c r="F97" s="26"/>
      <c r="G97" s="26"/>
      <c r="H97" s="26"/>
      <c r="I97" s="26"/>
      <c r="J97" s="26"/>
      <c r="K97" s="26"/>
      <c r="L97" s="26"/>
      <c r="M97" s="26"/>
      <c r="N97" s="26"/>
      <c r="O97" s="26">
        <f t="shared" si="20"/>
        <v>67</v>
      </c>
      <c r="P97" s="26">
        <f t="shared" si="21"/>
        <v>154</v>
      </c>
      <c r="Q97" s="26">
        <f t="shared" si="22"/>
        <v>221</v>
      </c>
      <c r="R97" s="26">
        <v>2</v>
      </c>
      <c r="S97" s="26" t="str">
        <f t="shared" si="23"/>
        <v/>
      </c>
      <c r="T97" s="26" t="str">
        <f t="shared" si="24"/>
        <v/>
      </c>
      <c r="U97" s="26" t="str">
        <f t="shared" si="25"/>
        <v/>
      </c>
      <c r="V97" s="26">
        <f t="shared" si="26"/>
        <v>67</v>
      </c>
      <c r="W97" s="26">
        <f t="shared" si="27"/>
        <v>154</v>
      </c>
      <c r="X97" s="26">
        <f t="shared" si="28"/>
        <v>221</v>
      </c>
      <c r="Y97" s="26" t="str">
        <f t="shared" si="29"/>
        <v/>
      </c>
      <c r="Z97" s="26" t="str">
        <f t="shared" si="30"/>
        <v/>
      </c>
      <c r="AA97" s="26" t="str">
        <f t="shared" si="31"/>
        <v/>
      </c>
    </row>
    <row r="98" spans="1:27" ht="17.25" customHeight="1">
      <c r="A98" s="43"/>
      <c r="B98" s="46" t="s">
        <v>72</v>
      </c>
      <c r="C98" s="50">
        <v>38</v>
      </c>
      <c r="D98" s="50">
        <v>68</v>
      </c>
      <c r="E98" s="26">
        <f t="shared" si="19"/>
        <v>106</v>
      </c>
      <c r="F98" s="26"/>
      <c r="G98" s="26"/>
      <c r="H98" s="26"/>
      <c r="I98" s="26"/>
      <c r="J98" s="26"/>
      <c r="K98" s="26"/>
      <c r="L98" s="26"/>
      <c r="M98" s="50">
        <v>1</v>
      </c>
      <c r="N98" s="26">
        <f>SUM(M98)</f>
        <v>1</v>
      </c>
      <c r="O98" s="26">
        <f t="shared" si="20"/>
        <v>38</v>
      </c>
      <c r="P98" s="26">
        <f t="shared" si="21"/>
        <v>69</v>
      </c>
      <c r="Q98" s="26">
        <f t="shared" si="22"/>
        <v>107</v>
      </c>
      <c r="R98" s="26">
        <v>2</v>
      </c>
      <c r="S98" s="26" t="str">
        <f t="shared" si="23"/>
        <v/>
      </c>
      <c r="T98" s="26" t="str">
        <f t="shared" si="24"/>
        <v/>
      </c>
      <c r="U98" s="26" t="str">
        <f t="shared" si="25"/>
        <v/>
      </c>
      <c r="V98" s="26">
        <f t="shared" si="26"/>
        <v>38</v>
      </c>
      <c r="W98" s="26">
        <f t="shared" si="27"/>
        <v>69</v>
      </c>
      <c r="X98" s="26">
        <f t="shared" si="28"/>
        <v>107</v>
      </c>
      <c r="Y98" s="26" t="str">
        <f t="shared" si="29"/>
        <v/>
      </c>
      <c r="Z98" s="26" t="str">
        <f t="shared" si="30"/>
        <v/>
      </c>
      <c r="AA98" s="26" t="str">
        <f t="shared" si="31"/>
        <v/>
      </c>
    </row>
    <row r="99" spans="1:27" ht="17.25" customHeight="1">
      <c r="A99" s="43"/>
      <c r="B99" s="46" t="s">
        <v>73</v>
      </c>
      <c r="C99" s="51"/>
      <c r="D99" s="50">
        <v>1</v>
      </c>
      <c r="E99" s="26">
        <f t="shared" si="19"/>
        <v>1</v>
      </c>
      <c r="F99" s="26"/>
      <c r="G99" s="26"/>
      <c r="H99" s="26"/>
      <c r="I99" s="26"/>
      <c r="J99" s="26"/>
      <c r="K99" s="26"/>
      <c r="L99" s="26"/>
      <c r="M99" s="26"/>
      <c r="N99" s="26"/>
      <c r="O99" s="26">
        <f t="shared" si="20"/>
        <v>0</v>
      </c>
      <c r="P99" s="26">
        <f t="shared" si="21"/>
        <v>1</v>
      </c>
      <c r="Q99" s="26">
        <f t="shared" si="22"/>
        <v>1</v>
      </c>
      <c r="R99" s="26">
        <v>2</v>
      </c>
      <c r="S99" s="26" t="str">
        <f t="shared" si="23"/>
        <v/>
      </c>
      <c r="T99" s="26" t="str">
        <f t="shared" si="24"/>
        <v/>
      </c>
      <c r="U99" s="26" t="str">
        <f t="shared" si="25"/>
        <v/>
      </c>
      <c r="V99" s="26">
        <f t="shared" si="26"/>
        <v>0</v>
      </c>
      <c r="W99" s="26">
        <f t="shared" si="27"/>
        <v>1</v>
      </c>
      <c r="X99" s="26">
        <f t="shared" si="28"/>
        <v>1</v>
      </c>
      <c r="Y99" s="26" t="str">
        <f t="shared" si="29"/>
        <v/>
      </c>
      <c r="Z99" s="26" t="str">
        <f t="shared" si="30"/>
        <v/>
      </c>
      <c r="AA99" s="26" t="str">
        <f t="shared" si="31"/>
        <v/>
      </c>
    </row>
    <row r="100" spans="1:27" ht="17.25" customHeight="1">
      <c r="A100" s="53"/>
      <c r="B100" s="54" t="s">
        <v>133</v>
      </c>
      <c r="C100" s="55">
        <v>8</v>
      </c>
      <c r="D100" s="55">
        <v>105</v>
      </c>
      <c r="E100" s="27">
        <f t="shared" si="19"/>
        <v>113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>
        <f t="shared" si="20"/>
        <v>8</v>
      </c>
      <c r="P100" s="27">
        <f t="shared" si="21"/>
        <v>105</v>
      </c>
      <c r="Q100" s="27">
        <f t="shared" si="22"/>
        <v>113</v>
      </c>
      <c r="R100" s="27">
        <v>2</v>
      </c>
      <c r="S100" s="27" t="str">
        <f t="shared" si="23"/>
        <v/>
      </c>
      <c r="T100" s="27" t="str">
        <f t="shared" si="24"/>
        <v/>
      </c>
      <c r="U100" s="27" t="str">
        <f t="shared" si="25"/>
        <v/>
      </c>
      <c r="V100" s="27">
        <f t="shared" si="26"/>
        <v>8</v>
      </c>
      <c r="W100" s="27">
        <f t="shared" si="27"/>
        <v>105</v>
      </c>
      <c r="X100" s="27">
        <f t="shared" si="28"/>
        <v>113</v>
      </c>
      <c r="Y100" s="27" t="str">
        <f t="shared" si="29"/>
        <v/>
      </c>
      <c r="Z100" s="27" t="str">
        <f t="shared" si="30"/>
        <v/>
      </c>
      <c r="AA100" s="27" t="str">
        <f t="shared" si="31"/>
        <v/>
      </c>
    </row>
    <row r="101" spans="1:27" ht="17.25" customHeight="1">
      <c r="A101" s="58"/>
      <c r="B101" s="59" t="s">
        <v>121</v>
      </c>
      <c r="C101" s="29">
        <f>SUM(C77:C100)</f>
        <v>309</v>
      </c>
      <c r="D101" s="29">
        <f t="shared" ref="D101:AA101" si="38">SUM(D77:D100)</f>
        <v>1066</v>
      </c>
      <c r="E101" s="29">
        <f t="shared" si="38"/>
        <v>1375</v>
      </c>
      <c r="F101" s="29">
        <f t="shared" si="38"/>
        <v>0</v>
      </c>
      <c r="G101" s="29">
        <f t="shared" si="38"/>
        <v>0</v>
      </c>
      <c r="H101" s="29">
        <f t="shared" si="38"/>
        <v>0</v>
      </c>
      <c r="I101" s="29">
        <f t="shared" si="38"/>
        <v>58</v>
      </c>
      <c r="J101" s="29">
        <f t="shared" si="38"/>
        <v>157</v>
      </c>
      <c r="K101" s="29">
        <f t="shared" si="38"/>
        <v>215</v>
      </c>
      <c r="L101" s="29">
        <f t="shared" si="38"/>
        <v>1</v>
      </c>
      <c r="M101" s="29">
        <f t="shared" si="38"/>
        <v>1</v>
      </c>
      <c r="N101" s="29">
        <f t="shared" si="38"/>
        <v>2</v>
      </c>
      <c r="O101" s="29">
        <f t="shared" si="38"/>
        <v>368</v>
      </c>
      <c r="P101" s="29">
        <f t="shared" si="38"/>
        <v>1224</v>
      </c>
      <c r="Q101" s="29">
        <f t="shared" si="38"/>
        <v>1592</v>
      </c>
      <c r="R101" s="29">
        <f t="shared" si="38"/>
        <v>39</v>
      </c>
      <c r="S101" s="29">
        <f t="shared" si="38"/>
        <v>112</v>
      </c>
      <c r="T101" s="29">
        <f t="shared" si="38"/>
        <v>491</v>
      </c>
      <c r="U101" s="29">
        <f t="shared" si="38"/>
        <v>603</v>
      </c>
      <c r="V101" s="29">
        <f t="shared" si="38"/>
        <v>256</v>
      </c>
      <c r="W101" s="29">
        <f t="shared" si="38"/>
        <v>733</v>
      </c>
      <c r="X101" s="29">
        <f t="shared" si="38"/>
        <v>989</v>
      </c>
      <c r="Y101" s="29">
        <f t="shared" si="38"/>
        <v>0</v>
      </c>
      <c r="Z101" s="29">
        <f t="shared" si="38"/>
        <v>0</v>
      </c>
      <c r="AA101" s="29">
        <f t="shared" si="38"/>
        <v>0</v>
      </c>
    </row>
    <row r="102" spans="1:27" ht="17.25" customHeight="1">
      <c r="A102" s="15" t="s">
        <v>127</v>
      </c>
      <c r="B102" s="56"/>
      <c r="C102" s="62"/>
      <c r="D102" s="57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 t="str">
        <f t="shared" si="24"/>
        <v/>
      </c>
      <c r="U102" s="30" t="str">
        <f t="shared" si="25"/>
        <v/>
      </c>
      <c r="V102" s="30" t="str">
        <f t="shared" si="26"/>
        <v/>
      </c>
      <c r="W102" s="30" t="str">
        <f t="shared" si="27"/>
        <v/>
      </c>
      <c r="X102" s="30" t="str">
        <f t="shared" si="28"/>
        <v/>
      </c>
      <c r="Y102" s="30" t="str">
        <f t="shared" si="29"/>
        <v/>
      </c>
      <c r="Z102" s="30" t="str">
        <f t="shared" si="30"/>
        <v/>
      </c>
      <c r="AA102" s="30" t="str">
        <f t="shared" si="31"/>
        <v/>
      </c>
    </row>
    <row r="103" spans="1:27" ht="17.25" customHeight="1">
      <c r="A103" s="43"/>
      <c r="B103" s="46" t="s">
        <v>175</v>
      </c>
      <c r="C103" s="51"/>
      <c r="D103" s="50">
        <v>3</v>
      </c>
      <c r="E103" s="26">
        <f t="shared" si="19"/>
        <v>3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>
        <f t="shared" si="20"/>
        <v>0</v>
      </c>
      <c r="P103" s="26">
        <f t="shared" si="21"/>
        <v>3</v>
      </c>
      <c r="Q103" s="26">
        <f t="shared" si="22"/>
        <v>3</v>
      </c>
      <c r="R103" s="26">
        <v>2</v>
      </c>
      <c r="S103" s="26" t="str">
        <f t="shared" si="23"/>
        <v/>
      </c>
      <c r="T103" s="26" t="str">
        <f t="shared" si="24"/>
        <v/>
      </c>
      <c r="U103" s="26" t="str">
        <f t="shared" si="25"/>
        <v/>
      </c>
      <c r="V103" s="26">
        <f t="shared" si="26"/>
        <v>0</v>
      </c>
      <c r="W103" s="26">
        <f t="shared" si="27"/>
        <v>3</v>
      </c>
      <c r="X103" s="26">
        <f t="shared" si="28"/>
        <v>3</v>
      </c>
      <c r="Y103" s="26" t="str">
        <f t="shared" si="29"/>
        <v/>
      </c>
      <c r="Z103" s="26" t="str">
        <f t="shared" si="30"/>
        <v/>
      </c>
      <c r="AA103" s="26" t="str">
        <f t="shared" si="31"/>
        <v/>
      </c>
    </row>
    <row r="104" spans="1:27" ht="17.25" customHeight="1">
      <c r="A104" s="43"/>
      <c r="B104" s="46" t="s">
        <v>179</v>
      </c>
      <c r="C104" s="26"/>
      <c r="D104" s="26"/>
      <c r="E104" s="26">
        <f t="shared" si="19"/>
        <v>0</v>
      </c>
      <c r="F104" s="26"/>
      <c r="G104" s="26"/>
      <c r="H104" s="26"/>
      <c r="I104" s="50">
        <v>1</v>
      </c>
      <c r="J104" s="50">
        <v>9</v>
      </c>
      <c r="K104" s="26">
        <f>SUM(I104:J104)</f>
        <v>10</v>
      </c>
      <c r="L104" s="26"/>
      <c r="M104" s="26"/>
      <c r="N104" s="26"/>
      <c r="O104" s="26">
        <f t="shared" si="20"/>
        <v>1</v>
      </c>
      <c r="P104" s="26">
        <f t="shared" si="21"/>
        <v>9</v>
      </c>
      <c r="Q104" s="26">
        <f t="shared" si="22"/>
        <v>10</v>
      </c>
      <c r="R104" s="26">
        <v>2</v>
      </c>
      <c r="S104" s="26" t="str">
        <f t="shared" si="23"/>
        <v/>
      </c>
      <c r="T104" s="26" t="str">
        <f t="shared" si="24"/>
        <v/>
      </c>
      <c r="U104" s="26" t="str">
        <f t="shared" si="25"/>
        <v/>
      </c>
      <c r="V104" s="26">
        <f t="shared" si="26"/>
        <v>1</v>
      </c>
      <c r="W104" s="26">
        <f t="shared" si="27"/>
        <v>9</v>
      </c>
      <c r="X104" s="26">
        <f t="shared" si="28"/>
        <v>10</v>
      </c>
      <c r="Y104" s="26" t="str">
        <f t="shared" si="29"/>
        <v/>
      </c>
      <c r="Z104" s="26" t="str">
        <f t="shared" si="30"/>
        <v/>
      </c>
      <c r="AA104" s="26" t="str">
        <f t="shared" si="31"/>
        <v/>
      </c>
    </row>
    <row r="105" spans="1:27" ht="17.25" customHeight="1">
      <c r="A105" s="43"/>
      <c r="B105" s="46" t="s">
        <v>76</v>
      </c>
      <c r="C105" s="50">
        <v>9</v>
      </c>
      <c r="D105" s="50">
        <v>23</v>
      </c>
      <c r="E105" s="26">
        <f t="shared" si="19"/>
        <v>32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>
        <f t="shared" si="20"/>
        <v>9</v>
      </c>
      <c r="P105" s="26">
        <f t="shared" si="21"/>
        <v>23</v>
      </c>
      <c r="Q105" s="26">
        <f t="shared" si="22"/>
        <v>32</v>
      </c>
      <c r="R105" s="26">
        <v>2</v>
      </c>
      <c r="S105" s="26" t="str">
        <f t="shared" si="23"/>
        <v/>
      </c>
      <c r="T105" s="26" t="str">
        <f t="shared" si="24"/>
        <v/>
      </c>
      <c r="U105" s="26" t="str">
        <f t="shared" si="25"/>
        <v/>
      </c>
      <c r="V105" s="26">
        <f t="shared" si="26"/>
        <v>9</v>
      </c>
      <c r="W105" s="26">
        <f t="shared" si="27"/>
        <v>23</v>
      </c>
      <c r="X105" s="26">
        <f t="shared" si="28"/>
        <v>32</v>
      </c>
      <c r="Y105" s="26" t="str">
        <f t="shared" si="29"/>
        <v/>
      </c>
      <c r="Z105" s="26" t="str">
        <f t="shared" si="30"/>
        <v/>
      </c>
      <c r="AA105" s="26" t="str">
        <f t="shared" si="31"/>
        <v/>
      </c>
    </row>
    <row r="106" spans="1:27" ht="17.25" customHeight="1">
      <c r="A106" s="43"/>
      <c r="B106" s="46" t="s">
        <v>78</v>
      </c>
      <c r="C106" s="50">
        <v>1</v>
      </c>
      <c r="D106" s="50">
        <v>1</v>
      </c>
      <c r="E106" s="26">
        <f t="shared" si="19"/>
        <v>2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>
        <f t="shared" si="20"/>
        <v>1</v>
      </c>
      <c r="P106" s="26">
        <f t="shared" si="21"/>
        <v>1</v>
      </c>
      <c r="Q106" s="26">
        <f t="shared" si="22"/>
        <v>2</v>
      </c>
      <c r="R106" s="26">
        <v>2</v>
      </c>
      <c r="S106" s="26" t="str">
        <f t="shared" si="23"/>
        <v/>
      </c>
      <c r="T106" s="26" t="str">
        <f t="shared" si="24"/>
        <v/>
      </c>
      <c r="U106" s="26" t="str">
        <f t="shared" si="25"/>
        <v/>
      </c>
      <c r="V106" s="26">
        <f t="shared" si="26"/>
        <v>1</v>
      </c>
      <c r="W106" s="26">
        <f t="shared" si="27"/>
        <v>1</v>
      </c>
      <c r="X106" s="26">
        <f t="shared" si="28"/>
        <v>2</v>
      </c>
      <c r="Y106" s="26" t="str">
        <f t="shared" si="29"/>
        <v/>
      </c>
      <c r="Z106" s="26" t="str">
        <f t="shared" si="30"/>
        <v/>
      </c>
      <c r="AA106" s="26" t="str">
        <f t="shared" si="31"/>
        <v/>
      </c>
    </row>
    <row r="107" spans="1:27" ht="17.25" customHeight="1">
      <c r="A107" s="43"/>
      <c r="B107" s="46" t="s">
        <v>176</v>
      </c>
      <c r="C107" s="50">
        <v>1</v>
      </c>
      <c r="D107" s="50">
        <v>9</v>
      </c>
      <c r="E107" s="26">
        <f t="shared" si="19"/>
        <v>10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>
        <f t="shared" si="20"/>
        <v>1</v>
      </c>
      <c r="P107" s="26">
        <f t="shared" si="21"/>
        <v>9</v>
      </c>
      <c r="Q107" s="26">
        <f t="shared" si="22"/>
        <v>10</v>
      </c>
      <c r="R107" s="26">
        <v>2</v>
      </c>
      <c r="S107" s="26" t="str">
        <f t="shared" si="23"/>
        <v/>
      </c>
      <c r="T107" s="26" t="str">
        <f t="shared" si="24"/>
        <v/>
      </c>
      <c r="U107" s="26" t="str">
        <f t="shared" si="25"/>
        <v/>
      </c>
      <c r="V107" s="26">
        <f t="shared" si="26"/>
        <v>1</v>
      </c>
      <c r="W107" s="26">
        <f t="shared" si="27"/>
        <v>9</v>
      </c>
      <c r="X107" s="26">
        <f t="shared" si="28"/>
        <v>10</v>
      </c>
      <c r="Y107" s="26" t="str">
        <f t="shared" si="29"/>
        <v/>
      </c>
      <c r="Z107" s="26" t="str">
        <f t="shared" si="30"/>
        <v/>
      </c>
      <c r="AA107" s="26" t="str">
        <f t="shared" si="31"/>
        <v/>
      </c>
    </row>
    <row r="108" spans="1:27" ht="17.25" customHeight="1">
      <c r="A108" s="43"/>
      <c r="B108" s="46" t="s">
        <v>79</v>
      </c>
      <c r="C108" s="50">
        <v>5</v>
      </c>
      <c r="D108" s="50">
        <v>37</v>
      </c>
      <c r="E108" s="26">
        <f t="shared" si="19"/>
        <v>42</v>
      </c>
      <c r="F108" s="26"/>
      <c r="G108" s="26"/>
      <c r="H108" s="26"/>
      <c r="I108" s="26"/>
      <c r="J108" s="26"/>
      <c r="K108" s="26"/>
      <c r="L108" s="26"/>
      <c r="M108" s="26"/>
      <c r="N108" s="26"/>
      <c r="O108" s="26">
        <f t="shared" si="20"/>
        <v>5</v>
      </c>
      <c r="P108" s="26">
        <f t="shared" si="21"/>
        <v>37</v>
      </c>
      <c r="Q108" s="26">
        <f t="shared" si="22"/>
        <v>42</v>
      </c>
      <c r="R108" s="26">
        <v>2</v>
      </c>
      <c r="S108" s="26" t="str">
        <f t="shared" si="23"/>
        <v/>
      </c>
      <c r="T108" s="26" t="str">
        <f t="shared" si="24"/>
        <v/>
      </c>
      <c r="U108" s="26" t="str">
        <f t="shared" si="25"/>
        <v/>
      </c>
      <c r="V108" s="26">
        <f t="shared" si="26"/>
        <v>5</v>
      </c>
      <c r="W108" s="26">
        <f t="shared" si="27"/>
        <v>37</v>
      </c>
      <c r="X108" s="26">
        <f t="shared" si="28"/>
        <v>42</v>
      </c>
      <c r="Y108" s="26" t="str">
        <f t="shared" si="29"/>
        <v/>
      </c>
      <c r="Z108" s="26" t="str">
        <f t="shared" si="30"/>
        <v/>
      </c>
      <c r="AA108" s="26" t="str">
        <f t="shared" si="31"/>
        <v/>
      </c>
    </row>
    <row r="109" spans="1:27" ht="17.25" customHeight="1">
      <c r="A109" s="43"/>
      <c r="B109" s="46" t="s">
        <v>80</v>
      </c>
      <c r="C109" s="50">
        <v>3</v>
      </c>
      <c r="D109" s="50">
        <v>16</v>
      </c>
      <c r="E109" s="26">
        <f t="shared" si="19"/>
        <v>19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>
        <f t="shared" si="20"/>
        <v>3</v>
      </c>
      <c r="P109" s="26">
        <f t="shared" si="21"/>
        <v>16</v>
      </c>
      <c r="Q109" s="26">
        <f t="shared" si="22"/>
        <v>19</v>
      </c>
      <c r="R109" s="26">
        <v>2</v>
      </c>
      <c r="S109" s="26" t="str">
        <f t="shared" si="23"/>
        <v/>
      </c>
      <c r="T109" s="26" t="str">
        <f t="shared" si="24"/>
        <v/>
      </c>
      <c r="U109" s="26" t="str">
        <f t="shared" si="25"/>
        <v/>
      </c>
      <c r="V109" s="26">
        <f t="shared" si="26"/>
        <v>3</v>
      </c>
      <c r="W109" s="26">
        <f t="shared" si="27"/>
        <v>16</v>
      </c>
      <c r="X109" s="26">
        <f t="shared" si="28"/>
        <v>19</v>
      </c>
      <c r="Y109" s="26" t="str">
        <f t="shared" si="29"/>
        <v/>
      </c>
      <c r="Z109" s="26" t="str">
        <f t="shared" si="30"/>
        <v/>
      </c>
      <c r="AA109" s="26" t="str">
        <f t="shared" si="31"/>
        <v/>
      </c>
    </row>
    <row r="110" spans="1:27" ht="17.25" customHeight="1">
      <c r="A110" s="43"/>
      <c r="B110" s="46" t="s">
        <v>82</v>
      </c>
      <c r="C110" s="50">
        <v>17</v>
      </c>
      <c r="D110" s="50">
        <v>93</v>
      </c>
      <c r="E110" s="26">
        <f t="shared" si="19"/>
        <v>110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>
        <f t="shared" si="20"/>
        <v>17</v>
      </c>
      <c r="P110" s="26">
        <f t="shared" si="21"/>
        <v>93</v>
      </c>
      <c r="Q110" s="26">
        <f t="shared" si="22"/>
        <v>110</v>
      </c>
      <c r="R110" s="26">
        <v>2</v>
      </c>
      <c r="S110" s="26" t="str">
        <f t="shared" si="23"/>
        <v/>
      </c>
      <c r="T110" s="26" t="str">
        <f t="shared" si="24"/>
        <v/>
      </c>
      <c r="U110" s="26" t="str">
        <f t="shared" si="25"/>
        <v/>
      </c>
      <c r="V110" s="26">
        <f t="shared" si="26"/>
        <v>17</v>
      </c>
      <c r="W110" s="26">
        <f t="shared" si="27"/>
        <v>93</v>
      </c>
      <c r="X110" s="26">
        <f t="shared" si="28"/>
        <v>110</v>
      </c>
      <c r="Y110" s="26" t="str">
        <f t="shared" si="29"/>
        <v/>
      </c>
      <c r="Z110" s="26" t="str">
        <f t="shared" si="30"/>
        <v/>
      </c>
      <c r="AA110" s="26" t="str">
        <f t="shared" si="31"/>
        <v/>
      </c>
    </row>
    <row r="111" spans="1:27" ht="17.25" customHeight="1">
      <c r="A111" s="43"/>
      <c r="B111" s="46" t="s">
        <v>177</v>
      </c>
      <c r="C111" s="50">
        <v>2</v>
      </c>
      <c r="D111" s="50">
        <v>1</v>
      </c>
      <c r="E111" s="26">
        <f t="shared" si="19"/>
        <v>3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>
        <f t="shared" si="20"/>
        <v>2</v>
      </c>
      <c r="P111" s="26">
        <f t="shared" si="21"/>
        <v>1</v>
      </c>
      <c r="Q111" s="26">
        <f t="shared" si="22"/>
        <v>3</v>
      </c>
      <c r="R111" s="26">
        <v>2</v>
      </c>
      <c r="S111" s="26" t="str">
        <f t="shared" si="23"/>
        <v/>
      </c>
      <c r="T111" s="26" t="str">
        <f t="shared" si="24"/>
        <v/>
      </c>
      <c r="U111" s="26" t="str">
        <f t="shared" si="25"/>
        <v/>
      </c>
      <c r="V111" s="26">
        <f t="shared" si="26"/>
        <v>2</v>
      </c>
      <c r="W111" s="26">
        <f t="shared" si="27"/>
        <v>1</v>
      </c>
      <c r="X111" s="26">
        <f t="shared" si="28"/>
        <v>3</v>
      </c>
      <c r="Y111" s="26" t="str">
        <f t="shared" si="29"/>
        <v/>
      </c>
      <c r="Z111" s="26" t="str">
        <f t="shared" si="30"/>
        <v/>
      </c>
      <c r="AA111" s="26" t="str">
        <f t="shared" si="31"/>
        <v/>
      </c>
    </row>
    <row r="112" spans="1:27" ht="17.25" customHeight="1">
      <c r="A112" s="53"/>
      <c r="B112" s="54" t="s">
        <v>83</v>
      </c>
      <c r="C112" s="55">
        <v>9</v>
      </c>
      <c r="D112" s="55">
        <v>23</v>
      </c>
      <c r="E112" s="27">
        <f t="shared" si="19"/>
        <v>32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>
        <f t="shared" si="20"/>
        <v>9</v>
      </c>
      <c r="P112" s="27">
        <f t="shared" si="21"/>
        <v>23</v>
      </c>
      <c r="Q112" s="27">
        <f t="shared" si="22"/>
        <v>32</v>
      </c>
      <c r="R112" s="27">
        <v>2</v>
      </c>
      <c r="S112" s="27" t="str">
        <f t="shared" si="23"/>
        <v/>
      </c>
      <c r="T112" s="27" t="str">
        <f t="shared" si="24"/>
        <v/>
      </c>
      <c r="U112" s="27" t="str">
        <f t="shared" si="25"/>
        <v/>
      </c>
      <c r="V112" s="27">
        <f t="shared" si="26"/>
        <v>9</v>
      </c>
      <c r="W112" s="27">
        <f t="shared" si="27"/>
        <v>23</v>
      </c>
      <c r="X112" s="27">
        <f t="shared" si="28"/>
        <v>32</v>
      </c>
      <c r="Y112" s="27" t="str">
        <f t="shared" si="29"/>
        <v/>
      </c>
      <c r="Z112" s="27" t="str">
        <f t="shared" si="30"/>
        <v/>
      </c>
      <c r="AA112" s="27" t="str">
        <f t="shared" si="31"/>
        <v/>
      </c>
    </row>
    <row r="113" spans="1:27" ht="17.25" customHeight="1">
      <c r="A113" s="58"/>
      <c r="B113" s="59" t="s">
        <v>121</v>
      </c>
      <c r="C113" s="60">
        <f>SUM(C103:C112)</f>
        <v>47</v>
      </c>
      <c r="D113" s="60">
        <f t="shared" ref="D113:AA113" si="39">SUM(D103:D112)</f>
        <v>206</v>
      </c>
      <c r="E113" s="60">
        <f t="shared" si="39"/>
        <v>253</v>
      </c>
      <c r="F113" s="60">
        <f t="shared" si="39"/>
        <v>0</v>
      </c>
      <c r="G113" s="60">
        <f t="shared" si="39"/>
        <v>0</v>
      </c>
      <c r="H113" s="60">
        <f t="shared" si="39"/>
        <v>0</v>
      </c>
      <c r="I113" s="60">
        <f t="shared" si="39"/>
        <v>1</v>
      </c>
      <c r="J113" s="60">
        <f t="shared" si="39"/>
        <v>9</v>
      </c>
      <c r="K113" s="60">
        <f t="shared" si="39"/>
        <v>10</v>
      </c>
      <c r="L113" s="60">
        <f t="shared" si="39"/>
        <v>0</v>
      </c>
      <c r="M113" s="60">
        <f t="shared" si="39"/>
        <v>0</v>
      </c>
      <c r="N113" s="60">
        <f t="shared" si="39"/>
        <v>0</v>
      </c>
      <c r="O113" s="60">
        <f t="shared" si="39"/>
        <v>48</v>
      </c>
      <c r="P113" s="60">
        <f t="shared" si="39"/>
        <v>215</v>
      </c>
      <c r="Q113" s="60">
        <f t="shared" si="39"/>
        <v>263</v>
      </c>
      <c r="R113" s="60">
        <f t="shared" si="39"/>
        <v>20</v>
      </c>
      <c r="S113" s="60">
        <f t="shared" si="39"/>
        <v>0</v>
      </c>
      <c r="T113" s="60">
        <f t="shared" si="39"/>
        <v>0</v>
      </c>
      <c r="U113" s="60">
        <f t="shared" si="39"/>
        <v>0</v>
      </c>
      <c r="V113" s="60">
        <f t="shared" si="39"/>
        <v>48</v>
      </c>
      <c r="W113" s="60">
        <f t="shared" si="39"/>
        <v>215</v>
      </c>
      <c r="X113" s="60">
        <f t="shared" si="39"/>
        <v>263</v>
      </c>
      <c r="Y113" s="60">
        <f t="shared" si="39"/>
        <v>0</v>
      </c>
      <c r="Z113" s="60">
        <f t="shared" si="39"/>
        <v>0</v>
      </c>
      <c r="AA113" s="60">
        <f t="shared" si="39"/>
        <v>0</v>
      </c>
    </row>
    <row r="114" spans="1:27" ht="17.25" customHeight="1">
      <c r="A114" s="15" t="s">
        <v>128</v>
      </c>
      <c r="B114" s="56"/>
      <c r="C114" s="57"/>
      <c r="D114" s="5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 t="str">
        <f t="shared" si="27"/>
        <v/>
      </c>
      <c r="X114" s="30" t="str">
        <f t="shared" si="28"/>
        <v/>
      </c>
      <c r="Y114" s="30" t="str">
        <f t="shared" si="29"/>
        <v/>
      </c>
      <c r="Z114" s="30" t="str">
        <f t="shared" si="30"/>
        <v/>
      </c>
      <c r="AA114" s="30" t="str">
        <f t="shared" si="31"/>
        <v/>
      </c>
    </row>
    <row r="115" spans="1:27" ht="17.25" customHeight="1">
      <c r="A115" s="43"/>
      <c r="B115" s="46" t="s">
        <v>84</v>
      </c>
      <c r="C115" s="50">
        <v>4</v>
      </c>
      <c r="D115" s="50">
        <v>15</v>
      </c>
      <c r="E115" s="26">
        <f t="shared" si="19"/>
        <v>19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>
        <f t="shared" si="20"/>
        <v>4</v>
      </c>
      <c r="P115" s="26">
        <f t="shared" si="21"/>
        <v>15</v>
      </c>
      <c r="Q115" s="26">
        <f t="shared" si="22"/>
        <v>19</v>
      </c>
      <c r="R115" s="26">
        <v>2</v>
      </c>
      <c r="S115" s="26" t="str">
        <f t="shared" si="23"/>
        <v/>
      </c>
      <c r="T115" s="26" t="str">
        <f t="shared" si="24"/>
        <v/>
      </c>
      <c r="U115" s="26" t="str">
        <f t="shared" si="25"/>
        <v/>
      </c>
      <c r="V115" s="26">
        <f t="shared" si="26"/>
        <v>4</v>
      </c>
      <c r="W115" s="26">
        <f t="shared" si="27"/>
        <v>15</v>
      </c>
      <c r="X115" s="26">
        <f t="shared" si="28"/>
        <v>19</v>
      </c>
      <c r="Y115" s="26" t="str">
        <f t="shared" si="29"/>
        <v/>
      </c>
      <c r="Z115" s="26" t="str">
        <f t="shared" si="30"/>
        <v/>
      </c>
      <c r="AA115" s="26" t="str">
        <f t="shared" si="31"/>
        <v/>
      </c>
    </row>
    <row r="116" spans="1:27" ht="17.25" customHeight="1">
      <c r="A116" s="43"/>
      <c r="B116" s="46" t="s">
        <v>86</v>
      </c>
      <c r="C116" s="50">
        <v>1</v>
      </c>
      <c r="D116" s="51"/>
      <c r="E116" s="26">
        <f t="shared" si="19"/>
        <v>1</v>
      </c>
      <c r="F116" s="26"/>
      <c r="G116" s="26"/>
      <c r="H116" s="26"/>
      <c r="I116" s="26"/>
      <c r="J116" s="26"/>
      <c r="K116" s="26"/>
      <c r="L116" s="26"/>
      <c r="M116" s="26"/>
      <c r="N116" s="26"/>
      <c r="O116" s="26">
        <f t="shared" si="20"/>
        <v>1</v>
      </c>
      <c r="P116" s="26">
        <f t="shared" si="21"/>
        <v>0</v>
      </c>
      <c r="Q116" s="26">
        <f t="shared" si="22"/>
        <v>1</v>
      </c>
      <c r="R116" s="26">
        <v>1</v>
      </c>
      <c r="S116" s="26">
        <f t="shared" si="23"/>
        <v>1</v>
      </c>
      <c r="T116" s="26">
        <f t="shared" si="24"/>
        <v>0</v>
      </c>
      <c r="U116" s="26">
        <f t="shared" si="25"/>
        <v>1</v>
      </c>
      <c r="V116" s="26" t="str">
        <f t="shared" si="26"/>
        <v/>
      </c>
      <c r="W116" s="26" t="str">
        <f t="shared" si="27"/>
        <v/>
      </c>
      <c r="X116" s="26" t="str">
        <f t="shared" si="28"/>
        <v/>
      </c>
      <c r="Y116" s="26" t="str">
        <f t="shared" si="29"/>
        <v/>
      </c>
      <c r="Z116" s="26" t="str">
        <f t="shared" si="30"/>
        <v/>
      </c>
      <c r="AA116" s="26" t="str">
        <f t="shared" si="31"/>
        <v/>
      </c>
    </row>
    <row r="117" spans="1:27" ht="17.25" customHeight="1">
      <c r="A117" s="43"/>
      <c r="B117" s="46" t="s">
        <v>87</v>
      </c>
      <c r="C117" s="50">
        <v>4</v>
      </c>
      <c r="D117" s="50">
        <v>11</v>
      </c>
      <c r="E117" s="26">
        <f t="shared" si="19"/>
        <v>15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>
        <f t="shared" si="20"/>
        <v>4</v>
      </c>
      <c r="P117" s="26">
        <f t="shared" si="21"/>
        <v>11</v>
      </c>
      <c r="Q117" s="26">
        <f t="shared" si="22"/>
        <v>15</v>
      </c>
      <c r="R117" s="26">
        <v>2</v>
      </c>
      <c r="S117" s="26" t="str">
        <f t="shared" si="23"/>
        <v/>
      </c>
      <c r="T117" s="26" t="str">
        <f t="shared" si="24"/>
        <v/>
      </c>
      <c r="U117" s="26" t="str">
        <f t="shared" si="25"/>
        <v/>
      </c>
      <c r="V117" s="26">
        <f t="shared" si="26"/>
        <v>4</v>
      </c>
      <c r="W117" s="26">
        <f t="shared" si="27"/>
        <v>11</v>
      </c>
      <c r="X117" s="26">
        <f t="shared" si="28"/>
        <v>15</v>
      </c>
      <c r="Y117" s="26" t="str">
        <f t="shared" si="29"/>
        <v/>
      </c>
      <c r="Z117" s="26" t="str">
        <f t="shared" si="30"/>
        <v/>
      </c>
      <c r="AA117" s="26" t="str">
        <f t="shared" si="31"/>
        <v/>
      </c>
    </row>
    <row r="118" spans="1:27" ht="17.25" customHeight="1">
      <c r="A118" s="43"/>
      <c r="B118" s="46" t="s">
        <v>88</v>
      </c>
      <c r="C118" s="50">
        <v>10</v>
      </c>
      <c r="D118" s="50">
        <v>4</v>
      </c>
      <c r="E118" s="26">
        <f t="shared" si="19"/>
        <v>14</v>
      </c>
      <c r="F118" s="26"/>
      <c r="G118" s="26"/>
      <c r="H118" s="26"/>
      <c r="I118" s="26"/>
      <c r="J118" s="26"/>
      <c r="K118" s="26"/>
      <c r="L118" s="26"/>
      <c r="M118" s="26"/>
      <c r="N118" s="26"/>
      <c r="O118" s="26">
        <f t="shared" si="20"/>
        <v>10</v>
      </c>
      <c r="P118" s="26">
        <f t="shared" si="21"/>
        <v>4</v>
      </c>
      <c r="Q118" s="26">
        <f t="shared" si="22"/>
        <v>14</v>
      </c>
      <c r="R118" s="26">
        <v>1</v>
      </c>
      <c r="S118" s="26">
        <f t="shared" si="23"/>
        <v>10</v>
      </c>
      <c r="T118" s="26">
        <f t="shared" si="24"/>
        <v>4</v>
      </c>
      <c r="U118" s="26">
        <f t="shared" si="25"/>
        <v>14</v>
      </c>
      <c r="V118" s="26" t="str">
        <f t="shared" si="26"/>
        <v/>
      </c>
      <c r="W118" s="26" t="str">
        <f t="shared" si="27"/>
        <v/>
      </c>
      <c r="X118" s="26" t="str">
        <f t="shared" si="28"/>
        <v/>
      </c>
      <c r="Y118" s="26" t="str">
        <f t="shared" si="29"/>
        <v/>
      </c>
      <c r="Z118" s="26" t="str">
        <f t="shared" si="30"/>
        <v/>
      </c>
      <c r="AA118" s="26" t="str">
        <f t="shared" si="31"/>
        <v/>
      </c>
    </row>
    <row r="119" spans="1:27" ht="17.25" customHeight="1">
      <c r="A119" s="43"/>
      <c r="B119" s="46" t="s">
        <v>89</v>
      </c>
      <c r="C119" s="50">
        <v>10</v>
      </c>
      <c r="D119" s="50">
        <v>8</v>
      </c>
      <c r="E119" s="26">
        <f t="shared" si="19"/>
        <v>18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>
        <f t="shared" si="20"/>
        <v>10</v>
      </c>
      <c r="P119" s="26">
        <f t="shared" si="21"/>
        <v>8</v>
      </c>
      <c r="Q119" s="26">
        <f t="shared" si="22"/>
        <v>18</v>
      </c>
      <c r="R119" s="26">
        <v>1</v>
      </c>
      <c r="S119" s="26">
        <f t="shared" si="23"/>
        <v>10</v>
      </c>
      <c r="T119" s="26">
        <f t="shared" si="24"/>
        <v>8</v>
      </c>
      <c r="U119" s="26">
        <f t="shared" si="25"/>
        <v>18</v>
      </c>
      <c r="V119" s="26" t="str">
        <f t="shared" si="26"/>
        <v/>
      </c>
      <c r="W119" s="26" t="str">
        <f t="shared" si="27"/>
        <v/>
      </c>
      <c r="X119" s="26" t="str">
        <f t="shared" si="28"/>
        <v/>
      </c>
      <c r="Y119" s="26" t="str">
        <f t="shared" si="29"/>
        <v/>
      </c>
      <c r="Z119" s="26" t="str">
        <f t="shared" si="30"/>
        <v/>
      </c>
      <c r="AA119" s="26" t="str">
        <f t="shared" si="31"/>
        <v/>
      </c>
    </row>
    <row r="120" spans="1:27" ht="17.25" customHeight="1">
      <c r="A120" s="43"/>
      <c r="B120" s="46" t="s">
        <v>90</v>
      </c>
      <c r="C120" s="50">
        <v>22</v>
      </c>
      <c r="D120" s="51"/>
      <c r="E120" s="26">
        <f t="shared" si="19"/>
        <v>22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>
        <f t="shared" si="20"/>
        <v>22</v>
      </c>
      <c r="P120" s="26">
        <f t="shared" si="21"/>
        <v>0</v>
      </c>
      <c r="Q120" s="26">
        <f t="shared" si="22"/>
        <v>22</v>
      </c>
      <c r="R120" s="26">
        <v>1</v>
      </c>
      <c r="S120" s="26">
        <f t="shared" si="23"/>
        <v>22</v>
      </c>
      <c r="T120" s="26">
        <f t="shared" si="24"/>
        <v>0</v>
      </c>
      <c r="U120" s="26">
        <f t="shared" si="25"/>
        <v>22</v>
      </c>
      <c r="V120" s="26" t="str">
        <f t="shared" si="26"/>
        <v/>
      </c>
      <c r="W120" s="26" t="str">
        <f t="shared" si="27"/>
        <v/>
      </c>
      <c r="X120" s="26" t="str">
        <f t="shared" si="28"/>
        <v/>
      </c>
      <c r="Y120" s="26" t="str">
        <f t="shared" si="29"/>
        <v/>
      </c>
      <c r="Z120" s="26" t="str">
        <f t="shared" si="30"/>
        <v/>
      </c>
      <c r="AA120" s="26" t="str">
        <f t="shared" si="31"/>
        <v/>
      </c>
    </row>
    <row r="121" spans="1:27" ht="17.25" customHeight="1">
      <c r="A121" s="43"/>
      <c r="B121" s="46" t="s">
        <v>91</v>
      </c>
      <c r="C121" s="50">
        <v>5</v>
      </c>
      <c r="D121" s="50">
        <v>4</v>
      </c>
      <c r="E121" s="26">
        <f t="shared" si="19"/>
        <v>9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>
        <f t="shared" si="20"/>
        <v>5</v>
      </c>
      <c r="P121" s="26">
        <f t="shared" si="21"/>
        <v>4</v>
      </c>
      <c r="Q121" s="26">
        <f t="shared" si="22"/>
        <v>9</v>
      </c>
      <c r="R121" s="26">
        <v>1</v>
      </c>
      <c r="S121" s="26">
        <f t="shared" si="23"/>
        <v>5</v>
      </c>
      <c r="T121" s="26">
        <f t="shared" si="24"/>
        <v>4</v>
      </c>
      <c r="U121" s="26">
        <f t="shared" si="25"/>
        <v>9</v>
      </c>
      <c r="V121" s="26" t="str">
        <f t="shared" si="26"/>
        <v/>
      </c>
      <c r="W121" s="26" t="str">
        <f t="shared" si="27"/>
        <v/>
      </c>
      <c r="X121" s="26" t="str">
        <f t="shared" si="28"/>
        <v/>
      </c>
      <c r="Y121" s="26" t="str">
        <f t="shared" si="29"/>
        <v/>
      </c>
      <c r="Z121" s="26" t="str">
        <f t="shared" si="30"/>
        <v/>
      </c>
      <c r="AA121" s="26" t="str">
        <f t="shared" si="31"/>
        <v/>
      </c>
    </row>
    <row r="122" spans="1:27" ht="17.25" customHeight="1">
      <c r="A122" s="43"/>
      <c r="B122" s="46" t="s">
        <v>92</v>
      </c>
      <c r="C122" s="50">
        <v>4</v>
      </c>
      <c r="D122" s="50">
        <v>4</v>
      </c>
      <c r="E122" s="26">
        <f t="shared" si="19"/>
        <v>8</v>
      </c>
      <c r="F122" s="26"/>
      <c r="G122" s="26"/>
      <c r="H122" s="26"/>
      <c r="I122" s="26"/>
      <c r="J122" s="26"/>
      <c r="K122" s="26"/>
      <c r="L122" s="26"/>
      <c r="M122" s="26"/>
      <c r="N122" s="26"/>
      <c r="O122" s="26">
        <f t="shared" si="20"/>
        <v>4</v>
      </c>
      <c r="P122" s="26">
        <f t="shared" si="21"/>
        <v>4</v>
      </c>
      <c r="Q122" s="26">
        <f t="shared" si="22"/>
        <v>8</v>
      </c>
      <c r="R122" s="26">
        <v>1</v>
      </c>
      <c r="S122" s="26">
        <f t="shared" si="23"/>
        <v>4</v>
      </c>
      <c r="T122" s="26">
        <f t="shared" si="24"/>
        <v>4</v>
      </c>
      <c r="U122" s="26">
        <f t="shared" si="25"/>
        <v>8</v>
      </c>
      <c r="V122" s="26" t="str">
        <f t="shared" si="26"/>
        <v/>
      </c>
      <c r="W122" s="26" t="str">
        <f t="shared" si="27"/>
        <v/>
      </c>
      <c r="X122" s="26" t="str">
        <f t="shared" si="28"/>
        <v/>
      </c>
      <c r="Y122" s="26" t="str">
        <f t="shared" si="29"/>
        <v/>
      </c>
      <c r="Z122" s="26" t="str">
        <f t="shared" si="30"/>
        <v/>
      </c>
      <c r="AA122" s="26" t="str">
        <f t="shared" si="31"/>
        <v/>
      </c>
    </row>
    <row r="123" spans="1:27" ht="17.25" customHeight="1">
      <c r="A123" s="43"/>
      <c r="B123" s="46" t="s">
        <v>93</v>
      </c>
      <c r="C123" s="50">
        <v>7</v>
      </c>
      <c r="D123" s="50">
        <v>36</v>
      </c>
      <c r="E123" s="26">
        <f t="shared" si="19"/>
        <v>43</v>
      </c>
      <c r="F123" s="26"/>
      <c r="G123" s="26"/>
      <c r="H123" s="26"/>
      <c r="I123" s="26"/>
      <c r="J123" s="26"/>
      <c r="K123" s="26"/>
      <c r="L123" s="26"/>
      <c r="M123" s="26"/>
      <c r="N123" s="26"/>
      <c r="O123" s="26">
        <f t="shared" si="20"/>
        <v>7</v>
      </c>
      <c r="P123" s="26">
        <f t="shared" si="21"/>
        <v>36</v>
      </c>
      <c r="Q123" s="26">
        <f t="shared" si="22"/>
        <v>43</v>
      </c>
      <c r="R123" s="26">
        <v>1</v>
      </c>
      <c r="S123" s="26">
        <f t="shared" si="23"/>
        <v>7</v>
      </c>
      <c r="T123" s="26">
        <f t="shared" si="24"/>
        <v>36</v>
      </c>
      <c r="U123" s="26">
        <f t="shared" si="25"/>
        <v>43</v>
      </c>
      <c r="V123" s="26" t="str">
        <f t="shared" si="26"/>
        <v/>
      </c>
      <c r="W123" s="26" t="str">
        <f t="shared" si="27"/>
        <v/>
      </c>
      <c r="X123" s="26" t="str">
        <f t="shared" si="28"/>
        <v/>
      </c>
      <c r="Y123" s="26" t="str">
        <f t="shared" si="29"/>
        <v/>
      </c>
      <c r="Z123" s="26" t="str">
        <f t="shared" si="30"/>
        <v/>
      </c>
      <c r="AA123" s="26" t="str">
        <f t="shared" si="31"/>
        <v/>
      </c>
    </row>
    <row r="124" spans="1:27" ht="17.25" customHeight="1">
      <c r="A124" s="43"/>
      <c r="B124" s="46" t="s">
        <v>95</v>
      </c>
      <c r="C124" s="50">
        <v>5</v>
      </c>
      <c r="D124" s="50">
        <v>4</v>
      </c>
      <c r="E124" s="26">
        <f t="shared" si="19"/>
        <v>9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>
        <f t="shared" si="20"/>
        <v>5</v>
      </c>
      <c r="P124" s="26">
        <f t="shared" si="21"/>
        <v>4</v>
      </c>
      <c r="Q124" s="26">
        <f t="shared" si="22"/>
        <v>9</v>
      </c>
      <c r="R124" s="26">
        <v>1</v>
      </c>
      <c r="S124" s="26">
        <f t="shared" si="23"/>
        <v>5</v>
      </c>
      <c r="T124" s="26">
        <f t="shared" si="24"/>
        <v>4</v>
      </c>
      <c r="U124" s="26">
        <f t="shared" si="25"/>
        <v>9</v>
      </c>
      <c r="V124" s="26" t="str">
        <f t="shared" si="26"/>
        <v/>
      </c>
      <c r="W124" s="26" t="str">
        <f t="shared" si="27"/>
        <v/>
      </c>
      <c r="X124" s="26" t="str">
        <f t="shared" si="28"/>
        <v/>
      </c>
      <c r="Y124" s="26" t="str">
        <f t="shared" si="29"/>
        <v/>
      </c>
      <c r="Z124" s="26" t="str">
        <f t="shared" si="30"/>
        <v/>
      </c>
      <c r="AA124" s="26" t="str">
        <f t="shared" si="31"/>
        <v/>
      </c>
    </row>
    <row r="125" spans="1:27" ht="17.25" customHeight="1">
      <c r="A125" s="43"/>
      <c r="B125" s="46" t="s">
        <v>96</v>
      </c>
      <c r="C125" s="50">
        <v>11</v>
      </c>
      <c r="D125" s="50">
        <v>8</v>
      </c>
      <c r="E125" s="26">
        <f t="shared" si="19"/>
        <v>19</v>
      </c>
      <c r="F125" s="26"/>
      <c r="G125" s="26"/>
      <c r="H125" s="26"/>
      <c r="I125" s="26"/>
      <c r="J125" s="26"/>
      <c r="K125" s="26"/>
      <c r="L125" s="26"/>
      <c r="M125" s="26"/>
      <c r="N125" s="26"/>
      <c r="O125" s="26">
        <f t="shared" si="20"/>
        <v>11</v>
      </c>
      <c r="P125" s="26">
        <f t="shared" si="21"/>
        <v>8</v>
      </c>
      <c r="Q125" s="26">
        <f t="shared" si="22"/>
        <v>19</v>
      </c>
      <c r="R125" s="26">
        <v>1</v>
      </c>
      <c r="S125" s="26">
        <f t="shared" si="23"/>
        <v>11</v>
      </c>
      <c r="T125" s="26">
        <f t="shared" si="24"/>
        <v>8</v>
      </c>
      <c r="U125" s="26">
        <f t="shared" si="25"/>
        <v>19</v>
      </c>
      <c r="V125" s="26" t="str">
        <f t="shared" si="26"/>
        <v/>
      </c>
      <c r="W125" s="26" t="str">
        <f t="shared" si="27"/>
        <v/>
      </c>
      <c r="X125" s="26" t="str">
        <f t="shared" si="28"/>
        <v/>
      </c>
      <c r="Y125" s="26" t="str">
        <f t="shared" si="29"/>
        <v/>
      </c>
      <c r="Z125" s="26" t="str">
        <f t="shared" si="30"/>
        <v/>
      </c>
      <c r="AA125" s="26" t="str">
        <f t="shared" si="31"/>
        <v/>
      </c>
    </row>
    <row r="126" spans="1:27" ht="17.25" customHeight="1">
      <c r="A126" s="43"/>
      <c r="B126" s="46" t="s">
        <v>97</v>
      </c>
      <c r="C126" s="50">
        <v>6</v>
      </c>
      <c r="D126" s="50">
        <v>3</v>
      </c>
      <c r="E126" s="26">
        <f t="shared" si="19"/>
        <v>9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>
        <f t="shared" si="20"/>
        <v>6</v>
      </c>
      <c r="P126" s="26">
        <f t="shared" si="21"/>
        <v>3</v>
      </c>
      <c r="Q126" s="26">
        <f t="shared" si="22"/>
        <v>9</v>
      </c>
      <c r="R126" s="26">
        <v>1</v>
      </c>
      <c r="S126" s="26">
        <f t="shared" si="23"/>
        <v>6</v>
      </c>
      <c r="T126" s="26">
        <f t="shared" si="24"/>
        <v>3</v>
      </c>
      <c r="U126" s="26">
        <f t="shared" si="25"/>
        <v>9</v>
      </c>
      <c r="V126" s="26" t="str">
        <f t="shared" si="26"/>
        <v/>
      </c>
      <c r="W126" s="26" t="str">
        <f t="shared" si="27"/>
        <v/>
      </c>
      <c r="X126" s="26" t="str">
        <f t="shared" si="28"/>
        <v/>
      </c>
      <c r="Y126" s="26" t="str">
        <f t="shared" si="29"/>
        <v/>
      </c>
      <c r="Z126" s="26" t="str">
        <f t="shared" si="30"/>
        <v/>
      </c>
      <c r="AA126" s="26" t="str">
        <f t="shared" si="31"/>
        <v/>
      </c>
    </row>
    <row r="127" spans="1:27" ht="17.25" customHeight="1">
      <c r="A127" s="43"/>
      <c r="B127" s="46" t="s">
        <v>98</v>
      </c>
      <c r="C127" s="50">
        <v>12</v>
      </c>
      <c r="D127" s="50">
        <v>5</v>
      </c>
      <c r="E127" s="26">
        <f t="shared" si="19"/>
        <v>17</v>
      </c>
      <c r="F127" s="26"/>
      <c r="G127" s="26"/>
      <c r="H127" s="26"/>
      <c r="I127" s="26"/>
      <c r="J127" s="26"/>
      <c r="K127" s="26"/>
      <c r="L127" s="26"/>
      <c r="M127" s="26"/>
      <c r="N127" s="26"/>
      <c r="O127" s="26">
        <f t="shared" si="20"/>
        <v>12</v>
      </c>
      <c r="P127" s="26">
        <f t="shared" si="21"/>
        <v>5</v>
      </c>
      <c r="Q127" s="26">
        <f t="shared" si="22"/>
        <v>17</v>
      </c>
      <c r="R127" s="26">
        <v>2</v>
      </c>
      <c r="S127" s="26" t="str">
        <f t="shared" si="23"/>
        <v/>
      </c>
      <c r="T127" s="26" t="str">
        <f t="shared" si="24"/>
        <v/>
      </c>
      <c r="U127" s="26" t="str">
        <f t="shared" si="25"/>
        <v/>
      </c>
      <c r="V127" s="26">
        <f t="shared" si="26"/>
        <v>12</v>
      </c>
      <c r="W127" s="26">
        <f t="shared" si="27"/>
        <v>5</v>
      </c>
      <c r="X127" s="26">
        <f t="shared" si="28"/>
        <v>17</v>
      </c>
      <c r="Y127" s="26" t="str">
        <f t="shared" si="29"/>
        <v/>
      </c>
      <c r="Z127" s="26" t="str">
        <f t="shared" si="30"/>
        <v/>
      </c>
      <c r="AA127" s="26" t="str">
        <f t="shared" si="31"/>
        <v/>
      </c>
    </row>
    <row r="128" spans="1:27" ht="17.25" customHeight="1">
      <c r="A128" s="43"/>
      <c r="B128" s="46" t="s">
        <v>99</v>
      </c>
      <c r="C128" s="50">
        <v>9</v>
      </c>
      <c r="D128" s="50">
        <v>16</v>
      </c>
      <c r="E128" s="26">
        <f t="shared" si="19"/>
        <v>25</v>
      </c>
      <c r="F128" s="26"/>
      <c r="G128" s="26"/>
      <c r="H128" s="26"/>
      <c r="I128" s="26"/>
      <c r="J128" s="26"/>
      <c r="K128" s="26"/>
      <c r="L128" s="26"/>
      <c r="M128" s="26"/>
      <c r="N128" s="26"/>
      <c r="O128" s="26">
        <f t="shared" si="20"/>
        <v>9</v>
      </c>
      <c r="P128" s="26">
        <f t="shared" si="21"/>
        <v>16</v>
      </c>
      <c r="Q128" s="26">
        <f t="shared" si="22"/>
        <v>25</v>
      </c>
      <c r="R128" s="26">
        <v>2</v>
      </c>
      <c r="S128" s="26" t="str">
        <f t="shared" si="23"/>
        <v/>
      </c>
      <c r="T128" s="26" t="str">
        <f t="shared" si="24"/>
        <v/>
      </c>
      <c r="U128" s="26" t="str">
        <f t="shared" si="25"/>
        <v/>
      </c>
      <c r="V128" s="26">
        <f t="shared" si="26"/>
        <v>9</v>
      </c>
      <c r="W128" s="26">
        <f t="shared" si="27"/>
        <v>16</v>
      </c>
      <c r="X128" s="26">
        <f t="shared" si="28"/>
        <v>25</v>
      </c>
      <c r="Y128" s="26" t="str">
        <f t="shared" si="29"/>
        <v/>
      </c>
      <c r="Z128" s="26" t="str">
        <f t="shared" si="30"/>
        <v/>
      </c>
      <c r="AA128" s="26" t="str">
        <f t="shared" si="31"/>
        <v/>
      </c>
    </row>
    <row r="129" spans="1:27" ht="17.25" customHeight="1">
      <c r="A129" s="43"/>
      <c r="B129" s="46" t="s">
        <v>100</v>
      </c>
      <c r="C129" s="50">
        <v>12</v>
      </c>
      <c r="D129" s="50">
        <v>11</v>
      </c>
      <c r="E129" s="26">
        <f t="shared" si="19"/>
        <v>23</v>
      </c>
      <c r="F129" s="26"/>
      <c r="G129" s="26"/>
      <c r="H129" s="26"/>
      <c r="I129" s="26"/>
      <c r="J129" s="26"/>
      <c r="K129" s="26"/>
      <c r="L129" s="26"/>
      <c r="M129" s="26"/>
      <c r="N129" s="26"/>
      <c r="O129" s="26">
        <f t="shared" si="20"/>
        <v>12</v>
      </c>
      <c r="P129" s="26">
        <f t="shared" si="21"/>
        <v>11</v>
      </c>
      <c r="Q129" s="26">
        <f t="shared" si="22"/>
        <v>23</v>
      </c>
      <c r="R129" s="26">
        <v>2</v>
      </c>
      <c r="S129" s="26" t="str">
        <f t="shared" si="23"/>
        <v/>
      </c>
      <c r="T129" s="26" t="str">
        <f t="shared" si="24"/>
        <v/>
      </c>
      <c r="U129" s="26" t="str">
        <f t="shared" si="25"/>
        <v/>
      </c>
      <c r="V129" s="26">
        <f t="shared" si="26"/>
        <v>12</v>
      </c>
      <c r="W129" s="26">
        <f t="shared" si="27"/>
        <v>11</v>
      </c>
      <c r="X129" s="26">
        <f t="shared" si="28"/>
        <v>23</v>
      </c>
      <c r="Y129" s="26" t="str">
        <f t="shared" si="29"/>
        <v/>
      </c>
      <c r="Z129" s="26" t="str">
        <f t="shared" si="30"/>
        <v/>
      </c>
      <c r="AA129" s="26" t="str">
        <f t="shared" si="31"/>
        <v/>
      </c>
    </row>
    <row r="130" spans="1:27" ht="17.25" customHeight="1">
      <c r="A130" s="53"/>
      <c r="B130" s="54" t="s">
        <v>101</v>
      </c>
      <c r="C130" s="64"/>
      <c r="D130" s="55">
        <v>1</v>
      </c>
      <c r="E130" s="27">
        <f t="shared" si="19"/>
        <v>1</v>
      </c>
      <c r="F130" s="27"/>
      <c r="G130" s="27"/>
      <c r="H130" s="27"/>
      <c r="I130" s="27"/>
      <c r="J130" s="27"/>
      <c r="K130" s="27"/>
      <c r="L130" s="27"/>
      <c r="M130" s="27"/>
      <c r="N130" s="27"/>
      <c r="O130" s="27">
        <f t="shared" si="20"/>
        <v>0</v>
      </c>
      <c r="P130" s="27">
        <f t="shared" si="21"/>
        <v>1</v>
      </c>
      <c r="Q130" s="27">
        <f t="shared" si="22"/>
        <v>1</v>
      </c>
      <c r="R130" s="27">
        <v>2</v>
      </c>
      <c r="S130" s="27" t="str">
        <f t="shared" si="23"/>
        <v/>
      </c>
      <c r="T130" s="27" t="str">
        <f t="shared" si="24"/>
        <v/>
      </c>
      <c r="U130" s="27" t="str">
        <f t="shared" si="25"/>
        <v/>
      </c>
      <c r="V130" s="27">
        <f t="shared" si="26"/>
        <v>0</v>
      </c>
      <c r="W130" s="27">
        <f t="shared" si="27"/>
        <v>1</v>
      </c>
      <c r="X130" s="27">
        <f t="shared" si="28"/>
        <v>1</v>
      </c>
      <c r="Y130" s="27" t="str">
        <f t="shared" si="29"/>
        <v/>
      </c>
      <c r="Z130" s="27" t="str">
        <f t="shared" si="30"/>
        <v/>
      </c>
      <c r="AA130" s="27" t="str">
        <f t="shared" si="31"/>
        <v/>
      </c>
    </row>
    <row r="131" spans="1:27" ht="17.25" customHeight="1">
      <c r="A131" s="58"/>
      <c r="B131" s="59" t="s">
        <v>121</v>
      </c>
      <c r="C131" s="65">
        <f>SUM(C115:C130)</f>
        <v>122</v>
      </c>
      <c r="D131" s="65">
        <f t="shared" ref="D131:AA131" si="40">SUM(D115:D130)</f>
        <v>130</v>
      </c>
      <c r="E131" s="65">
        <f t="shared" si="40"/>
        <v>252</v>
      </c>
      <c r="F131" s="65">
        <f t="shared" si="40"/>
        <v>0</v>
      </c>
      <c r="G131" s="65">
        <f t="shared" si="40"/>
        <v>0</v>
      </c>
      <c r="H131" s="65">
        <f t="shared" si="40"/>
        <v>0</v>
      </c>
      <c r="I131" s="65">
        <f t="shared" si="40"/>
        <v>0</v>
      </c>
      <c r="J131" s="65">
        <f t="shared" si="40"/>
        <v>0</v>
      </c>
      <c r="K131" s="65">
        <f t="shared" si="40"/>
        <v>0</v>
      </c>
      <c r="L131" s="65">
        <f t="shared" si="40"/>
        <v>0</v>
      </c>
      <c r="M131" s="65">
        <f t="shared" si="40"/>
        <v>0</v>
      </c>
      <c r="N131" s="65">
        <f t="shared" si="40"/>
        <v>0</v>
      </c>
      <c r="O131" s="65">
        <f t="shared" si="40"/>
        <v>122</v>
      </c>
      <c r="P131" s="65">
        <f t="shared" si="40"/>
        <v>130</v>
      </c>
      <c r="Q131" s="65">
        <f t="shared" si="40"/>
        <v>252</v>
      </c>
      <c r="R131" s="65">
        <f t="shared" si="40"/>
        <v>22</v>
      </c>
      <c r="S131" s="65">
        <f t="shared" si="40"/>
        <v>81</v>
      </c>
      <c r="T131" s="65">
        <f t="shared" si="40"/>
        <v>71</v>
      </c>
      <c r="U131" s="65">
        <f t="shared" si="40"/>
        <v>152</v>
      </c>
      <c r="V131" s="65">
        <f t="shared" si="40"/>
        <v>41</v>
      </c>
      <c r="W131" s="65">
        <f t="shared" si="40"/>
        <v>59</v>
      </c>
      <c r="X131" s="65">
        <f t="shared" si="40"/>
        <v>100</v>
      </c>
      <c r="Y131" s="65">
        <f t="shared" si="40"/>
        <v>0</v>
      </c>
      <c r="Z131" s="65">
        <f t="shared" si="40"/>
        <v>0</v>
      </c>
      <c r="AA131" s="65">
        <f t="shared" si="40"/>
        <v>0</v>
      </c>
    </row>
    <row r="132" spans="1:27" ht="17.25" customHeight="1">
      <c r="A132" s="15" t="s">
        <v>129</v>
      </c>
      <c r="B132" s="56"/>
      <c r="C132" s="62"/>
      <c r="D132" s="57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 t="str">
        <f t="shared" ref="U132:U153" si="41">IF(R132=1,Q132,"")</f>
        <v/>
      </c>
      <c r="V132" s="30" t="str">
        <f t="shared" ref="V132:V153" si="42">IF(R132=2,O132,"")</f>
        <v/>
      </c>
      <c r="W132" s="30" t="str">
        <f t="shared" ref="W132:W153" si="43">IF(R132=2,P132,"")</f>
        <v/>
      </c>
      <c r="X132" s="30" t="str">
        <f t="shared" ref="X132:X153" si="44">IF(R132=2,Q132,"")</f>
        <v/>
      </c>
      <c r="Y132" s="30" t="str">
        <f t="shared" ref="Y132:Y153" si="45">IF(R132=3,O132,"")</f>
        <v/>
      </c>
      <c r="Z132" s="30" t="str">
        <f t="shared" ref="Z132:Z153" si="46">IF(R132=3,P132,"")</f>
        <v/>
      </c>
      <c r="AA132" s="30" t="str">
        <f t="shared" ref="AA132:AA153" si="47">IF(R132=3,Q132,"")</f>
        <v/>
      </c>
    </row>
    <row r="133" spans="1:27" ht="17.25" customHeight="1">
      <c r="A133" s="43"/>
      <c r="B133" s="46" t="s">
        <v>102</v>
      </c>
      <c r="C133" s="50">
        <v>14</v>
      </c>
      <c r="D133" s="50">
        <v>40</v>
      </c>
      <c r="E133" s="26">
        <f t="shared" ref="E133:E153" si="48">SUM(C133:D133)</f>
        <v>54</v>
      </c>
      <c r="F133" s="26"/>
      <c r="G133" s="26"/>
      <c r="H133" s="26"/>
      <c r="I133" s="26"/>
      <c r="J133" s="26"/>
      <c r="K133" s="26"/>
      <c r="L133" s="26"/>
      <c r="M133" s="26"/>
      <c r="N133" s="26"/>
      <c r="O133" s="26">
        <f t="shared" ref="O133:O153" si="49">C133+F133+I133+L133</f>
        <v>14</v>
      </c>
      <c r="P133" s="26">
        <f t="shared" ref="P133:P153" si="50">D133+G133+J133+M133</f>
        <v>40</v>
      </c>
      <c r="Q133" s="26">
        <f t="shared" ref="Q133:Q153" si="51">E133+H133+K133+N133</f>
        <v>54</v>
      </c>
      <c r="R133" s="26">
        <v>2</v>
      </c>
      <c r="S133" s="26" t="str">
        <f t="shared" ref="S133:S153" si="52">IF(R133=1,O133,"")</f>
        <v/>
      </c>
      <c r="T133" s="26" t="str">
        <f t="shared" ref="T133:T153" si="53">IF(R133=1,P133,"")</f>
        <v/>
      </c>
      <c r="U133" s="26" t="str">
        <f t="shared" si="41"/>
        <v/>
      </c>
      <c r="V133" s="26">
        <f t="shared" si="42"/>
        <v>14</v>
      </c>
      <c r="W133" s="26">
        <f t="shared" si="43"/>
        <v>40</v>
      </c>
      <c r="X133" s="26">
        <f t="shared" si="44"/>
        <v>54</v>
      </c>
      <c r="Y133" s="26" t="str">
        <f t="shared" si="45"/>
        <v/>
      </c>
      <c r="Z133" s="26" t="str">
        <f t="shared" si="46"/>
        <v/>
      </c>
      <c r="AA133" s="26" t="str">
        <f t="shared" si="47"/>
        <v/>
      </c>
    </row>
    <row r="134" spans="1:27" ht="17.25" customHeight="1">
      <c r="A134" s="43"/>
      <c r="B134" s="46" t="s">
        <v>103</v>
      </c>
      <c r="C134" s="50">
        <v>44</v>
      </c>
      <c r="D134" s="50">
        <v>26</v>
      </c>
      <c r="E134" s="26">
        <f t="shared" si="48"/>
        <v>70</v>
      </c>
      <c r="F134" s="26"/>
      <c r="G134" s="26"/>
      <c r="H134" s="26"/>
      <c r="I134" s="26"/>
      <c r="J134" s="26"/>
      <c r="K134" s="26"/>
      <c r="L134" s="26"/>
      <c r="M134" s="26"/>
      <c r="N134" s="26"/>
      <c r="O134" s="26">
        <f t="shared" si="49"/>
        <v>44</v>
      </c>
      <c r="P134" s="26">
        <f t="shared" si="50"/>
        <v>26</v>
      </c>
      <c r="Q134" s="26">
        <f t="shared" si="51"/>
        <v>70</v>
      </c>
      <c r="R134" s="26">
        <v>2</v>
      </c>
      <c r="S134" s="26" t="str">
        <f t="shared" si="52"/>
        <v/>
      </c>
      <c r="T134" s="26" t="str">
        <f t="shared" si="53"/>
        <v/>
      </c>
      <c r="U134" s="26" t="str">
        <f t="shared" si="41"/>
        <v/>
      </c>
      <c r="V134" s="26">
        <f t="shared" si="42"/>
        <v>44</v>
      </c>
      <c r="W134" s="26">
        <f t="shared" si="43"/>
        <v>26</v>
      </c>
      <c r="X134" s="26">
        <f t="shared" si="44"/>
        <v>70</v>
      </c>
      <c r="Y134" s="26" t="str">
        <f t="shared" si="45"/>
        <v/>
      </c>
      <c r="Z134" s="26" t="str">
        <f t="shared" si="46"/>
        <v/>
      </c>
      <c r="AA134" s="26" t="str">
        <f t="shared" si="47"/>
        <v/>
      </c>
    </row>
    <row r="135" spans="1:27" ht="17.25" customHeight="1">
      <c r="A135" s="43"/>
      <c r="B135" s="46" t="s">
        <v>104</v>
      </c>
      <c r="C135" s="50">
        <v>57</v>
      </c>
      <c r="D135" s="50">
        <v>56</v>
      </c>
      <c r="E135" s="26">
        <f t="shared" si="48"/>
        <v>113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si="49"/>
        <v>57</v>
      </c>
      <c r="P135" s="26">
        <f t="shared" si="50"/>
        <v>56</v>
      </c>
      <c r="Q135" s="26">
        <f t="shared" si="51"/>
        <v>113</v>
      </c>
      <c r="R135" s="26">
        <v>2</v>
      </c>
      <c r="S135" s="26" t="str">
        <f t="shared" si="52"/>
        <v/>
      </c>
      <c r="T135" s="26" t="str">
        <f t="shared" si="53"/>
        <v/>
      </c>
      <c r="U135" s="26" t="str">
        <f t="shared" si="41"/>
        <v/>
      </c>
      <c r="V135" s="26">
        <f t="shared" si="42"/>
        <v>57</v>
      </c>
      <c r="W135" s="26">
        <f t="shared" si="43"/>
        <v>56</v>
      </c>
      <c r="X135" s="26">
        <f t="shared" si="44"/>
        <v>113</v>
      </c>
      <c r="Y135" s="26" t="str">
        <f t="shared" si="45"/>
        <v/>
      </c>
      <c r="Z135" s="26" t="str">
        <f t="shared" si="46"/>
        <v/>
      </c>
      <c r="AA135" s="26" t="str">
        <f t="shared" si="47"/>
        <v/>
      </c>
    </row>
    <row r="136" spans="1:27" ht="17.25" customHeight="1">
      <c r="A136" s="43"/>
      <c r="B136" s="46" t="s">
        <v>105</v>
      </c>
      <c r="C136" s="50">
        <v>36</v>
      </c>
      <c r="D136" s="50">
        <v>58</v>
      </c>
      <c r="E136" s="26">
        <f t="shared" si="48"/>
        <v>94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>
        <f t="shared" si="49"/>
        <v>36</v>
      </c>
      <c r="P136" s="26">
        <f t="shared" si="50"/>
        <v>58</v>
      </c>
      <c r="Q136" s="26">
        <f t="shared" si="51"/>
        <v>94</v>
      </c>
      <c r="R136" s="26">
        <v>2</v>
      </c>
      <c r="S136" s="26" t="str">
        <f t="shared" si="52"/>
        <v/>
      </c>
      <c r="T136" s="26" t="str">
        <f t="shared" si="53"/>
        <v/>
      </c>
      <c r="U136" s="26" t="str">
        <f t="shared" si="41"/>
        <v/>
      </c>
      <c r="V136" s="26">
        <f t="shared" si="42"/>
        <v>36</v>
      </c>
      <c r="W136" s="26">
        <f t="shared" si="43"/>
        <v>58</v>
      </c>
      <c r="X136" s="26">
        <f t="shared" si="44"/>
        <v>94</v>
      </c>
      <c r="Y136" s="26" t="str">
        <f t="shared" si="45"/>
        <v/>
      </c>
      <c r="Z136" s="26" t="str">
        <f t="shared" si="46"/>
        <v/>
      </c>
      <c r="AA136" s="26" t="str">
        <f t="shared" si="47"/>
        <v/>
      </c>
    </row>
    <row r="137" spans="1:27" ht="17.25" customHeight="1">
      <c r="A137" s="53"/>
      <c r="B137" s="54" t="s">
        <v>106</v>
      </c>
      <c r="C137" s="55">
        <v>76</v>
      </c>
      <c r="D137" s="55">
        <v>50</v>
      </c>
      <c r="E137" s="27">
        <f t="shared" si="48"/>
        <v>126</v>
      </c>
      <c r="F137" s="27"/>
      <c r="G137" s="27"/>
      <c r="H137" s="27"/>
      <c r="I137" s="27"/>
      <c r="J137" s="27"/>
      <c r="K137" s="27"/>
      <c r="L137" s="27"/>
      <c r="M137" s="27"/>
      <c r="N137" s="27"/>
      <c r="O137" s="27">
        <f t="shared" si="49"/>
        <v>76</v>
      </c>
      <c r="P137" s="27">
        <f t="shared" si="50"/>
        <v>50</v>
      </c>
      <c r="Q137" s="27">
        <f t="shared" si="51"/>
        <v>126</v>
      </c>
      <c r="R137" s="27">
        <v>2</v>
      </c>
      <c r="S137" s="27" t="str">
        <f t="shared" si="52"/>
        <v/>
      </c>
      <c r="T137" s="27" t="str">
        <f t="shared" si="53"/>
        <v/>
      </c>
      <c r="U137" s="27" t="str">
        <f t="shared" si="41"/>
        <v/>
      </c>
      <c r="V137" s="27">
        <f t="shared" si="42"/>
        <v>76</v>
      </c>
      <c r="W137" s="27">
        <f t="shared" si="43"/>
        <v>50</v>
      </c>
      <c r="X137" s="27">
        <f t="shared" si="44"/>
        <v>126</v>
      </c>
      <c r="Y137" s="27" t="str">
        <f t="shared" si="45"/>
        <v/>
      </c>
      <c r="Z137" s="27" t="str">
        <f t="shared" si="46"/>
        <v/>
      </c>
      <c r="AA137" s="27" t="str">
        <f t="shared" si="47"/>
        <v/>
      </c>
    </row>
    <row r="138" spans="1:27" ht="17.25" customHeight="1">
      <c r="A138" s="58"/>
      <c r="B138" s="59" t="s">
        <v>121</v>
      </c>
      <c r="C138" s="60">
        <f>SUM(C133:C137)</f>
        <v>227</v>
      </c>
      <c r="D138" s="60">
        <f t="shared" ref="D138:AA138" si="54">SUM(D133:D137)</f>
        <v>230</v>
      </c>
      <c r="E138" s="60">
        <f t="shared" si="54"/>
        <v>457</v>
      </c>
      <c r="F138" s="60">
        <f t="shared" si="54"/>
        <v>0</v>
      </c>
      <c r="G138" s="60">
        <f t="shared" si="54"/>
        <v>0</v>
      </c>
      <c r="H138" s="60">
        <f t="shared" si="54"/>
        <v>0</v>
      </c>
      <c r="I138" s="60">
        <f t="shared" si="54"/>
        <v>0</v>
      </c>
      <c r="J138" s="60">
        <f t="shared" si="54"/>
        <v>0</v>
      </c>
      <c r="K138" s="60">
        <f t="shared" si="54"/>
        <v>0</v>
      </c>
      <c r="L138" s="60">
        <f t="shared" si="54"/>
        <v>0</v>
      </c>
      <c r="M138" s="60">
        <f t="shared" si="54"/>
        <v>0</v>
      </c>
      <c r="N138" s="60">
        <f t="shared" si="54"/>
        <v>0</v>
      </c>
      <c r="O138" s="60">
        <f t="shared" si="54"/>
        <v>227</v>
      </c>
      <c r="P138" s="60">
        <f t="shared" si="54"/>
        <v>230</v>
      </c>
      <c r="Q138" s="60">
        <f t="shared" si="54"/>
        <v>457</v>
      </c>
      <c r="R138" s="60">
        <f t="shared" si="54"/>
        <v>10</v>
      </c>
      <c r="S138" s="60">
        <f t="shared" si="54"/>
        <v>0</v>
      </c>
      <c r="T138" s="60">
        <f t="shared" si="54"/>
        <v>0</v>
      </c>
      <c r="U138" s="60">
        <f t="shared" si="54"/>
        <v>0</v>
      </c>
      <c r="V138" s="60">
        <f t="shared" si="54"/>
        <v>227</v>
      </c>
      <c r="W138" s="60">
        <f t="shared" si="54"/>
        <v>230</v>
      </c>
      <c r="X138" s="60">
        <f t="shared" si="54"/>
        <v>457</v>
      </c>
      <c r="Y138" s="60">
        <f t="shared" si="54"/>
        <v>0</v>
      </c>
      <c r="Z138" s="60">
        <f t="shared" si="54"/>
        <v>0</v>
      </c>
      <c r="AA138" s="60">
        <f t="shared" si="54"/>
        <v>0</v>
      </c>
    </row>
    <row r="139" spans="1:27" ht="17.25" customHeight="1">
      <c r="A139" s="15" t="s">
        <v>130</v>
      </c>
      <c r="B139" s="56"/>
      <c r="C139" s="57"/>
      <c r="D139" s="57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 t="str">
        <f t="shared" si="42"/>
        <v/>
      </c>
      <c r="W139" s="30" t="str">
        <f t="shared" si="43"/>
        <v/>
      </c>
      <c r="X139" s="30" t="str">
        <f t="shared" si="44"/>
        <v/>
      </c>
      <c r="Y139" s="30" t="str">
        <f t="shared" si="45"/>
        <v/>
      </c>
      <c r="Z139" s="30" t="str">
        <f t="shared" si="46"/>
        <v/>
      </c>
      <c r="AA139" s="30" t="str">
        <f t="shared" si="47"/>
        <v/>
      </c>
    </row>
    <row r="140" spans="1:27" ht="17.25" customHeight="1">
      <c r="A140" s="43"/>
      <c r="B140" s="46" t="s">
        <v>107</v>
      </c>
      <c r="C140" s="50">
        <v>8</v>
      </c>
      <c r="D140" s="50">
        <v>34</v>
      </c>
      <c r="E140" s="26">
        <f t="shared" si="48"/>
        <v>42</v>
      </c>
      <c r="F140" s="26"/>
      <c r="G140" s="26"/>
      <c r="H140" s="26"/>
      <c r="I140" s="26"/>
      <c r="J140" s="50">
        <v>2</v>
      </c>
      <c r="K140" s="26">
        <f>SUM(I140:J140)</f>
        <v>2</v>
      </c>
      <c r="L140" s="26"/>
      <c r="M140" s="26"/>
      <c r="N140" s="26"/>
      <c r="O140" s="26">
        <f t="shared" si="49"/>
        <v>8</v>
      </c>
      <c r="P140" s="26">
        <f t="shared" si="50"/>
        <v>36</v>
      </c>
      <c r="Q140" s="26">
        <f t="shared" si="51"/>
        <v>44</v>
      </c>
      <c r="R140" s="26">
        <v>2</v>
      </c>
      <c r="S140" s="26" t="str">
        <f t="shared" si="52"/>
        <v/>
      </c>
      <c r="T140" s="26" t="str">
        <f t="shared" si="53"/>
        <v/>
      </c>
      <c r="U140" s="26" t="str">
        <f t="shared" si="41"/>
        <v/>
      </c>
      <c r="V140" s="26">
        <f t="shared" si="42"/>
        <v>8</v>
      </c>
      <c r="W140" s="26">
        <f t="shared" si="43"/>
        <v>36</v>
      </c>
      <c r="X140" s="26">
        <f t="shared" si="44"/>
        <v>44</v>
      </c>
      <c r="Y140" s="26" t="str">
        <f t="shared" si="45"/>
        <v/>
      </c>
      <c r="Z140" s="26" t="str">
        <f t="shared" si="46"/>
        <v/>
      </c>
      <c r="AA140" s="26" t="str">
        <f t="shared" si="47"/>
        <v/>
      </c>
    </row>
    <row r="141" spans="1:27" ht="17.25" customHeight="1">
      <c r="A141" s="43"/>
      <c r="B141" s="46" t="s">
        <v>108</v>
      </c>
      <c r="C141" s="50">
        <v>21</v>
      </c>
      <c r="D141" s="50">
        <v>75</v>
      </c>
      <c r="E141" s="26">
        <f t="shared" si="48"/>
        <v>96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>
        <f t="shared" si="49"/>
        <v>21</v>
      </c>
      <c r="P141" s="26">
        <f t="shared" si="50"/>
        <v>75</v>
      </c>
      <c r="Q141" s="26">
        <f t="shared" si="51"/>
        <v>96</v>
      </c>
      <c r="R141" s="26">
        <v>2</v>
      </c>
      <c r="S141" s="26" t="str">
        <f t="shared" si="52"/>
        <v/>
      </c>
      <c r="T141" s="26" t="str">
        <f t="shared" si="53"/>
        <v/>
      </c>
      <c r="U141" s="26" t="str">
        <f t="shared" si="41"/>
        <v/>
      </c>
      <c r="V141" s="26">
        <f t="shared" si="42"/>
        <v>21</v>
      </c>
      <c r="W141" s="26">
        <f t="shared" si="43"/>
        <v>75</v>
      </c>
      <c r="X141" s="26">
        <f t="shared" si="44"/>
        <v>96</v>
      </c>
      <c r="Y141" s="26" t="str">
        <f t="shared" si="45"/>
        <v/>
      </c>
      <c r="Z141" s="26" t="str">
        <f t="shared" si="46"/>
        <v/>
      </c>
      <c r="AA141" s="26" t="str">
        <f t="shared" si="47"/>
        <v/>
      </c>
    </row>
    <row r="142" spans="1:27" ht="17.25" customHeight="1">
      <c r="A142" s="43"/>
      <c r="B142" s="46" t="s">
        <v>109</v>
      </c>
      <c r="C142" s="50">
        <v>9</v>
      </c>
      <c r="D142" s="50">
        <v>47</v>
      </c>
      <c r="E142" s="26">
        <f t="shared" si="48"/>
        <v>56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>
        <f t="shared" si="49"/>
        <v>9</v>
      </c>
      <c r="P142" s="26">
        <f t="shared" si="50"/>
        <v>47</v>
      </c>
      <c r="Q142" s="26">
        <f t="shared" si="51"/>
        <v>56</v>
      </c>
      <c r="R142" s="26">
        <v>2</v>
      </c>
      <c r="S142" s="26" t="str">
        <f t="shared" si="52"/>
        <v/>
      </c>
      <c r="T142" s="26" t="str">
        <f t="shared" si="53"/>
        <v/>
      </c>
      <c r="U142" s="26" t="str">
        <f t="shared" si="41"/>
        <v/>
      </c>
      <c r="V142" s="26">
        <f t="shared" si="42"/>
        <v>9</v>
      </c>
      <c r="W142" s="26">
        <f t="shared" si="43"/>
        <v>47</v>
      </c>
      <c r="X142" s="26">
        <f t="shared" si="44"/>
        <v>56</v>
      </c>
      <c r="Y142" s="26" t="str">
        <f t="shared" si="45"/>
        <v/>
      </c>
      <c r="Z142" s="26" t="str">
        <f t="shared" si="46"/>
        <v/>
      </c>
      <c r="AA142" s="26" t="str">
        <f t="shared" si="47"/>
        <v/>
      </c>
    </row>
    <row r="143" spans="1:27" ht="17.25" customHeight="1">
      <c r="A143" s="43"/>
      <c r="B143" s="46" t="s">
        <v>6</v>
      </c>
      <c r="C143" s="50">
        <v>79</v>
      </c>
      <c r="D143" s="50">
        <v>47</v>
      </c>
      <c r="E143" s="26">
        <f t="shared" si="48"/>
        <v>126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>
        <f t="shared" si="49"/>
        <v>79</v>
      </c>
      <c r="P143" s="26">
        <f t="shared" si="50"/>
        <v>47</v>
      </c>
      <c r="Q143" s="26">
        <f t="shared" si="51"/>
        <v>126</v>
      </c>
      <c r="R143" s="26">
        <v>2</v>
      </c>
      <c r="S143" s="26" t="str">
        <f t="shared" si="52"/>
        <v/>
      </c>
      <c r="T143" s="26" t="str">
        <f t="shared" si="53"/>
        <v/>
      </c>
      <c r="U143" s="26" t="str">
        <f t="shared" si="41"/>
        <v/>
      </c>
      <c r="V143" s="26">
        <f t="shared" si="42"/>
        <v>79</v>
      </c>
      <c r="W143" s="26">
        <f t="shared" si="43"/>
        <v>47</v>
      </c>
      <c r="X143" s="26">
        <f t="shared" si="44"/>
        <v>126</v>
      </c>
      <c r="Y143" s="26" t="str">
        <f t="shared" si="45"/>
        <v/>
      </c>
      <c r="Z143" s="26" t="str">
        <f t="shared" si="46"/>
        <v/>
      </c>
      <c r="AA143" s="26" t="str">
        <f t="shared" si="47"/>
        <v/>
      </c>
    </row>
    <row r="144" spans="1:27" ht="17.25" customHeight="1">
      <c r="A144" s="43"/>
      <c r="B144" s="46" t="s">
        <v>112</v>
      </c>
      <c r="C144" s="50">
        <v>35</v>
      </c>
      <c r="D144" s="50">
        <v>41</v>
      </c>
      <c r="E144" s="26">
        <f t="shared" si="48"/>
        <v>76</v>
      </c>
      <c r="F144" s="26"/>
      <c r="G144" s="26"/>
      <c r="H144" s="26"/>
      <c r="I144" s="26"/>
      <c r="J144" s="26"/>
      <c r="K144" s="26"/>
      <c r="L144" s="26"/>
      <c r="M144" s="26"/>
      <c r="N144" s="26"/>
      <c r="O144" s="26">
        <f t="shared" si="49"/>
        <v>35</v>
      </c>
      <c r="P144" s="26">
        <f t="shared" si="50"/>
        <v>41</v>
      </c>
      <c r="Q144" s="26">
        <f t="shared" si="51"/>
        <v>76</v>
      </c>
      <c r="R144" s="26">
        <v>2</v>
      </c>
      <c r="S144" s="26" t="str">
        <f t="shared" si="52"/>
        <v/>
      </c>
      <c r="T144" s="26" t="str">
        <f t="shared" si="53"/>
        <v/>
      </c>
      <c r="U144" s="26" t="str">
        <f t="shared" si="41"/>
        <v/>
      </c>
      <c r="V144" s="26">
        <f t="shared" si="42"/>
        <v>35</v>
      </c>
      <c r="W144" s="26">
        <f t="shared" si="43"/>
        <v>41</v>
      </c>
      <c r="X144" s="26">
        <f t="shared" si="44"/>
        <v>76</v>
      </c>
      <c r="Y144" s="26" t="str">
        <f t="shared" si="45"/>
        <v/>
      </c>
      <c r="Z144" s="26" t="str">
        <f t="shared" si="46"/>
        <v/>
      </c>
      <c r="AA144" s="26" t="str">
        <f t="shared" si="47"/>
        <v/>
      </c>
    </row>
    <row r="145" spans="1:27" ht="17.25" customHeight="1">
      <c r="A145" s="53"/>
      <c r="B145" s="54" t="s">
        <v>113</v>
      </c>
      <c r="C145" s="55">
        <v>13</v>
      </c>
      <c r="D145" s="55">
        <v>41</v>
      </c>
      <c r="E145" s="27">
        <f t="shared" si="48"/>
        <v>54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>
        <f t="shared" si="49"/>
        <v>13</v>
      </c>
      <c r="P145" s="27">
        <f t="shared" si="50"/>
        <v>41</v>
      </c>
      <c r="Q145" s="27">
        <f t="shared" si="51"/>
        <v>54</v>
      </c>
      <c r="R145" s="27">
        <v>2</v>
      </c>
      <c r="S145" s="27" t="str">
        <f t="shared" si="52"/>
        <v/>
      </c>
      <c r="T145" s="27" t="str">
        <f t="shared" si="53"/>
        <v/>
      </c>
      <c r="U145" s="27" t="str">
        <f t="shared" si="41"/>
        <v/>
      </c>
      <c r="V145" s="27">
        <f t="shared" si="42"/>
        <v>13</v>
      </c>
      <c r="W145" s="27">
        <f t="shared" si="43"/>
        <v>41</v>
      </c>
      <c r="X145" s="27">
        <f t="shared" si="44"/>
        <v>54</v>
      </c>
      <c r="Y145" s="27" t="str">
        <f t="shared" si="45"/>
        <v/>
      </c>
      <c r="Z145" s="27" t="str">
        <f t="shared" si="46"/>
        <v/>
      </c>
      <c r="AA145" s="27" t="str">
        <f t="shared" si="47"/>
        <v/>
      </c>
    </row>
    <row r="146" spans="1:27" ht="17.25" customHeight="1">
      <c r="A146" s="58"/>
      <c r="B146" s="59" t="s">
        <v>121</v>
      </c>
      <c r="C146" s="60">
        <f>SUM(C140:C145)</f>
        <v>165</v>
      </c>
      <c r="D146" s="60">
        <f t="shared" ref="D146:AA146" si="55">SUM(D140:D145)</f>
        <v>285</v>
      </c>
      <c r="E146" s="60">
        <f t="shared" si="55"/>
        <v>450</v>
      </c>
      <c r="F146" s="60">
        <f t="shared" si="55"/>
        <v>0</v>
      </c>
      <c r="G146" s="60">
        <f t="shared" si="55"/>
        <v>0</v>
      </c>
      <c r="H146" s="60">
        <f t="shared" si="55"/>
        <v>0</v>
      </c>
      <c r="I146" s="60">
        <f t="shared" si="55"/>
        <v>0</v>
      </c>
      <c r="J146" s="60">
        <f t="shared" si="55"/>
        <v>2</v>
      </c>
      <c r="K146" s="60">
        <f t="shared" si="55"/>
        <v>2</v>
      </c>
      <c r="L146" s="60">
        <f t="shared" si="55"/>
        <v>0</v>
      </c>
      <c r="M146" s="60">
        <f t="shared" si="55"/>
        <v>0</v>
      </c>
      <c r="N146" s="60">
        <f t="shared" si="55"/>
        <v>0</v>
      </c>
      <c r="O146" s="60">
        <f t="shared" si="55"/>
        <v>165</v>
      </c>
      <c r="P146" s="60">
        <f t="shared" si="55"/>
        <v>287</v>
      </c>
      <c r="Q146" s="60">
        <f t="shared" si="55"/>
        <v>452</v>
      </c>
      <c r="R146" s="60">
        <f t="shared" si="55"/>
        <v>12</v>
      </c>
      <c r="S146" s="60">
        <f t="shared" si="55"/>
        <v>0</v>
      </c>
      <c r="T146" s="60">
        <f t="shared" si="55"/>
        <v>0</v>
      </c>
      <c r="U146" s="60">
        <f t="shared" si="55"/>
        <v>0</v>
      </c>
      <c r="V146" s="60">
        <f t="shared" si="55"/>
        <v>165</v>
      </c>
      <c r="W146" s="60">
        <f t="shared" si="55"/>
        <v>287</v>
      </c>
      <c r="X146" s="60">
        <f t="shared" si="55"/>
        <v>452</v>
      </c>
      <c r="Y146" s="60">
        <f t="shared" si="55"/>
        <v>0</v>
      </c>
      <c r="Z146" s="60">
        <f t="shared" si="55"/>
        <v>0</v>
      </c>
      <c r="AA146" s="60">
        <f t="shared" si="55"/>
        <v>0</v>
      </c>
    </row>
    <row r="147" spans="1:27" ht="17.25" customHeight="1">
      <c r="A147" s="15" t="s">
        <v>178</v>
      </c>
      <c r="B147" s="56"/>
      <c r="C147" s="57"/>
      <c r="D147" s="57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 t="str">
        <f t="shared" si="43"/>
        <v/>
      </c>
      <c r="X147" s="30" t="str">
        <f t="shared" si="44"/>
        <v/>
      </c>
      <c r="Y147" s="30" t="str">
        <f t="shared" si="45"/>
        <v/>
      </c>
      <c r="Z147" s="30" t="str">
        <f t="shared" si="46"/>
        <v/>
      </c>
      <c r="AA147" s="30" t="str">
        <f t="shared" si="47"/>
        <v/>
      </c>
    </row>
    <row r="148" spans="1:27" ht="17.25" customHeight="1">
      <c r="A148" s="43"/>
      <c r="B148" s="46" t="s">
        <v>114</v>
      </c>
      <c r="C148" s="50">
        <v>56</v>
      </c>
      <c r="D148" s="50">
        <v>25</v>
      </c>
      <c r="E148" s="26">
        <f t="shared" si="48"/>
        <v>81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>
        <f t="shared" si="49"/>
        <v>56</v>
      </c>
      <c r="P148" s="26">
        <f t="shared" si="50"/>
        <v>25</v>
      </c>
      <c r="Q148" s="26">
        <f t="shared" si="51"/>
        <v>81</v>
      </c>
      <c r="R148" s="26">
        <v>2</v>
      </c>
      <c r="S148" s="26" t="str">
        <f t="shared" si="52"/>
        <v/>
      </c>
      <c r="T148" s="26" t="str">
        <f t="shared" si="53"/>
        <v/>
      </c>
      <c r="U148" s="26" t="str">
        <f t="shared" si="41"/>
        <v/>
      </c>
      <c r="V148" s="26">
        <f t="shared" si="42"/>
        <v>56</v>
      </c>
      <c r="W148" s="26">
        <f t="shared" si="43"/>
        <v>25</v>
      </c>
      <c r="X148" s="26">
        <f t="shared" si="44"/>
        <v>81</v>
      </c>
      <c r="Y148" s="26" t="str">
        <f t="shared" si="45"/>
        <v/>
      </c>
      <c r="Z148" s="26" t="str">
        <f t="shared" si="46"/>
        <v/>
      </c>
      <c r="AA148" s="26" t="str">
        <f t="shared" si="47"/>
        <v/>
      </c>
    </row>
    <row r="149" spans="1:27" ht="17.25" customHeight="1">
      <c r="A149" s="53"/>
      <c r="B149" s="54" t="s">
        <v>115</v>
      </c>
      <c r="C149" s="55">
        <v>35</v>
      </c>
      <c r="D149" s="55">
        <v>38</v>
      </c>
      <c r="E149" s="27">
        <f t="shared" si="48"/>
        <v>73</v>
      </c>
      <c r="F149" s="27"/>
      <c r="G149" s="27"/>
      <c r="H149" s="27"/>
      <c r="I149" s="27"/>
      <c r="J149" s="27"/>
      <c r="K149" s="27"/>
      <c r="L149" s="27"/>
      <c r="M149" s="27"/>
      <c r="N149" s="27"/>
      <c r="O149" s="27">
        <f t="shared" si="49"/>
        <v>35</v>
      </c>
      <c r="P149" s="27">
        <f t="shared" si="50"/>
        <v>38</v>
      </c>
      <c r="Q149" s="27">
        <f t="shared" si="51"/>
        <v>73</v>
      </c>
      <c r="R149" s="27">
        <v>2</v>
      </c>
      <c r="S149" s="27" t="str">
        <f t="shared" si="52"/>
        <v/>
      </c>
      <c r="T149" s="27" t="str">
        <f t="shared" si="53"/>
        <v/>
      </c>
      <c r="U149" s="27" t="str">
        <f t="shared" si="41"/>
        <v/>
      </c>
      <c r="V149" s="27">
        <f t="shared" si="42"/>
        <v>35</v>
      </c>
      <c r="W149" s="27">
        <f t="shared" si="43"/>
        <v>38</v>
      </c>
      <c r="X149" s="27">
        <f t="shared" si="44"/>
        <v>73</v>
      </c>
      <c r="Y149" s="27" t="str">
        <f t="shared" si="45"/>
        <v/>
      </c>
      <c r="Z149" s="27" t="str">
        <f t="shared" si="46"/>
        <v/>
      </c>
      <c r="AA149" s="27" t="str">
        <f t="shared" si="47"/>
        <v/>
      </c>
    </row>
    <row r="150" spans="1:27" ht="17.25" customHeight="1">
      <c r="A150" s="58"/>
      <c r="B150" s="59" t="s">
        <v>121</v>
      </c>
      <c r="C150" s="60">
        <f>SUM(C148:C149)</f>
        <v>91</v>
      </c>
      <c r="D150" s="60">
        <f t="shared" ref="D150:AA150" si="56">SUM(D148:D149)</f>
        <v>63</v>
      </c>
      <c r="E150" s="60">
        <f t="shared" si="56"/>
        <v>154</v>
      </c>
      <c r="F150" s="60">
        <f t="shared" si="56"/>
        <v>0</v>
      </c>
      <c r="G150" s="60">
        <f t="shared" si="56"/>
        <v>0</v>
      </c>
      <c r="H150" s="60">
        <f t="shared" si="56"/>
        <v>0</v>
      </c>
      <c r="I150" s="60">
        <f t="shared" si="56"/>
        <v>0</v>
      </c>
      <c r="J150" s="60">
        <f t="shared" si="56"/>
        <v>0</v>
      </c>
      <c r="K150" s="60">
        <f t="shared" si="56"/>
        <v>0</v>
      </c>
      <c r="L150" s="60">
        <f t="shared" si="56"/>
        <v>0</v>
      </c>
      <c r="M150" s="60">
        <f t="shared" si="56"/>
        <v>0</v>
      </c>
      <c r="N150" s="60">
        <f t="shared" si="56"/>
        <v>0</v>
      </c>
      <c r="O150" s="60">
        <f t="shared" si="56"/>
        <v>91</v>
      </c>
      <c r="P150" s="60">
        <f t="shared" si="56"/>
        <v>63</v>
      </c>
      <c r="Q150" s="60">
        <f t="shared" si="56"/>
        <v>154</v>
      </c>
      <c r="R150" s="60">
        <f t="shared" si="56"/>
        <v>4</v>
      </c>
      <c r="S150" s="60">
        <f t="shared" si="56"/>
        <v>0</v>
      </c>
      <c r="T150" s="60">
        <f t="shared" si="56"/>
        <v>0</v>
      </c>
      <c r="U150" s="60">
        <f t="shared" si="56"/>
        <v>0</v>
      </c>
      <c r="V150" s="60">
        <f t="shared" si="56"/>
        <v>91</v>
      </c>
      <c r="W150" s="60">
        <f t="shared" si="56"/>
        <v>63</v>
      </c>
      <c r="X150" s="60">
        <f t="shared" si="56"/>
        <v>154</v>
      </c>
      <c r="Y150" s="60">
        <f t="shared" si="56"/>
        <v>0</v>
      </c>
      <c r="Z150" s="60">
        <f t="shared" si="56"/>
        <v>0</v>
      </c>
      <c r="AA150" s="60">
        <f t="shared" si="56"/>
        <v>0</v>
      </c>
    </row>
    <row r="151" spans="1:27" ht="17.25" customHeight="1">
      <c r="A151" s="15" t="s">
        <v>131</v>
      </c>
      <c r="B151" s="56"/>
      <c r="C151" s="57"/>
      <c r="D151" s="57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 t="str">
        <f t="shared" si="43"/>
        <v/>
      </c>
      <c r="X151" s="30" t="str">
        <f t="shared" si="44"/>
        <v/>
      </c>
      <c r="Y151" s="30" t="str">
        <f t="shared" si="45"/>
        <v/>
      </c>
      <c r="Z151" s="30" t="str">
        <f t="shared" si="46"/>
        <v/>
      </c>
      <c r="AA151" s="30" t="str">
        <f t="shared" si="47"/>
        <v/>
      </c>
    </row>
    <row r="152" spans="1:27" ht="17.25" customHeight="1">
      <c r="A152" s="43"/>
      <c r="B152" s="46" t="s">
        <v>116</v>
      </c>
      <c r="C152" s="50">
        <v>8</v>
      </c>
      <c r="D152" s="50">
        <v>51</v>
      </c>
      <c r="E152" s="26">
        <f t="shared" si="48"/>
        <v>59</v>
      </c>
      <c r="F152" s="26"/>
      <c r="G152" s="26"/>
      <c r="H152" s="26"/>
      <c r="I152" s="26"/>
      <c r="J152" s="26"/>
      <c r="K152" s="26"/>
      <c r="L152" s="26"/>
      <c r="M152" s="26"/>
      <c r="N152" s="26"/>
      <c r="O152" s="26">
        <f t="shared" si="49"/>
        <v>8</v>
      </c>
      <c r="P152" s="26">
        <f t="shared" si="50"/>
        <v>51</v>
      </c>
      <c r="Q152" s="26">
        <f t="shared" si="51"/>
        <v>59</v>
      </c>
      <c r="R152" s="26">
        <v>3</v>
      </c>
      <c r="S152" s="26" t="str">
        <f t="shared" si="52"/>
        <v/>
      </c>
      <c r="T152" s="26" t="str">
        <f t="shared" si="53"/>
        <v/>
      </c>
      <c r="U152" s="26" t="str">
        <f t="shared" si="41"/>
        <v/>
      </c>
      <c r="V152" s="26" t="str">
        <f t="shared" si="42"/>
        <v/>
      </c>
      <c r="W152" s="26" t="str">
        <f t="shared" si="43"/>
        <v/>
      </c>
      <c r="X152" s="26" t="str">
        <f t="shared" si="44"/>
        <v/>
      </c>
      <c r="Y152" s="26">
        <f t="shared" si="45"/>
        <v>8</v>
      </c>
      <c r="Z152" s="26">
        <f t="shared" si="46"/>
        <v>51</v>
      </c>
      <c r="AA152" s="26">
        <f t="shared" si="47"/>
        <v>59</v>
      </c>
    </row>
    <row r="153" spans="1:27" ht="17.25" customHeight="1">
      <c r="A153" s="53"/>
      <c r="B153" s="54" t="s">
        <v>118</v>
      </c>
      <c r="C153" s="64"/>
      <c r="D153" s="55">
        <v>34</v>
      </c>
      <c r="E153" s="27">
        <f t="shared" si="48"/>
        <v>34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>
        <f t="shared" si="49"/>
        <v>0</v>
      </c>
      <c r="P153" s="27">
        <f t="shared" si="50"/>
        <v>34</v>
      </c>
      <c r="Q153" s="27">
        <f t="shared" si="51"/>
        <v>34</v>
      </c>
      <c r="R153" s="27">
        <v>2</v>
      </c>
      <c r="S153" s="27" t="str">
        <f t="shared" si="52"/>
        <v/>
      </c>
      <c r="T153" s="27" t="str">
        <f t="shared" si="53"/>
        <v/>
      </c>
      <c r="U153" s="27" t="str">
        <f t="shared" si="41"/>
        <v/>
      </c>
      <c r="V153" s="27">
        <f t="shared" si="42"/>
        <v>0</v>
      </c>
      <c r="W153" s="27">
        <f t="shared" si="43"/>
        <v>34</v>
      </c>
      <c r="X153" s="27">
        <f t="shared" si="44"/>
        <v>34</v>
      </c>
      <c r="Y153" s="27" t="str">
        <f t="shared" si="45"/>
        <v/>
      </c>
      <c r="Z153" s="27" t="str">
        <f t="shared" si="46"/>
        <v/>
      </c>
      <c r="AA153" s="27" t="str">
        <f t="shared" si="47"/>
        <v/>
      </c>
    </row>
    <row r="154" spans="1:27" s="52" customFormat="1" ht="17.25" customHeight="1">
      <c r="A154" s="28"/>
      <c r="B154" s="59" t="s">
        <v>121</v>
      </c>
      <c r="C154" s="29">
        <f>SUM(C152:C153)</f>
        <v>8</v>
      </c>
      <c r="D154" s="29">
        <f t="shared" ref="D154:AA154" si="57">SUM(D152:D153)</f>
        <v>85</v>
      </c>
      <c r="E154" s="29">
        <f t="shared" si="57"/>
        <v>93</v>
      </c>
      <c r="F154" s="29">
        <f t="shared" si="57"/>
        <v>0</v>
      </c>
      <c r="G154" s="29">
        <f t="shared" si="57"/>
        <v>0</v>
      </c>
      <c r="H154" s="29">
        <f t="shared" si="57"/>
        <v>0</v>
      </c>
      <c r="I154" s="29">
        <f t="shared" si="57"/>
        <v>0</v>
      </c>
      <c r="J154" s="29">
        <f t="shared" si="57"/>
        <v>0</v>
      </c>
      <c r="K154" s="29">
        <f t="shared" si="57"/>
        <v>0</v>
      </c>
      <c r="L154" s="29">
        <f t="shared" si="57"/>
        <v>0</v>
      </c>
      <c r="M154" s="29">
        <f t="shared" si="57"/>
        <v>0</v>
      </c>
      <c r="N154" s="29">
        <f t="shared" si="57"/>
        <v>0</v>
      </c>
      <c r="O154" s="29">
        <f t="shared" si="57"/>
        <v>8</v>
      </c>
      <c r="P154" s="29">
        <f t="shared" si="57"/>
        <v>85</v>
      </c>
      <c r="Q154" s="29">
        <f t="shared" si="57"/>
        <v>93</v>
      </c>
      <c r="R154" s="29">
        <f t="shared" si="57"/>
        <v>5</v>
      </c>
      <c r="S154" s="29">
        <f t="shared" si="57"/>
        <v>0</v>
      </c>
      <c r="T154" s="29">
        <f t="shared" si="57"/>
        <v>0</v>
      </c>
      <c r="U154" s="29">
        <f t="shared" si="57"/>
        <v>0</v>
      </c>
      <c r="V154" s="29">
        <f t="shared" si="57"/>
        <v>0</v>
      </c>
      <c r="W154" s="29">
        <f t="shared" si="57"/>
        <v>34</v>
      </c>
      <c r="X154" s="29">
        <f t="shared" si="57"/>
        <v>34</v>
      </c>
      <c r="Y154" s="29">
        <f t="shared" si="57"/>
        <v>8</v>
      </c>
      <c r="Z154" s="29">
        <f t="shared" si="57"/>
        <v>51</v>
      </c>
      <c r="AA154" s="29">
        <f t="shared" si="57"/>
        <v>59</v>
      </c>
    </row>
    <row r="155" spans="1:27" s="52" customFormat="1" ht="17.25" customHeight="1">
      <c r="A155" s="184" t="s">
        <v>168</v>
      </c>
      <c r="B155" s="185"/>
      <c r="C155" s="29">
        <f>C8+C29+C40+C75+C101+C113+C131+C138+C146+C150+C154</f>
        <v>2311</v>
      </c>
      <c r="D155" s="29">
        <f t="shared" ref="D155:AA155" si="58">D8+D29+D40+D75+D101+D113+D131+D138+D146+D150+D154</f>
        <v>2846</v>
      </c>
      <c r="E155" s="29">
        <f t="shared" si="58"/>
        <v>5157</v>
      </c>
      <c r="F155" s="29">
        <f t="shared" si="58"/>
        <v>12</v>
      </c>
      <c r="G155" s="29">
        <f t="shared" si="58"/>
        <v>77</v>
      </c>
      <c r="H155" s="29">
        <f t="shared" si="58"/>
        <v>89</v>
      </c>
      <c r="I155" s="29">
        <f t="shared" si="58"/>
        <v>126</v>
      </c>
      <c r="J155" s="29">
        <f t="shared" si="58"/>
        <v>197</v>
      </c>
      <c r="K155" s="29">
        <f t="shared" si="58"/>
        <v>323</v>
      </c>
      <c r="L155" s="29">
        <f t="shared" si="58"/>
        <v>1</v>
      </c>
      <c r="M155" s="29">
        <f t="shared" si="58"/>
        <v>1</v>
      </c>
      <c r="N155" s="29">
        <f t="shared" si="58"/>
        <v>2</v>
      </c>
      <c r="O155" s="29">
        <f t="shared" si="58"/>
        <v>2450</v>
      </c>
      <c r="P155" s="29">
        <f t="shared" si="58"/>
        <v>3121</v>
      </c>
      <c r="Q155" s="29">
        <f t="shared" si="58"/>
        <v>5571</v>
      </c>
      <c r="R155" s="29">
        <f t="shared" si="58"/>
        <v>233</v>
      </c>
      <c r="S155" s="29">
        <f t="shared" si="58"/>
        <v>254</v>
      </c>
      <c r="T155" s="29">
        <f t="shared" si="58"/>
        <v>795</v>
      </c>
      <c r="U155" s="29">
        <f t="shared" si="58"/>
        <v>1049</v>
      </c>
      <c r="V155" s="29">
        <f t="shared" si="58"/>
        <v>2188</v>
      </c>
      <c r="W155" s="29">
        <f t="shared" si="58"/>
        <v>2275</v>
      </c>
      <c r="X155" s="29">
        <f t="shared" si="58"/>
        <v>4463</v>
      </c>
      <c r="Y155" s="29">
        <f t="shared" si="58"/>
        <v>8</v>
      </c>
      <c r="Z155" s="29">
        <f t="shared" si="58"/>
        <v>51</v>
      </c>
      <c r="AA155" s="29">
        <f t="shared" si="58"/>
        <v>59</v>
      </c>
    </row>
    <row r="157" spans="1:27" ht="17.25" customHeight="1">
      <c r="B157" s="36" t="s">
        <v>230</v>
      </c>
    </row>
  </sheetData>
  <sortState ref="B149:Q155">
    <sortCondition ref="B149:B155"/>
  </sortState>
  <mergeCells count="11">
    <mergeCell ref="Y2:AA2"/>
    <mergeCell ref="A155:B155"/>
    <mergeCell ref="A1:X1"/>
    <mergeCell ref="A2:B3"/>
    <mergeCell ref="C2:E2"/>
    <mergeCell ref="I2:K2"/>
    <mergeCell ref="L2:N2"/>
    <mergeCell ref="O2:Q2"/>
    <mergeCell ref="R2:R3"/>
    <mergeCell ref="S2:U2"/>
    <mergeCell ref="V2:X2"/>
  </mergeCells>
  <pageMargins left="0.15748031496062992" right="0.1574803149606299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76"/>
  <sheetViews>
    <sheetView topLeftCell="A118" workbookViewId="0">
      <selection activeCell="G145" sqref="G145"/>
    </sheetView>
  </sheetViews>
  <sheetFormatPr defaultRowHeight="17.25" customHeight="1"/>
  <cols>
    <col min="1" max="2" width="3.375" style="36" customWidth="1"/>
    <col min="3" max="3" width="38.5" style="36" customWidth="1"/>
    <col min="4" max="18" width="5.75" style="37" customWidth="1"/>
    <col min="19" max="16384" width="9" style="25"/>
  </cols>
  <sheetData>
    <row r="1" spans="1:18" ht="25.5" customHeight="1">
      <c r="A1" s="194" t="s">
        <v>208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69.75" customHeight="1">
      <c r="A2" s="188" t="s">
        <v>196</v>
      </c>
      <c r="B2" s="189"/>
      <c r="C2" s="190"/>
      <c r="D2" s="195" t="s">
        <v>197</v>
      </c>
      <c r="E2" s="195"/>
      <c r="F2" s="195"/>
      <c r="G2" s="172" t="s">
        <v>198</v>
      </c>
      <c r="H2" s="173"/>
      <c r="I2" s="174"/>
      <c r="J2" s="195" t="s">
        <v>199</v>
      </c>
      <c r="K2" s="195"/>
      <c r="L2" s="195"/>
      <c r="M2" s="195" t="s">
        <v>200</v>
      </c>
      <c r="N2" s="195"/>
      <c r="O2" s="195"/>
      <c r="P2" s="195" t="s">
        <v>168</v>
      </c>
      <c r="Q2" s="195"/>
      <c r="R2" s="195"/>
    </row>
    <row r="3" spans="1:18" ht="17.25" customHeight="1">
      <c r="A3" s="191"/>
      <c r="B3" s="192"/>
      <c r="C3" s="193"/>
      <c r="D3" s="40" t="s">
        <v>136</v>
      </c>
      <c r="E3" s="40" t="s">
        <v>137</v>
      </c>
      <c r="F3" s="29" t="s">
        <v>121</v>
      </c>
      <c r="G3" s="40" t="s">
        <v>136</v>
      </c>
      <c r="H3" s="40" t="s">
        <v>137</v>
      </c>
      <c r="I3" s="29" t="s">
        <v>121</v>
      </c>
      <c r="J3" s="40" t="s">
        <v>136</v>
      </c>
      <c r="K3" s="40" t="s">
        <v>137</v>
      </c>
      <c r="L3" s="29" t="s">
        <v>121</v>
      </c>
      <c r="M3" s="40" t="s">
        <v>136</v>
      </c>
      <c r="N3" s="40" t="s">
        <v>137</v>
      </c>
      <c r="O3" s="29" t="s">
        <v>121</v>
      </c>
      <c r="P3" s="40" t="s">
        <v>136</v>
      </c>
      <c r="Q3" s="40" t="s">
        <v>137</v>
      </c>
      <c r="R3" s="29" t="s">
        <v>121</v>
      </c>
    </row>
    <row r="4" spans="1:18" ht="17.25" customHeight="1">
      <c r="A4" s="76" t="s">
        <v>122</v>
      </c>
      <c r="B4" s="66"/>
      <c r="C4" s="67"/>
      <c r="D4" s="72"/>
      <c r="E4" s="7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77"/>
    </row>
    <row r="5" spans="1:18" ht="17.25" customHeight="1">
      <c r="A5" s="78"/>
      <c r="B5" s="68" t="s">
        <v>180</v>
      </c>
      <c r="C5" s="69"/>
      <c r="D5" s="73"/>
      <c r="E5" s="73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4"/>
    </row>
    <row r="6" spans="1:18" ht="17.25" customHeight="1">
      <c r="A6" s="79"/>
      <c r="B6" s="42"/>
      <c r="C6" s="71" t="s">
        <v>0</v>
      </c>
      <c r="D6" s="74">
        <v>3</v>
      </c>
      <c r="E6" s="74">
        <v>1</v>
      </c>
      <c r="F6" s="26">
        <f t="shared" ref="F6:F9" si="0">SUM(D6:E6)</f>
        <v>4</v>
      </c>
      <c r="G6" s="26"/>
      <c r="H6" s="26">
        <v>3</v>
      </c>
      <c r="I6" s="26">
        <f t="shared" ref="I6:I9" si="1">SUM(H6)</f>
        <v>3</v>
      </c>
      <c r="J6" s="26">
        <v>2</v>
      </c>
      <c r="K6" s="26">
        <v>5</v>
      </c>
      <c r="L6" s="26">
        <f t="shared" ref="L6:L69" si="2">SUM(J6:K6)</f>
        <v>7</v>
      </c>
      <c r="M6" s="26"/>
      <c r="N6" s="26"/>
      <c r="O6" s="26">
        <f>SUM(M6:N6)</f>
        <v>0</v>
      </c>
      <c r="P6" s="26">
        <f>D6+G6+J6+M6</f>
        <v>5</v>
      </c>
      <c r="Q6" s="26">
        <f>E6+H6+K6+N6</f>
        <v>9</v>
      </c>
      <c r="R6" s="44">
        <f>F6+I6+L6+O6</f>
        <v>14</v>
      </c>
    </row>
    <row r="7" spans="1:18" ht="17.25" customHeight="1">
      <c r="A7" s="79"/>
      <c r="B7" s="68"/>
      <c r="C7" s="71" t="s">
        <v>1</v>
      </c>
      <c r="D7" s="75"/>
      <c r="E7" s="74">
        <v>3</v>
      </c>
      <c r="F7" s="26">
        <f t="shared" si="0"/>
        <v>3</v>
      </c>
      <c r="G7" s="26">
        <v>1</v>
      </c>
      <c r="H7" s="26">
        <v>2</v>
      </c>
      <c r="I7" s="26">
        <f t="shared" si="1"/>
        <v>2</v>
      </c>
      <c r="J7" s="26">
        <v>1</v>
      </c>
      <c r="K7" s="26">
        <v>2</v>
      </c>
      <c r="L7" s="26">
        <f t="shared" si="2"/>
        <v>3</v>
      </c>
      <c r="M7" s="26"/>
      <c r="N7" s="26"/>
      <c r="O7" s="26">
        <f t="shared" ref="O7:O70" si="3">SUM(M7:N7)</f>
        <v>0</v>
      </c>
      <c r="P7" s="26">
        <f t="shared" ref="P7:P70" si="4">D7+G7+J7+M7</f>
        <v>2</v>
      </c>
      <c r="Q7" s="26">
        <f t="shared" ref="Q7:Q70" si="5">E7+H7+K7+N7</f>
        <v>7</v>
      </c>
      <c r="R7" s="44">
        <f t="shared" ref="R7:R70" si="6">F7+I7+L7+O7</f>
        <v>8</v>
      </c>
    </row>
    <row r="8" spans="1:18" ht="17.25" customHeight="1">
      <c r="A8" s="78"/>
      <c r="B8" s="68"/>
      <c r="C8" s="71" t="s">
        <v>2</v>
      </c>
      <c r="D8" s="75"/>
      <c r="E8" s="74"/>
      <c r="F8" s="26">
        <f t="shared" si="0"/>
        <v>0</v>
      </c>
      <c r="G8" s="26"/>
      <c r="H8" s="26"/>
      <c r="I8" s="26">
        <f t="shared" si="1"/>
        <v>0</v>
      </c>
      <c r="J8" s="26">
        <v>1</v>
      </c>
      <c r="K8" s="26">
        <v>6</v>
      </c>
      <c r="L8" s="26">
        <f t="shared" si="2"/>
        <v>7</v>
      </c>
      <c r="M8" s="26"/>
      <c r="N8" s="26"/>
      <c r="O8" s="26">
        <f t="shared" si="3"/>
        <v>0</v>
      </c>
      <c r="P8" s="26">
        <f t="shared" si="4"/>
        <v>1</v>
      </c>
      <c r="Q8" s="26">
        <f t="shared" si="5"/>
        <v>6</v>
      </c>
      <c r="R8" s="44">
        <f t="shared" si="6"/>
        <v>7</v>
      </c>
    </row>
    <row r="9" spans="1:18" ht="17.25" customHeight="1">
      <c r="A9" s="94"/>
      <c r="B9" s="112"/>
      <c r="C9" s="113" t="s">
        <v>3</v>
      </c>
      <c r="D9" s="104"/>
      <c r="E9" s="105"/>
      <c r="F9" s="27">
        <f t="shared" si="0"/>
        <v>0</v>
      </c>
      <c r="G9" s="27"/>
      <c r="H9" s="27">
        <v>1</v>
      </c>
      <c r="I9" s="27">
        <f t="shared" si="1"/>
        <v>1</v>
      </c>
      <c r="J9" s="27"/>
      <c r="K9" s="27">
        <v>1</v>
      </c>
      <c r="L9" s="27">
        <f t="shared" si="2"/>
        <v>1</v>
      </c>
      <c r="M9" s="27"/>
      <c r="N9" s="27"/>
      <c r="O9" s="27">
        <f t="shared" si="3"/>
        <v>0</v>
      </c>
      <c r="P9" s="27">
        <f t="shared" si="4"/>
        <v>0</v>
      </c>
      <c r="Q9" s="27">
        <f t="shared" si="5"/>
        <v>2</v>
      </c>
      <c r="R9" s="106">
        <f t="shared" si="6"/>
        <v>2</v>
      </c>
    </row>
    <row r="10" spans="1:18" ht="17.25" customHeight="1">
      <c r="A10" s="33"/>
      <c r="B10" s="118"/>
      <c r="C10" s="122" t="s">
        <v>121</v>
      </c>
      <c r="D10" s="110">
        <f>SUM(D6:D9)</f>
        <v>3</v>
      </c>
      <c r="E10" s="110">
        <f t="shared" ref="E10:R10" si="7">SUM(E6:E9)</f>
        <v>4</v>
      </c>
      <c r="F10" s="110">
        <f t="shared" si="7"/>
        <v>7</v>
      </c>
      <c r="G10" s="110">
        <f t="shared" si="7"/>
        <v>1</v>
      </c>
      <c r="H10" s="110">
        <f t="shared" si="7"/>
        <v>6</v>
      </c>
      <c r="I10" s="110">
        <f t="shared" si="7"/>
        <v>6</v>
      </c>
      <c r="J10" s="110">
        <f t="shared" si="7"/>
        <v>4</v>
      </c>
      <c r="K10" s="110">
        <f t="shared" si="7"/>
        <v>14</v>
      </c>
      <c r="L10" s="110">
        <f t="shared" si="7"/>
        <v>18</v>
      </c>
      <c r="M10" s="110">
        <f t="shared" si="7"/>
        <v>0</v>
      </c>
      <c r="N10" s="110">
        <f t="shared" si="7"/>
        <v>0</v>
      </c>
      <c r="O10" s="110">
        <f t="shared" si="7"/>
        <v>0</v>
      </c>
      <c r="P10" s="110">
        <f t="shared" si="7"/>
        <v>8</v>
      </c>
      <c r="Q10" s="110">
        <f t="shared" si="7"/>
        <v>24</v>
      </c>
      <c r="R10" s="110">
        <f t="shared" si="7"/>
        <v>31</v>
      </c>
    </row>
    <row r="11" spans="1:18" ht="17.25" customHeight="1">
      <c r="A11" s="121" t="s">
        <v>123</v>
      </c>
      <c r="B11" s="115"/>
      <c r="C11" s="116"/>
      <c r="D11" s="107"/>
      <c r="E11" s="10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09"/>
    </row>
    <row r="12" spans="1:18" ht="17.25" customHeight="1">
      <c r="A12" s="79"/>
      <c r="B12" s="68" t="s">
        <v>184</v>
      </c>
      <c r="C12" s="71"/>
      <c r="D12" s="74"/>
      <c r="E12" s="7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4"/>
    </row>
    <row r="13" spans="1:18" ht="17.25" customHeight="1">
      <c r="A13" s="79"/>
      <c r="B13" s="42"/>
      <c r="C13" s="71" t="s">
        <v>142</v>
      </c>
      <c r="D13" s="74">
        <v>1</v>
      </c>
      <c r="E13" s="74">
        <v>1</v>
      </c>
      <c r="F13" s="26">
        <f t="shared" ref="F13:F76" si="8">SUM(D13:E13)</f>
        <v>2</v>
      </c>
      <c r="G13" s="26"/>
      <c r="H13" s="26"/>
      <c r="I13" s="26">
        <f>SUM(G13:H13)</f>
        <v>0</v>
      </c>
      <c r="J13" s="26">
        <v>1</v>
      </c>
      <c r="K13" s="26"/>
      <c r="L13" s="26">
        <f t="shared" si="2"/>
        <v>1</v>
      </c>
      <c r="M13" s="26"/>
      <c r="N13" s="26"/>
      <c r="O13" s="26">
        <f t="shared" si="3"/>
        <v>0</v>
      </c>
      <c r="P13" s="26">
        <f t="shared" si="4"/>
        <v>2</v>
      </c>
      <c r="Q13" s="26">
        <f t="shared" si="5"/>
        <v>1</v>
      </c>
      <c r="R13" s="44">
        <f t="shared" si="6"/>
        <v>3</v>
      </c>
    </row>
    <row r="14" spans="1:18" ht="17.25" customHeight="1">
      <c r="A14" s="79"/>
      <c r="B14" s="68"/>
      <c r="C14" s="71" t="s">
        <v>11</v>
      </c>
      <c r="D14" s="74">
        <v>1</v>
      </c>
      <c r="E14" s="75"/>
      <c r="F14" s="26">
        <f t="shared" si="8"/>
        <v>1</v>
      </c>
      <c r="G14" s="26"/>
      <c r="H14" s="26"/>
      <c r="I14" s="26">
        <f t="shared" ref="I14:I77" si="9">SUM(G14:H14)</f>
        <v>0</v>
      </c>
      <c r="J14" s="26">
        <v>1</v>
      </c>
      <c r="K14" s="26">
        <v>1</v>
      </c>
      <c r="L14" s="26">
        <f t="shared" si="2"/>
        <v>2</v>
      </c>
      <c r="M14" s="26"/>
      <c r="N14" s="26"/>
      <c r="O14" s="26">
        <f t="shared" si="3"/>
        <v>0</v>
      </c>
      <c r="P14" s="26">
        <f t="shared" si="4"/>
        <v>2</v>
      </c>
      <c r="Q14" s="26">
        <f t="shared" si="5"/>
        <v>1</v>
      </c>
      <c r="R14" s="44">
        <f t="shared" si="6"/>
        <v>3</v>
      </c>
    </row>
    <row r="15" spans="1:18" ht="17.25" customHeight="1">
      <c r="A15" s="79"/>
      <c r="B15" s="68"/>
      <c r="C15" s="70" t="s">
        <v>143</v>
      </c>
      <c r="D15" s="74"/>
      <c r="E15" s="75"/>
      <c r="F15" s="26">
        <f t="shared" si="8"/>
        <v>0</v>
      </c>
      <c r="G15" s="26"/>
      <c r="H15" s="26"/>
      <c r="I15" s="26">
        <f t="shared" si="9"/>
        <v>0</v>
      </c>
      <c r="J15" s="26">
        <v>1</v>
      </c>
      <c r="K15" s="26">
        <v>1</v>
      </c>
      <c r="L15" s="26">
        <f t="shared" si="2"/>
        <v>2</v>
      </c>
      <c r="M15" s="26"/>
      <c r="N15" s="26"/>
      <c r="O15" s="26">
        <f t="shared" si="3"/>
        <v>0</v>
      </c>
      <c r="P15" s="26">
        <f t="shared" si="4"/>
        <v>1</v>
      </c>
      <c r="Q15" s="26">
        <f t="shared" si="5"/>
        <v>1</v>
      </c>
      <c r="R15" s="44">
        <f t="shared" si="6"/>
        <v>2</v>
      </c>
    </row>
    <row r="16" spans="1:18" ht="17.25" customHeight="1">
      <c r="A16" s="79"/>
      <c r="B16" s="68" t="s">
        <v>182</v>
      </c>
      <c r="C16" s="4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4"/>
    </row>
    <row r="17" spans="1:18" ht="17.25" customHeight="1">
      <c r="A17" s="79"/>
      <c r="B17" s="68"/>
      <c r="C17" s="71" t="s">
        <v>119</v>
      </c>
      <c r="D17" s="75"/>
      <c r="E17" s="74">
        <v>1</v>
      </c>
      <c r="F17" s="26">
        <f t="shared" si="8"/>
        <v>1</v>
      </c>
      <c r="G17" s="26"/>
      <c r="H17" s="26"/>
      <c r="I17" s="26">
        <f t="shared" si="9"/>
        <v>0</v>
      </c>
      <c r="J17" s="26"/>
      <c r="K17" s="26">
        <v>2</v>
      </c>
      <c r="L17" s="26">
        <f t="shared" si="2"/>
        <v>2</v>
      </c>
      <c r="M17" s="26"/>
      <c r="N17" s="26"/>
      <c r="O17" s="26">
        <f t="shared" si="3"/>
        <v>0</v>
      </c>
      <c r="P17" s="26">
        <f t="shared" si="4"/>
        <v>0</v>
      </c>
      <c r="Q17" s="26">
        <f t="shared" si="5"/>
        <v>3</v>
      </c>
      <c r="R17" s="44">
        <f t="shared" si="6"/>
        <v>3</v>
      </c>
    </row>
    <row r="18" spans="1:18" ht="17.25" customHeight="1">
      <c r="A18" s="79"/>
      <c r="B18" s="68" t="s">
        <v>181</v>
      </c>
      <c r="C18" s="71"/>
      <c r="D18" s="75"/>
      <c r="E18" s="74"/>
      <c r="F18" s="26"/>
      <c r="G18" s="26"/>
      <c r="H18" s="26"/>
      <c r="I18" s="26"/>
      <c r="J18" s="26"/>
      <c r="K18" s="26"/>
      <c r="L18" s="26" t="s">
        <v>234</v>
      </c>
      <c r="M18" s="26"/>
      <c r="N18" s="26"/>
      <c r="O18" s="26"/>
      <c r="P18" s="26"/>
      <c r="Q18" s="26"/>
      <c r="R18" s="44"/>
    </row>
    <row r="19" spans="1:18" ht="17.25" customHeight="1">
      <c r="A19" s="79"/>
      <c r="B19" s="42"/>
      <c r="C19" s="71" t="s">
        <v>14</v>
      </c>
      <c r="D19" s="74">
        <v>3</v>
      </c>
      <c r="E19" s="75"/>
      <c r="F19" s="26">
        <f t="shared" si="8"/>
        <v>3</v>
      </c>
      <c r="G19" s="26">
        <v>1</v>
      </c>
      <c r="H19" s="26"/>
      <c r="I19" s="26">
        <f t="shared" si="9"/>
        <v>1</v>
      </c>
      <c r="J19" s="26"/>
      <c r="K19" s="26"/>
      <c r="L19" s="26">
        <f t="shared" si="2"/>
        <v>0</v>
      </c>
      <c r="M19" s="26"/>
      <c r="N19" s="26"/>
      <c r="O19" s="26">
        <f t="shared" si="3"/>
        <v>0</v>
      </c>
      <c r="P19" s="26">
        <f t="shared" si="4"/>
        <v>4</v>
      </c>
      <c r="Q19" s="26">
        <f t="shared" si="5"/>
        <v>0</v>
      </c>
      <c r="R19" s="44">
        <f t="shared" si="6"/>
        <v>4</v>
      </c>
    </row>
    <row r="20" spans="1:18" ht="17.25" customHeight="1">
      <c r="A20" s="79"/>
      <c r="B20" s="68"/>
      <c r="C20" s="71" t="s">
        <v>15</v>
      </c>
      <c r="D20" s="74">
        <v>1</v>
      </c>
      <c r="E20" s="75"/>
      <c r="F20" s="26">
        <f t="shared" si="8"/>
        <v>1</v>
      </c>
      <c r="G20" s="26">
        <v>3</v>
      </c>
      <c r="H20" s="26"/>
      <c r="I20" s="26">
        <f t="shared" si="9"/>
        <v>3</v>
      </c>
      <c r="J20" s="26"/>
      <c r="K20" s="26"/>
      <c r="L20" s="26">
        <f t="shared" si="2"/>
        <v>0</v>
      </c>
      <c r="M20" s="26"/>
      <c r="N20" s="26"/>
      <c r="O20" s="26">
        <f t="shared" si="3"/>
        <v>0</v>
      </c>
      <c r="P20" s="26">
        <f t="shared" si="4"/>
        <v>4</v>
      </c>
      <c r="Q20" s="26">
        <f t="shared" si="5"/>
        <v>0</v>
      </c>
      <c r="R20" s="44">
        <f t="shared" si="6"/>
        <v>4</v>
      </c>
    </row>
    <row r="21" spans="1:18" ht="17.25" customHeight="1">
      <c r="A21" s="79"/>
      <c r="B21" s="68"/>
      <c r="C21" s="71" t="s">
        <v>16</v>
      </c>
      <c r="D21" s="74">
        <v>1</v>
      </c>
      <c r="E21" s="75"/>
      <c r="F21" s="26">
        <f t="shared" si="8"/>
        <v>1</v>
      </c>
      <c r="G21" s="26"/>
      <c r="H21" s="26"/>
      <c r="I21" s="26">
        <f t="shared" si="9"/>
        <v>0</v>
      </c>
      <c r="J21" s="26"/>
      <c r="K21" s="26"/>
      <c r="L21" s="26">
        <f t="shared" si="2"/>
        <v>0</v>
      </c>
      <c r="M21" s="26"/>
      <c r="N21" s="26"/>
      <c r="O21" s="26">
        <f t="shared" si="3"/>
        <v>0</v>
      </c>
      <c r="P21" s="26">
        <f t="shared" si="4"/>
        <v>1</v>
      </c>
      <c r="Q21" s="26">
        <f t="shared" si="5"/>
        <v>0</v>
      </c>
      <c r="R21" s="44">
        <f t="shared" si="6"/>
        <v>1</v>
      </c>
    </row>
    <row r="22" spans="1:18" ht="17.25" customHeight="1">
      <c r="A22" s="79"/>
      <c r="B22" s="68"/>
      <c r="C22" s="71" t="s">
        <v>17</v>
      </c>
      <c r="D22" s="74">
        <v>1</v>
      </c>
      <c r="E22" s="75"/>
      <c r="F22" s="26">
        <f t="shared" si="8"/>
        <v>1</v>
      </c>
      <c r="G22" s="26">
        <v>2</v>
      </c>
      <c r="H22" s="26"/>
      <c r="I22" s="26">
        <f t="shared" si="9"/>
        <v>2</v>
      </c>
      <c r="J22" s="26"/>
      <c r="K22" s="26"/>
      <c r="L22" s="26">
        <f t="shared" si="2"/>
        <v>0</v>
      </c>
      <c r="M22" s="26"/>
      <c r="N22" s="26"/>
      <c r="O22" s="26">
        <f t="shared" si="3"/>
        <v>0</v>
      </c>
      <c r="P22" s="26">
        <f t="shared" si="4"/>
        <v>3</v>
      </c>
      <c r="Q22" s="26">
        <f t="shared" si="5"/>
        <v>0</v>
      </c>
      <c r="R22" s="44">
        <f t="shared" si="6"/>
        <v>3</v>
      </c>
    </row>
    <row r="23" spans="1:18" ht="17.25" customHeight="1">
      <c r="A23" s="79"/>
      <c r="B23" s="68"/>
      <c r="C23" s="71" t="s">
        <v>19</v>
      </c>
      <c r="D23" s="74">
        <v>3</v>
      </c>
      <c r="E23" s="75"/>
      <c r="F23" s="26">
        <f t="shared" si="8"/>
        <v>3</v>
      </c>
      <c r="G23" s="26">
        <v>1</v>
      </c>
      <c r="H23" s="26"/>
      <c r="I23" s="26">
        <f t="shared" si="9"/>
        <v>1</v>
      </c>
      <c r="J23" s="26"/>
      <c r="K23" s="26"/>
      <c r="L23" s="26">
        <f t="shared" si="2"/>
        <v>0</v>
      </c>
      <c r="M23" s="26"/>
      <c r="N23" s="26"/>
      <c r="O23" s="26">
        <f t="shared" si="3"/>
        <v>0</v>
      </c>
      <c r="P23" s="26">
        <f t="shared" si="4"/>
        <v>4</v>
      </c>
      <c r="Q23" s="26">
        <f t="shared" si="5"/>
        <v>0</v>
      </c>
      <c r="R23" s="44">
        <f t="shared" si="6"/>
        <v>4</v>
      </c>
    </row>
    <row r="24" spans="1:18" ht="17.25" customHeight="1">
      <c r="A24" s="79"/>
      <c r="B24" s="68"/>
      <c r="C24" s="71" t="s">
        <v>21</v>
      </c>
      <c r="D24" s="74">
        <v>4</v>
      </c>
      <c r="E24" s="75"/>
      <c r="F24" s="26">
        <f t="shared" si="8"/>
        <v>4</v>
      </c>
      <c r="G24" s="26"/>
      <c r="H24" s="26"/>
      <c r="I24" s="26">
        <f t="shared" si="9"/>
        <v>0</v>
      </c>
      <c r="J24" s="26"/>
      <c r="K24" s="26">
        <v>1</v>
      </c>
      <c r="L24" s="26">
        <f t="shared" si="2"/>
        <v>1</v>
      </c>
      <c r="M24" s="26"/>
      <c r="N24" s="26"/>
      <c r="O24" s="26">
        <f t="shared" si="3"/>
        <v>0</v>
      </c>
      <c r="P24" s="26">
        <f t="shared" si="4"/>
        <v>4</v>
      </c>
      <c r="Q24" s="26">
        <f t="shared" si="5"/>
        <v>1</v>
      </c>
      <c r="R24" s="44">
        <f t="shared" si="6"/>
        <v>5</v>
      </c>
    </row>
    <row r="25" spans="1:18" ht="17.25" customHeight="1">
      <c r="A25" s="79"/>
      <c r="B25" s="68"/>
      <c r="C25" s="70" t="s">
        <v>201</v>
      </c>
      <c r="D25" s="74"/>
      <c r="E25" s="75"/>
      <c r="F25" s="26">
        <f t="shared" si="8"/>
        <v>0</v>
      </c>
      <c r="G25" s="26">
        <v>1</v>
      </c>
      <c r="H25" s="26"/>
      <c r="I25" s="26">
        <f t="shared" si="9"/>
        <v>1</v>
      </c>
      <c r="J25" s="26">
        <v>2</v>
      </c>
      <c r="K25" s="26"/>
      <c r="L25" s="26">
        <f t="shared" si="2"/>
        <v>2</v>
      </c>
      <c r="M25" s="26"/>
      <c r="N25" s="26"/>
      <c r="O25" s="26">
        <f t="shared" si="3"/>
        <v>0</v>
      </c>
      <c r="P25" s="26">
        <f t="shared" si="4"/>
        <v>3</v>
      </c>
      <c r="Q25" s="26">
        <f t="shared" si="5"/>
        <v>0</v>
      </c>
      <c r="R25" s="44">
        <f t="shared" si="6"/>
        <v>3</v>
      </c>
    </row>
    <row r="26" spans="1:18" ht="17.25" customHeight="1">
      <c r="A26" s="79"/>
      <c r="B26" s="68" t="s">
        <v>202</v>
      </c>
      <c r="C26" s="70"/>
      <c r="D26" s="74"/>
      <c r="E26" s="7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4"/>
    </row>
    <row r="27" spans="1:18" ht="17.25" customHeight="1">
      <c r="A27" s="79"/>
      <c r="B27" s="68"/>
      <c r="C27" s="70" t="s">
        <v>6</v>
      </c>
      <c r="D27" s="74"/>
      <c r="E27" s="75"/>
      <c r="F27" s="26">
        <f t="shared" si="8"/>
        <v>0</v>
      </c>
      <c r="G27" s="26">
        <v>1</v>
      </c>
      <c r="H27" s="26"/>
      <c r="I27" s="26">
        <f t="shared" si="9"/>
        <v>1</v>
      </c>
      <c r="J27" s="26"/>
      <c r="K27" s="26"/>
      <c r="L27" s="26">
        <f t="shared" si="2"/>
        <v>0</v>
      </c>
      <c r="M27" s="26"/>
      <c r="N27" s="26"/>
      <c r="O27" s="26">
        <f t="shared" si="3"/>
        <v>0</v>
      </c>
      <c r="P27" s="26">
        <f t="shared" si="4"/>
        <v>1</v>
      </c>
      <c r="Q27" s="26">
        <f t="shared" si="5"/>
        <v>0</v>
      </c>
      <c r="R27" s="44">
        <f t="shared" si="6"/>
        <v>1</v>
      </c>
    </row>
    <row r="28" spans="1:18" ht="17.25" customHeight="1">
      <c r="A28" s="79"/>
      <c r="B28" s="68"/>
      <c r="C28" s="70" t="s">
        <v>7</v>
      </c>
      <c r="D28" s="74"/>
      <c r="E28" s="75"/>
      <c r="F28" s="26">
        <f t="shared" si="8"/>
        <v>0</v>
      </c>
      <c r="G28" s="26">
        <v>3</v>
      </c>
      <c r="H28" s="26"/>
      <c r="I28" s="26">
        <f t="shared" si="9"/>
        <v>3</v>
      </c>
      <c r="J28" s="26">
        <v>1</v>
      </c>
      <c r="K28" s="26"/>
      <c r="L28" s="26">
        <f t="shared" si="2"/>
        <v>1</v>
      </c>
      <c r="M28" s="26"/>
      <c r="N28" s="26"/>
      <c r="O28" s="26">
        <f t="shared" si="3"/>
        <v>0</v>
      </c>
      <c r="P28" s="26">
        <f t="shared" si="4"/>
        <v>4</v>
      </c>
      <c r="Q28" s="26">
        <f t="shared" si="5"/>
        <v>0</v>
      </c>
      <c r="R28" s="44">
        <f t="shared" si="6"/>
        <v>4</v>
      </c>
    </row>
    <row r="29" spans="1:18" ht="17.25" customHeight="1">
      <c r="A29" s="79"/>
      <c r="B29" s="68"/>
      <c r="C29" s="70" t="s">
        <v>8</v>
      </c>
      <c r="D29" s="74"/>
      <c r="E29" s="75"/>
      <c r="F29" s="26">
        <f t="shared" si="8"/>
        <v>0</v>
      </c>
      <c r="G29" s="26">
        <v>1</v>
      </c>
      <c r="H29" s="26"/>
      <c r="I29" s="26">
        <f t="shared" si="9"/>
        <v>1</v>
      </c>
      <c r="J29" s="26"/>
      <c r="K29" s="26"/>
      <c r="L29" s="26">
        <f t="shared" si="2"/>
        <v>0</v>
      </c>
      <c r="M29" s="26"/>
      <c r="N29" s="26"/>
      <c r="O29" s="26">
        <f t="shared" si="3"/>
        <v>0</v>
      </c>
      <c r="P29" s="26">
        <f t="shared" si="4"/>
        <v>1</v>
      </c>
      <c r="Q29" s="26">
        <f t="shared" si="5"/>
        <v>0</v>
      </c>
      <c r="R29" s="44">
        <f t="shared" si="6"/>
        <v>1</v>
      </c>
    </row>
    <row r="30" spans="1:18" ht="17.25" customHeight="1">
      <c r="A30" s="79"/>
      <c r="B30" s="68"/>
      <c r="C30" s="70" t="s">
        <v>9</v>
      </c>
      <c r="D30" s="74"/>
      <c r="E30" s="75"/>
      <c r="F30" s="26">
        <f t="shared" si="8"/>
        <v>0</v>
      </c>
      <c r="G30" s="26">
        <v>3</v>
      </c>
      <c r="H30" s="26"/>
      <c r="I30" s="26">
        <f t="shared" si="9"/>
        <v>3</v>
      </c>
      <c r="J30" s="26"/>
      <c r="K30" s="26"/>
      <c r="L30" s="26">
        <f t="shared" si="2"/>
        <v>0</v>
      </c>
      <c r="M30" s="26"/>
      <c r="N30" s="26"/>
      <c r="O30" s="26">
        <f t="shared" si="3"/>
        <v>0</v>
      </c>
      <c r="P30" s="26">
        <f t="shared" si="4"/>
        <v>3</v>
      </c>
      <c r="Q30" s="26">
        <f t="shared" si="5"/>
        <v>0</v>
      </c>
      <c r="R30" s="44">
        <f t="shared" si="6"/>
        <v>3</v>
      </c>
    </row>
    <row r="31" spans="1:18" ht="17.25" customHeight="1">
      <c r="A31" s="79"/>
      <c r="B31" s="68"/>
      <c r="C31" s="70" t="s">
        <v>13</v>
      </c>
      <c r="D31" s="74"/>
      <c r="E31" s="75"/>
      <c r="F31" s="26">
        <f t="shared" si="8"/>
        <v>0</v>
      </c>
      <c r="G31" s="26">
        <v>1</v>
      </c>
      <c r="H31" s="26"/>
      <c r="I31" s="26">
        <f t="shared" si="9"/>
        <v>1</v>
      </c>
      <c r="J31" s="26"/>
      <c r="K31" s="26"/>
      <c r="L31" s="26">
        <f t="shared" si="2"/>
        <v>0</v>
      </c>
      <c r="M31" s="26"/>
      <c r="N31" s="26"/>
      <c r="O31" s="26">
        <f t="shared" si="3"/>
        <v>0</v>
      </c>
      <c r="P31" s="26">
        <f t="shared" si="4"/>
        <v>1</v>
      </c>
      <c r="Q31" s="26">
        <f t="shared" si="5"/>
        <v>0</v>
      </c>
      <c r="R31" s="44">
        <f t="shared" si="6"/>
        <v>1</v>
      </c>
    </row>
    <row r="32" spans="1:18" ht="17.25" customHeight="1">
      <c r="A32" s="79"/>
      <c r="B32" s="68" t="s">
        <v>183</v>
      </c>
      <c r="C32" s="42"/>
      <c r="D32" s="74"/>
      <c r="E32" s="7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4"/>
    </row>
    <row r="33" spans="1:18" ht="17.25" customHeight="1">
      <c r="A33" s="79"/>
      <c r="B33" s="68"/>
      <c r="C33" s="71" t="s">
        <v>5</v>
      </c>
      <c r="D33" s="74">
        <v>1</v>
      </c>
      <c r="E33" s="74">
        <v>1</v>
      </c>
      <c r="F33" s="26">
        <f t="shared" si="8"/>
        <v>2</v>
      </c>
      <c r="G33" s="26">
        <v>1</v>
      </c>
      <c r="H33" s="26"/>
      <c r="I33" s="26">
        <f t="shared" si="9"/>
        <v>1</v>
      </c>
      <c r="J33" s="26"/>
      <c r="K33" s="26">
        <v>1</v>
      </c>
      <c r="L33" s="26">
        <f t="shared" si="2"/>
        <v>1</v>
      </c>
      <c r="M33" s="26"/>
      <c r="N33" s="26"/>
      <c r="O33" s="26">
        <f t="shared" si="3"/>
        <v>0</v>
      </c>
      <c r="P33" s="26">
        <f t="shared" si="4"/>
        <v>2</v>
      </c>
      <c r="Q33" s="26">
        <f t="shared" si="5"/>
        <v>2</v>
      </c>
      <c r="R33" s="44">
        <f t="shared" si="6"/>
        <v>4</v>
      </c>
    </row>
    <row r="34" spans="1:18" ht="17.25" customHeight="1">
      <c r="A34" s="79"/>
      <c r="B34" s="68"/>
      <c r="C34" s="71" t="s">
        <v>11</v>
      </c>
      <c r="D34" s="74">
        <v>6</v>
      </c>
      <c r="E34" s="74">
        <v>1</v>
      </c>
      <c r="F34" s="26">
        <f t="shared" si="8"/>
        <v>7</v>
      </c>
      <c r="G34" s="26">
        <v>2</v>
      </c>
      <c r="H34" s="26">
        <v>1</v>
      </c>
      <c r="I34" s="26">
        <f t="shared" si="9"/>
        <v>3</v>
      </c>
      <c r="J34" s="26"/>
      <c r="K34" s="26"/>
      <c r="L34" s="26">
        <f t="shared" si="2"/>
        <v>0</v>
      </c>
      <c r="M34" s="26"/>
      <c r="N34" s="26"/>
      <c r="O34" s="26">
        <f t="shared" si="3"/>
        <v>0</v>
      </c>
      <c r="P34" s="26">
        <f t="shared" si="4"/>
        <v>8</v>
      </c>
      <c r="Q34" s="26">
        <f t="shared" si="5"/>
        <v>2</v>
      </c>
      <c r="R34" s="44">
        <f t="shared" si="6"/>
        <v>10</v>
      </c>
    </row>
    <row r="35" spans="1:18" ht="17.25" customHeight="1">
      <c r="A35" s="111"/>
      <c r="B35" s="112"/>
      <c r="C35" s="113" t="s">
        <v>12</v>
      </c>
      <c r="D35" s="105">
        <v>3</v>
      </c>
      <c r="E35" s="105">
        <v>3</v>
      </c>
      <c r="F35" s="27">
        <f t="shared" si="8"/>
        <v>6</v>
      </c>
      <c r="G35" s="27">
        <v>1</v>
      </c>
      <c r="H35" s="27">
        <v>6</v>
      </c>
      <c r="I35" s="27">
        <f t="shared" si="9"/>
        <v>7</v>
      </c>
      <c r="J35" s="27">
        <v>1</v>
      </c>
      <c r="K35" s="27">
        <v>2</v>
      </c>
      <c r="L35" s="27">
        <f t="shared" si="2"/>
        <v>3</v>
      </c>
      <c r="M35" s="27"/>
      <c r="N35" s="27"/>
      <c r="O35" s="27">
        <f t="shared" si="3"/>
        <v>0</v>
      </c>
      <c r="P35" s="27">
        <f t="shared" si="4"/>
        <v>5</v>
      </c>
      <c r="Q35" s="27">
        <f t="shared" si="5"/>
        <v>11</v>
      </c>
      <c r="R35" s="106">
        <f t="shared" si="6"/>
        <v>16</v>
      </c>
    </row>
    <row r="36" spans="1:18" ht="17.25" customHeight="1">
      <c r="A36" s="117"/>
      <c r="B36" s="118"/>
      <c r="C36" s="119" t="s">
        <v>121</v>
      </c>
      <c r="D36" s="120">
        <f>SUM(D13:D35)</f>
        <v>25</v>
      </c>
      <c r="E36" s="120">
        <f t="shared" ref="E36:R36" si="10">SUM(E13:E35)</f>
        <v>7</v>
      </c>
      <c r="F36" s="120">
        <f t="shared" si="8"/>
        <v>32</v>
      </c>
      <c r="G36" s="120">
        <f t="shared" si="10"/>
        <v>21</v>
      </c>
      <c r="H36" s="120">
        <f t="shared" si="10"/>
        <v>7</v>
      </c>
      <c r="I36" s="120">
        <f t="shared" si="9"/>
        <v>28</v>
      </c>
      <c r="J36" s="120">
        <f t="shared" si="10"/>
        <v>7</v>
      </c>
      <c r="K36" s="120">
        <f t="shared" si="10"/>
        <v>8</v>
      </c>
      <c r="L36" s="120">
        <f t="shared" si="2"/>
        <v>15</v>
      </c>
      <c r="M36" s="120">
        <f t="shared" si="10"/>
        <v>0</v>
      </c>
      <c r="N36" s="120">
        <f t="shared" si="10"/>
        <v>0</v>
      </c>
      <c r="O36" s="120">
        <f t="shared" si="3"/>
        <v>0</v>
      </c>
      <c r="P36" s="120">
        <f t="shared" si="10"/>
        <v>53</v>
      </c>
      <c r="Q36" s="120">
        <f t="shared" si="10"/>
        <v>22</v>
      </c>
      <c r="R36" s="120">
        <f t="shared" si="10"/>
        <v>75</v>
      </c>
    </row>
    <row r="37" spans="1:18" ht="17.25" customHeight="1">
      <c r="A37" s="114" t="s">
        <v>124</v>
      </c>
      <c r="B37" s="115"/>
      <c r="C37" s="116"/>
      <c r="D37" s="108"/>
      <c r="E37" s="107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>SUM(Q14:Q36)</f>
        <v>43</v>
      </c>
      <c r="R37" s="109"/>
    </row>
    <row r="38" spans="1:18" ht="17.25" customHeight="1">
      <c r="A38" s="79"/>
      <c r="B38" s="68" t="s">
        <v>185</v>
      </c>
      <c r="C38" s="71"/>
      <c r="D38" s="74"/>
      <c r="E38" s="7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4"/>
    </row>
    <row r="39" spans="1:18" ht="17.25" customHeight="1">
      <c r="A39" s="79"/>
      <c r="B39" s="42"/>
      <c r="C39" s="71" t="s">
        <v>23</v>
      </c>
      <c r="D39" s="74">
        <v>4</v>
      </c>
      <c r="E39" s="74">
        <v>3</v>
      </c>
      <c r="F39" s="26">
        <f t="shared" si="8"/>
        <v>7</v>
      </c>
      <c r="G39" s="26">
        <v>1</v>
      </c>
      <c r="H39" s="26"/>
      <c r="I39" s="26">
        <f t="shared" si="9"/>
        <v>1</v>
      </c>
      <c r="J39" s="26">
        <v>3</v>
      </c>
      <c r="K39" s="26">
        <v>2</v>
      </c>
      <c r="L39" s="26">
        <f t="shared" si="2"/>
        <v>5</v>
      </c>
      <c r="M39" s="26"/>
      <c r="N39" s="26"/>
      <c r="O39" s="26">
        <f t="shared" si="3"/>
        <v>0</v>
      </c>
      <c r="P39" s="26">
        <f t="shared" si="4"/>
        <v>8</v>
      </c>
      <c r="Q39" s="26">
        <f t="shared" si="5"/>
        <v>5</v>
      </c>
      <c r="R39" s="44">
        <f t="shared" si="6"/>
        <v>13</v>
      </c>
    </row>
    <row r="40" spans="1:18" ht="17.25" customHeight="1">
      <c r="A40" s="79"/>
      <c r="B40" s="68"/>
      <c r="C40" s="71" t="s">
        <v>24</v>
      </c>
      <c r="D40" s="74">
        <v>3</v>
      </c>
      <c r="E40" s="74">
        <v>3</v>
      </c>
      <c r="F40" s="26">
        <f t="shared" si="8"/>
        <v>6</v>
      </c>
      <c r="G40" s="26"/>
      <c r="H40" s="26">
        <v>1</v>
      </c>
      <c r="I40" s="26">
        <f t="shared" si="9"/>
        <v>1</v>
      </c>
      <c r="J40" s="26"/>
      <c r="K40" s="26">
        <v>1</v>
      </c>
      <c r="L40" s="26">
        <f t="shared" si="2"/>
        <v>1</v>
      </c>
      <c r="M40" s="26"/>
      <c r="N40" s="26"/>
      <c r="O40" s="26">
        <f t="shared" si="3"/>
        <v>0</v>
      </c>
      <c r="P40" s="26">
        <f t="shared" si="4"/>
        <v>3</v>
      </c>
      <c r="Q40" s="26">
        <f t="shared" si="5"/>
        <v>5</v>
      </c>
      <c r="R40" s="44">
        <f t="shared" si="6"/>
        <v>8</v>
      </c>
    </row>
    <row r="41" spans="1:18" ht="17.25" customHeight="1">
      <c r="A41" s="79"/>
      <c r="B41" s="68"/>
      <c r="C41" s="71" t="s">
        <v>25</v>
      </c>
      <c r="D41" s="74">
        <v>2</v>
      </c>
      <c r="E41" s="75"/>
      <c r="F41" s="26">
        <f t="shared" si="8"/>
        <v>2</v>
      </c>
      <c r="G41" s="26"/>
      <c r="H41" s="26"/>
      <c r="I41" s="26">
        <f t="shared" si="9"/>
        <v>0</v>
      </c>
      <c r="J41" s="26"/>
      <c r="K41" s="26"/>
      <c r="L41" s="26">
        <f t="shared" si="2"/>
        <v>0</v>
      </c>
      <c r="M41" s="26"/>
      <c r="N41" s="26"/>
      <c r="O41" s="26">
        <f t="shared" si="3"/>
        <v>0</v>
      </c>
      <c r="P41" s="26">
        <f t="shared" si="4"/>
        <v>2</v>
      </c>
      <c r="Q41" s="26">
        <f t="shared" si="5"/>
        <v>0</v>
      </c>
      <c r="R41" s="44">
        <f t="shared" si="6"/>
        <v>2</v>
      </c>
    </row>
    <row r="42" spans="1:18" ht="17.25" customHeight="1">
      <c r="A42" s="79"/>
      <c r="B42" s="68"/>
      <c r="C42" s="71" t="s">
        <v>26</v>
      </c>
      <c r="D42" s="74">
        <v>1</v>
      </c>
      <c r="E42" s="75"/>
      <c r="F42" s="26">
        <f t="shared" si="8"/>
        <v>1</v>
      </c>
      <c r="G42" s="26"/>
      <c r="H42" s="26">
        <v>2</v>
      </c>
      <c r="I42" s="26">
        <f t="shared" si="9"/>
        <v>2</v>
      </c>
      <c r="J42" s="26"/>
      <c r="K42" s="26">
        <v>1</v>
      </c>
      <c r="L42" s="26">
        <f t="shared" si="2"/>
        <v>1</v>
      </c>
      <c r="M42" s="26"/>
      <c r="N42" s="26"/>
      <c r="O42" s="26">
        <f t="shared" si="3"/>
        <v>0</v>
      </c>
      <c r="P42" s="26">
        <f t="shared" si="4"/>
        <v>1</v>
      </c>
      <c r="Q42" s="26">
        <f t="shared" si="5"/>
        <v>3</v>
      </c>
      <c r="R42" s="44">
        <f t="shared" si="6"/>
        <v>4</v>
      </c>
    </row>
    <row r="43" spans="1:18" ht="17.25" customHeight="1">
      <c r="A43" s="79"/>
      <c r="B43" s="68"/>
      <c r="C43" s="71" t="s">
        <v>27</v>
      </c>
      <c r="D43" s="75"/>
      <c r="E43" s="74">
        <v>2</v>
      </c>
      <c r="F43" s="26">
        <f t="shared" si="8"/>
        <v>2</v>
      </c>
      <c r="G43" s="26">
        <v>1</v>
      </c>
      <c r="H43" s="26">
        <v>2</v>
      </c>
      <c r="I43" s="26">
        <f t="shared" si="9"/>
        <v>3</v>
      </c>
      <c r="J43" s="26"/>
      <c r="K43" s="26">
        <v>6</v>
      </c>
      <c r="L43" s="26">
        <f t="shared" si="2"/>
        <v>6</v>
      </c>
      <c r="M43" s="26"/>
      <c r="N43" s="26"/>
      <c r="O43" s="26">
        <f t="shared" si="3"/>
        <v>0</v>
      </c>
      <c r="P43" s="26">
        <f t="shared" si="4"/>
        <v>1</v>
      </c>
      <c r="Q43" s="26">
        <f t="shared" si="5"/>
        <v>10</v>
      </c>
      <c r="R43" s="44">
        <f t="shared" si="6"/>
        <v>11</v>
      </c>
    </row>
    <row r="44" spans="1:18" ht="17.25" customHeight="1">
      <c r="A44" s="79"/>
      <c r="B44" s="68"/>
      <c r="C44" s="71" t="s">
        <v>28</v>
      </c>
      <c r="D44" s="75"/>
      <c r="E44" s="74">
        <v>1</v>
      </c>
      <c r="F44" s="26">
        <f t="shared" si="8"/>
        <v>1</v>
      </c>
      <c r="G44" s="26">
        <v>1</v>
      </c>
      <c r="H44" s="26">
        <v>3</v>
      </c>
      <c r="I44" s="26">
        <f t="shared" si="9"/>
        <v>4</v>
      </c>
      <c r="J44" s="26"/>
      <c r="K44" s="26">
        <v>5</v>
      </c>
      <c r="L44" s="26">
        <f t="shared" si="2"/>
        <v>5</v>
      </c>
      <c r="M44" s="26"/>
      <c r="N44" s="26"/>
      <c r="O44" s="26">
        <f t="shared" si="3"/>
        <v>0</v>
      </c>
      <c r="P44" s="26">
        <f t="shared" si="4"/>
        <v>1</v>
      </c>
      <c r="Q44" s="26">
        <f t="shared" si="5"/>
        <v>9</v>
      </c>
      <c r="R44" s="44">
        <f t="shared" si="6"/>
        <v>10</v>
      </c>
    </row>
    <row r="45" spans="1:18" ht="17.25" customHeight="1">
      <c r="A45" s="111"/>
      <c r="B45" s="112"/>
      <c r="C45" s="113" t="s">
        <v>30</v>
      </c>
      <c r="D45" s="105">
        <v>1</v>
      </c>
      <c r="E45" s="104"/>
      <c r="F45" s="27">
        <f t="shared" si="8"/>
        <v>1</v>
      </c>
      <c r="G45" s="27">
        <v>3</v>
      </c>
      <c r="H45" s="27"/>
      <c r="I45" s="27">
        <f t="shared" si="9"/>
        <v>3</v>
      </c>
      <c r="J45" s="27"/>
      <c r="K45" s="27">
        <v>1</v>
      </c>
      <c r="L45" s="27">
        <f t="shared" si="2"/>
        <v>1</v>
      </c>
      <c r="M45" s="27"/>
      <c r="N45" s="27"/>
      <c r="O45" s="27">
        <f t="shared" si="3"/>
        <v>0</v>
      </c>
      <c r="P45" s="27">
        <f t="shared" si="4"/>
        <v>4</v>
      </c>
      <c r="Q45" s="27">
        <f t="shared" si="5"/>
        <v>1</v>
      </c>
      <c r="R45" s="106">
        <f t="shared" si="6"/>
        <v>5</v>
      </c>
    </row>
    <row r="46" spans="1:18" ht="17.25" customHeight="1">
      <c r="A46" s="117"/>
      <c r="B46" s="129"/>
      <c r="C46" s="119" t="s">
        <v>121</v>
      </c>
      <c r="D46" s="120">
        <f>SUM(D39:D45)</f>
        <v>11</v>
      </c>
      <c r="E46" s="120">
        <f t="shared" ref="E46:R46" si="11">SUM(E39:E45)</f>
        <v>9</v>
      </c>
      <c r="F46" s="120">
        <f t="shared" si="11"/>
        <v>20</v>
      </c>
      <c r="G46" s="120">
        <f t="shared" si="11"/>
        <v>6</v>
      </c>
      <c r="H46" s="120">
        <f t="shared" si="11"/>
        <v>8</v>
      </c>
      <c r="I46" s="120">
        <f t="shared" si="11"/>
        <v>14</v>
      </c>
      <c r="J46" s="120">
        <f t="shared" si="11"/>
        <v>3</v>
      </c>
      <c r="K46" s="120">
        <f t="shared" si="11"/>
        <v>16</v>
      </c>
      <c r="L46" s="120">
        <f t="shared" si="11"/>
        <v>19</v>
      </c>
      <c r="M46" s="120">
        <f t="shared" si="11"/>
        <v>0</v>
      </c>
      <c r="N46" s="120">
        <f t="shared" si="11"/>
        <v>0</v>
      </c>
      <c r="O46" s="120">
        <f t="shared" si="11"/>
        <v>0</v>
      </c>
      <c r="P46" s="120">
        <f t="shared" si="11"/>
        <v>20</v>
      </c>
      <c r="Q46" s="120">
        <f t="shared" si="11"/>
        <v>33</v>
      </c>
      <c r="R46" s="120">
        <f t="shared" si="11"/>
        <v>53</v>
      </c>
    </row>
    <row r="47" spans="1:18" ht="17.25" customHeight="1">
      <c r="A47" s="114" t="s">
        <v>125</v>
      </c>
      <c r="B47" s="128"/>
      <c r="C47" s="116"/>
      <c r="D47" s="108"/>
      <c r="E47" s="107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109"/>
    </row>
    <row r="48" spans="1:18" ht="17.25" customHeight="1">
      <c r="A48" s="79"/>
      <c r="B48" s="68" t="s">
        <v>187</v>
      </c>
      <c r="C48" s="71"/>
      <c r="D48" s="74"/>
      <c r="E48" s="75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4"/>
    </row>
    <row r="49" spans="1:18" ht="17.25" customHeight="1">
      <c r="A49" s="79"/>
      <c r="B49" s="68"/>
      <c r="C49" s="71" t="s">
        <v>147</v>
      </c>
      <c r="D49" s="74">
        <v>2</v>
      </c>
      <c r="E49" s="75"/>
      <c r="F49" s="26">
        <f t="shared" si="8"/>
        <v>2</v>
      </c>
      <c r="G49" s="26"/>
      <c r="H49" s="26">
        <v>1</v>
      </c>
      <c r="I49" s="26">
        <f t="shared" si="9"/>
        <v>1</v>
      </c>
      <c r="J49" s="26">
        <v>1</v>
      </c>
      <c r="K49" s="26"/>
      <c r="L49" s="26">
        <f t="shared" si="2"/>
        <v>1</v>
      </c>
      <c r="M49" s="26"/>
      <c r="N49" s="26"/>
      <c r="O49" s="26">
        <f t="shared" si="3"/>
        <v>0</v>
      </c>
      <c r="P49" s="26">
        <f t="shared" si="4"/>
        <v>3</v>
      </c>
      <c r="Q49" s="26">
        <f t="shared" si="5"/>
        <v>1</v>
      </c>
      <c r="R49" s="44">
        <f t="shared" si="6"/>
        <v>4</v>
      </c>
    </row>
    <row r="50" spans="1:18" ht="17.25" customHeight="1">
      <c r="A50" s="79"/>
      <c r="B50" s="68"/>
      <c r="C50" s="71" t="s">
        <v>33</v>
      </c>
      <c r="D50" s="74">
        <v>1</v>
      </c>
      <c r="E50" s="75"/>
      <c r="F50" s="26">
        <f t="shared" si="8"/>
        <v>1</v>
      </c>
      <c r="G50" s="26">
        <v>1</v>
      </c>
      <c r="H50" s="26"/>
      <c r="I50" s="26">
        <f t="shared" si="9"/>
        <v>1</v>
      </c>
      <c r="J50" s="26"/>
      <c r="K50" s="26"/>
      <c r="L50" s="26">
        <f t="shared" si="2"/>
        <v>0</v>
      </c>
      <c r="M50" s="26"/>
      <c r="N50" s="26"/>
      <c r="O50" s="26">
        <f t="shared" si="3"/>
        <v>0</v>
      </c>
      <c r="P50" s="26">
        <f t="shared" si="4"/>
        <v>2</v>
      </c>
      <c r="Q50" s="26">
        <f t="shared" si="5"/>
        <v>0</v>
      </c>
      <c r="R50" s="44">
        <f t="shared" si="6"/>
        <v>2</v>
      </c>
    </row>
    <row r="51" spans="1:18" ht="17.25" customHeight="1">
      <c r="A51" s="79"/>
      <c r="B51" s="68"/>
      <c r="C51" s="71" t="s">
        <v>15</v>
      </c>
      <c r="D51" s="74"/>
      <c r="E51" s="75"/>
      <c r="F51" s="26">
        <f t="shared" si="8"/>
        <v>0</v>
      </c>
      <c r="G51" s="26"/>
      <c r="H51" s="26"/>
      <c r="I51" s="26">
        <f t="shared" si="9"/>
        <v>0</v>
      </c>
      <c r="J51" s="26">
        <v>1</v>
      </c>
      <c r="K51" s="26"/>
      <c r="L51" s="26">
        <f t="shared" si="2"/>
        <v>1</v>
      </c>
      <c r="M51" s="26"/>
      <c r="N51" s="26"/>
      <c r="O51" s="26">
        <f t="shared" si="3"/>
        <v>0</v>
      </c>
      <c r="P51" s="26">
        <f t="shared" si="4"/>
        <v>1</v>
      </c>
      <c r="Q51" s="26">
        <f t="shared" si="5"/>
        <v>0</v>
      </c>
      <c r="R51" s="44">
        <f t="shared" si="6"/>
        <v>1</v>
      </c>
    </row>
    <row r="52" spans="1:18" ht="17.25" customHeight="1">
      <c r="A52" s="79"/>
      <c r="B52" s="68"/>
      <c r="C52" s="71" t="s">
        <v>148</v>
      </c>
      <c r="D52" s="74">
        <v>2</v>
      </c>
      <c r="E52" s="74">
        <v>1</v>
      </c>
      <c r="F52" s="26">
        <f t="shared" si="8"/>
        <v>3</v>
      </c>
      <c r="G52" s="26">
        <v>1</v>
      </c>
      <c r="H52" s="26">
        <v>1</v>
      </c>
      <c r="I52" s="26">
        <f t="shared" si="9"/>
        <v>2</v>
      </c>
      <c r="J52" s="26"/>
      <c r="K52" s="26"/>
      <c r="L52" s="26">
        <f t="shared" si="2"/>
        <v>0</v>
      </c>
      <c r="M52" s="26"/>
      <c r="N52" s="26"/>
      <c r="O52" s="26">
        <f t="shared" si="3"/>
        <v>0</v>
      </c>
      <c r="P52" s="26">
        <f t="shared" si="4"/>
        <v>3</v>
      </c>
      <c r="Q52" s="26">
        <f t="shared" si="5"/>
        <v>2</v>
      </c>
      <c r="R52" s="44">
        <f t="shared" si="6"/>
        <v>5</v>
      </c>
    </row>
    <row r="53" spans="1:18" ht="17.25" customHeight="1">
      <c r="A53" s="79"/>
      <c r="B53" s="68"/>
      <c r="C53" s="71" t="s">
        <v>149</v>
      </c>
      <c r="D53" s="74">
        <v>1</v>
      </c>
      <c r="E53" s="75"/>
      <c r="F53" s="26">
        <f t="shared" si="8"/>
        <v>1</v>
      </c>
      <c r="G53" s="26">
        <v>1</v>
      </c>
      <c r="H53" s="26"/>
      <c r="I53" s="26">
        <f t="shared" si="9"/>
        <v>1</v>
      </c>
      <c r="J53" s="26"/>
      <c r="K53" s="26"/>
      <c r="L53" s="26">
        <f t="shared" si="2"/>
        <v>0</v>
      </c>
      <c r="M53" s="26"/>
      <c r="N53" s="26"/>
      <c r="O53" s="26">
        <f t="shared" si="3"/>
        <v>0</v>
      </c>
      <c r="P53" s="26">
        <f t="shared" si="4"/>
        <v>2</v>
      </c>
      <c r="Q53" s="26">
        <f t="shared" si="5"/>
        <v>0</v>
      </c>
      <c r="R53" s="44">
        <f t="shared" si="6"/>
        <v>2</v>
      </c>
    </row>
    <row r="54" spans="1:18" ht="17.25" customHeight="1">
      <c r="A54" s="79"/>
      <c r="B54" s="68"/>
      <c r="C54" s="71" t="s">
        <v>154</v>
      </c>
      <c r="D54" s="74">
        <v>2</v>
      </c>
      <c r="E54" s="75"/>
      <c r="F54" s="26">
        <f t="shared" si="8"/>
        <v>2</v>
      </c>
      <c r="G54" s="26">
        <v>2</v>
      </c>
      <c r="H54" s="26"/>
      <c r="I54" s="26">
        <f t="shared" si="9"/>
        <v>2</v>
      </c>
      <c r="J54" s="26"/>
      <c r="K54" s="26"/>
      <c r="L54" s="26">
        <f t="shared" si="2"/>
        <v>0</v>
      </c>
      <c r="M54" s="26"/>
      <c r="N54" s="26"/>
      <c r="O54" s="26">
        <f t="shared" si="3"/>
        <v>0</v>
      </c>
      <c r="P54" s="26">
        <f t="shared" si="4"/>
        <v>4</v>
      </c>
      <c r="Q54" s="26">
        <f t="shared" si="5"/>
        <v>0</v>
      </c>
      <c r="R54" s="44">
        <f t="shared" si="6"/>
        <v>4</v>
      </c>
    </row>
    <row r="55" spans="1:18" ht="17.25" customHeight="1">
      <c r="A55" s="79"/>
      <c r="B55" s="68"/>
      <c r="C55" s="71" t="s">
        <v>155</v>
      </c>
      <c r="D55" s="74"/>
      <c r="E55" s="75"/>
      <c r="F55" s="26">
        <f t="shared" si="8"/>
        <v>0</v>
      </c>
      <c r="G55" s="26"/>
      <c r="H55" s="26"/>
      <c r="I55" s="26">
        <f t="shared" si="9"/>
        <v>0</v>
      </c>
      <c r="J55" s="26"/>
      <c r="K55" s="26">
        <v>1</v>
      </c>
      <c r="L55" s="26">
        <f t="shared" si="2"/>
        <v>1</v>
      </c>
      <c r="M55" s="26"/>
      <c r="N55" s="26"/>
      <c r="O55" s="26">
        <f t="shared" si="3"/>
        <v>0</v>
      </c>
      <c r="P55" s="26">
        <f t="shared" si="4"/>
        <v>0</v>
      </c>
      <c r="Q55" s="26">
        <f t="shared" si="5"/>
        <v>1</v>
      </c>
      <c r="R55" s="44">
        <f t="shared" si="6"/>
        <v>1</v>
      </c>
    </row>
    <row r="56" spans="1:18" ht="17.25" customHeight="1">
      <c r="A56" s="79"/>
      <c r="B56" s="68"/>
      <c r="C56" s="71" t="s">
        <v>21</v>
      </c>
      <c r="D56" s="74"/>
      <c r="E56" s="75"/>
      <c r="F56" s="26">
        <f t="shared" si="8"/>
        <v>0</v>
      </c>
      <c r="G56" s="26">
        <v>3</v>
      </c>
      <c r="H56" s="26"/>
      <c r="I56" s="26">
        <f t="shared" si="9"/>
        <v>3</v>
      </c>
      <c r="J56" s="26"/>
      <c r="K56" s="26"/>
      <c r="L56" s="26">
        <f t="shared" si="2"/>
        <v>0</v>
      </c>
      <c r="M56" s="26"/>
      <c r="N56" s="26"/>
      <c r="O56" s="26">
        <f t="shared" si="3"/>
        <v>0</v>
      </c>
      <c r="P56" s="26">
        <f t="shared" si="4"/>
        <v>3</v>
      </c>
      <c r="Q56" s="26">
        <f t="shared" si="5"/>
        <v>0</v>
      </c>
      <c r="R56" s="44">
        <f t="shared" si="6"/>
        <v>3</v>
      </c>
    </row>
    <row r="57" spans="1:18" ht="17.25" customHeight="1">
      <c r="A57" s="79"/>
      <c r="B57" s="68"/>
      <c r="C57" s="71" t="s">
        <v>158</v>
      </c>
      <c r="D57" s="74"/>
      <c r="E57" s="75"/>
      <c r="F57" s="26">
        <f t="shared" si="8"/>
        <v>0</v>
      </c>
      <c r="G57" s="26">
        <v>1</v>
      </c>
      <c r="H57" s="26">
        <v>1</v>
      </c>
      <c r="I57" s="26">
        <f t="shared" si="9"/>
        <v>2</v>
      </c>
      <c r="J57" s="26"/>
      <c r="K57" s="26"/>
      <c r="L57" s="26">
        <f t="shared" si="2"/>
        <v>0</v>
      </c>
      <c r="M57" s="26"/>
      <c r="N57" s="26"/>
      <c r="O57" s="26">
        <f t="shared" si="3"/>
        <v>0</v>
      </c>
      <c r="P57" s="26">
        <f t="shared" si="4"/>
        <v>1</v>
      </c>
      <c r="Q57" s="26">
        <f t="shared" si="5"/>
        <v>1</v>
      </c>
      <c r="R57" s="44">
        <f t="shared" si="6"/>
        <v>2</v>
      </c>
    </row>
    <row r="58" spans="1:18" ht="17.25" customHeight="1">
      <c r="A58" s="79"/>
      <c r="B58" s="68" t="s">
        <v>186</v>
      </c>
      <c r="C58" s="71"/>
      <c r="D58" s="74"/>
      <c r="E58" s="75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4"/>
    </row>
    <row r="59" spans="1:18" ht="17.25" customHeight="1">
      <c r="A59" s="79"/>
      <c r="B59" s="68"/>
      <c r="C59" s="71" t="s">
        <v>31</v>
      </c>
      <c r="D59" s="74">
        <v>3</v>
      </c>
      <c r="E59" s="74">
        <v>2</v>
      </c>
      <c r="F59" s="26">
        <f t="shared" si="8"/>
        <v>5</v>
      </c>
      <c r="G59" s="26">
        <v>5</v>
      </c>
      <c r="H59" s="26"/>
      <c r="I59" s="26">
        <f t="shared" si="9"/>
        <v>5</v>
      </c>
      <c r="J59" s="26"/>
      <c r="K59" s="26"/>
      <c r="L59" s="26">
        <f t="shared" si="2"/>
        <v>0</v>
      </c>
      <c r="M59" s="26"/>
      <c r="N59" s="26"/>
      <c r="O59" s="26">
        <f t="shared" si="3"/>
        <v>0</v>
      </c>
      <c r="P59" s="26">
        <f t="shared" si="4"/>
        <v>8</v>
      </c>
      <c r="Q59" s="26">
        <f t="shared" si="5"/>
        <v>2</v>
      </c>
      <c r="R59" s="44">
        <f t="shared" si="6"/>
        <v>10</v>
      </c>
    </row>
    <row r="60" spans="1:18" ht="17.25" customHeight="1">
      <c r="A60" s="79"/>
      <c r="B60" s="68"/>
      <c r="C60" s="71" t="s">
        <v>32</v>
      </c>
      <c r="D60" s="74">
        <v>1</v>
      </c>
      <c r="E60" s="75"/>
      <c r="F60" s="26">
        <f t="shared" si="8"/>
        <v>1</v>
      </c>
      <c r="G60" s="26">
        <v>2</v>
      </c>
      <c r="H60" s="26"/>
      <c r="I60" s="26">
        <f t="shared" si="9"/>
        <v>2</v>
      </c>
      <c r="J60" s="26">
        <v>1</v>
      </c>
      <c r="K60" s="26">
        <v>1</v>
      </c>
      <c r="L60" s="26">
        <f t="shared" si="2"/>
        <v>2</v>
      </c>
      <c r="M60" s="26"/>
      <c r="N60" s="26"/>
      <c r="O60" s="26">
        <f t="shared" si="3"/>
        <v>0</v>
      </c>
      <c r="P60" s="26">
        <f t="shared" si="4"/>
        <v>4</v>
      </c>
      <c r="Q60" s="26">
        <f t="shared" si="5"/>
        <v>1</v>
      </c>
      <c r="R60" s="44">
        <f t="shared" si="6"/>
        <v>5</v>
      </c>
    </row>
    <row r="61" spans="1:18" ht="17.25" customHeight="1">
      <c r="A61" s="79"/>
      <c r="B61" s="68"/>
      <c r="C61" s="71" t="s">
        <v>14</v>
      </c>
      <c r="D61" s="74">
        <v>6</v>
      </c>
      <c r="E61" s="74">
        <v>1</v>
      </c>
      <c r="F61" s="26">
        <f t="shared" si="8"/>
        <v>7</v>
      </c>
      <c r="G61" s="26">
        <v>4</v>
      </c>
      <c r="H61" s="26"/>
      <c r="I61" s="26">
        <f t="shared" si="9"/>
        <v>4</v>
      </c>
      <c r="J61" s="26">
        <v>5</v>
      </c>
      <c r="K61" s="26">
        <v>1</v>
      </c>
      <c r="L61" s="26">
        <f t="shared" si="2"/>
        <v>6</v>
      </c>
      <c r="M61" s="26"/>
      <c r="N61" s="26"/>
      <c r="O61" s="26">
        <f t="shared" si="3"/>
        <v>0</v>
      </c>
      <c r="P61" s="26">
        <f t="shared" si="4"/>
        <v>15</v>
      </c>
      <c r="Q61" s="26">
        <f t="shared" si="5"/>
        <v>2</v>
      </c>
      <c r="R61" s="44">
        <f t="shared" si="6"/>
        <v>17</v>
      </c>
    </row>
    <row r="62" spans="1:18" ht="17.25" customHeight="1">
      <c r="A62" s="79"/>
      <c r="B62" s="68"/>
      <c r="C62" s="71" t="s">
        <v>33</v>
      </c>
      <c r="D62" s="74">
        <v>3</v>
      </c>
      <c r="E62" s="74">
        <v>2</v>
      </c>
      <c r="F62" s="26">
        <f t="shared" si="8"/>
        <v>5</v>
      </c>
      <c r="G62" s="26">
        <v>1</v>
      </c>
      <c r="H62" s="26"/>
      <c r="I62" s="26">
        <f t="shared" si="9"/>
        <v>1</v>
      </c>
      <c r="J62" s="26">
        <v>4</v>
      </c>
      <c r="K62" s="26">
        <v>3</v>
      </c>
      <c r="L62" s="26">
        <f t="shared" si="2"/>
        <v>7</v>
      </c>
      <c r="M62" s="26"/>
      <c r="N62" s="26"/>
      <c r="O62" s="26">
        <f t="shared" si="3"/>
        <v>0</v>
      </c>
      <c r="P62" s="26">
        <f t="shared" si="4"/>
        <v>8</v>
      </c>
      <c r="Q62" s="26">
        <f t="shared" si="5"/>
        <v>5</v>
      </c>
      <c r="R62" s="44">
        <f t="shared" si="6"/>
        <v>13</v>
      </c>
    </row>
    <row r="63" spans="1:18" ht="17.25" customHeight="1">
      <c r="A63" s="79"/>
      <c r="B63" s="68"/>
      <c r="C63" s="71" t="s">
        <v>34</v>
      </c>
      <c r="D63" s="75"/>
      <c r="E63" s="74">
        <v>1</v>
      </c>
      <c r="F63" s="26">
        <f t="shared" si="8"/>
        <v>1</v>
      </c>
      <c r="G63" s="26"/>
      <c r="H63" s="26"/>
      <c r="I63" s="26">
        <f t="shared" si="9"/>
        <v>0</v>
      </c>
      <c r="J63" s="26">
        <v>2</v>
      </c>
      <c r="K63" s="26">
        <v>1</v>
      </c>
      <c r="L63" s="26">
        <f t="shared" si="2"/>
        <v>3</v>
      </c>
      <c r="M63" s="26"/>
      <c r="N63" s="26"/>
      <c r="O63" s="26">
        <f t="shared" si="3"/>
        <v>0</v>
      </c>
      <c r="P63" s="26">
        <f t="shared" si="4"/>
        <v>2</v>
      </c>
      <c r="Q63" s="26">
        <f t="shared" si="5"/>
        <v>2</v>
      </c>
      <c r="R63" s="44">
        <f t="shared" si="6"/>
        <v>4</v>
      </c>
    </row>
    <row r="64" spans="1:18" ht="17.25" customHeight="1">
      <c r="A64" s="79"/>
      <c r="B64" s="68"/>
      <c r="C64" s="71" t="s">
        <v>35</v>
      </c>
      <c r="D64" s="74">
        <v>2</v>
      </c>
      <c r="E64" s="74">
        <v>1</v>
      </c>
      <c r="F64" s="26">
        <f t="shared" si="8"/>
        <v>3</v>
      </c>
      <c r="G64" s="26"/>
      <c r="H64" s="26">
        <v>1</v>
      </c>
      <c r="I64" s="26">
        <f t="shared" si="9"/>
        <v>1</v>
      </c>
      <c r="J64" s="26">
        <v>1</v>
      </c>
      <c r="K64" s="26"/>
      <c r="L64" s="26">
        <f t="shared" si="2"/>
        <v>1</v>
      </c>
      <c r="M64" s="26"/>
      <c r="N64" s="26"/>
      <c r="O64" s="26">
        <f t="shared" si="3"/>
        <v>0</v>
      </c>
      <c r="P64" s="26">
        <f t="shared" si="4"/>
        <v>3</v>
      </c>
      <c r="Q64" s="26">
        <f t="shared" si="5"/>
        <v>2</v>
      </c>
      <c r="R64" s="44">
        <f t="shared" si="6"/>
        <v>5</v>
      </c>
    </row>
    <row r="65" spans="1:18" ht="17.25" customHeight="1">
      <c r="A65" s="79"/>
      <c r="B65" s="68"/>
      <c r="C65" s="71" t="s">
        <v>15</v>
      </c>
      <c r="D65" s="74">
        <v>2</v>
      </c>
      <c r="E65" s="75"/>
      <c r="F65" s="26">
        <f t="shared" si="8"/>
        <v>2</v>
      </c>
      <c r="G65" s="26">
        <v>6</v>
      </c>
      <c r="H65" s="26"/>
      <c r="I65" s="26">
        <f t="shared" si="9"/>
        <v>6</v>
      </c>
      <c r="J65" s="26">
        <v>5</v>
      </c>
      <c r="K65" s="26"/>
      <c r="L65" s="26">
        <f t="shared" si="2"/>
        <v>5</v>
      </c>
      <c r="M65" s="26"/>
      <c r="N65" s="26"/>
      <c r="O65" s="26">
        <f t="shared" si="3"/>
        <v>0</v>
      </c>
      <c r="P65" s="26">
        <f t="shared" si="4"/>
        <v>13</v>
      </c>
      <c r="Q65" s="26">
        <f t="shared" si="5"/>
        <v>0</v>
      </c>
      <c r="R65" s="44">
        <f t="shared" si="6"/>
        <v>13</v>
      </c>
    </row>
    <row r="66" spans="1:18" ht="17.25" customHeight="1">
      <c r="A66" s="79"/>
      <c r="B66" s="68"/>
      <c r="C66" s="71" t="s">
        <v>37</v>
      </c>
      <c r="D66" s="74">
        <v>3</v>
      </c>
      <c r="E66" s="75"/>
      <c r="F66" s="26">
        <f t="shared" si="8"/>
        <v>3</v>
      </c>
      <c r="G66" s="26"/>
      <c r="H66" s="26"/>
      <c r="I66" s="26">
        <f t="shared" si="9"/>
        <v>0</v>
      </c>
      <c r="J66" s="26"/>
      <c r="K66" s="26"/>
      <c r="L66" s="26">
        <f t="shared" si="2"/>
        <v>0</v>
      </c>
      <c r="M66" s="26"/>
      <c r="N66" s="26"/>
      <c r="O66" s="26">
        <f t="shared" si="3"/>
        <v>0</v>
      </c>
      <c r="P66" s="26">
        <f t="shared" si="4"/>
        <v>3</v>
      </c>
      <c r="Q66" s="26">
        <f t="shared" si="5"/>
        <v>0</v>
      </c>
      <c r="R66" s="44">
        <f t="shared" si="6"/>
        <v>3</v>
      </c>
    </row>
    <row r="67" spans="1:18" ht="17.25" customHeight="1">
      <c r="A67" s="79"/>
      <c r="B67" s="68"/>
      <c r="C67" s="71" t="s">
        <v>38</v>
      </c>
      <c r="D67" s="74">
        <v>2</v>
      </c>
      <c r="E67" s="75"/>
      <c r="F67" s="26">
        <f t="shared" si="8"/>
        <v>2</v>
      </c>
      <c r="G67" s="26">
        <v>2</v>
      </c>
      <c r="H67" s="26"/>
      <c r="I67" s="26">
        <f t="shared" si="9"/>
        <v>2</v>
      </c>
      <c r="J67" s="26">
        <v>1</v>
      </c>
      <c r="K67" s="26">
        <v>1</v>
      </c>
      <c r="L67" s="26">
        <f t="shared" si="2"/>
        <v>2</v>
      </c>
      <c r="M67" s="26"/>
      <c r="N67" s="26"/>
      <c r="O67" s="26">
        <f t="shared" si="3"/>
        <v>0</v>
      </c>
      <c r="P67" s="26">
        <f t="shared" si="4"/>
        <v>5</v>
      </c>
      <c r="Q67" s="26">
        <f t="shared" si="5"/>
        <v>1</v>
      </c>
      <c r="R67" s="44">
        <f t="shared" si="6"/>
        <v>6</v>
      </c>
    </row>
    <row r="68" spans="1:18" ht="17.25" customHeight="1">
      <c r="A68" s="79"/>
      <c r="B68" s="68"/>
      <c r="C68" s="71" t="s">
        <v>39</v>
      </c>
      <c r="D68" s="74"/>
      <c r="E68" s="75"/>
      <c r="F68" s="26">
        <f t="shared" si="8"/>
        <v>0</v>
      </c>
      <c r="G68" s="26">
        <v>1</v>
      </c>
      <c r="H68" s="26"/>
      <c r="I68" s="26">
        <f t="shared" si="9"/>
        <v>1</v>
      </c>
      <c r="J68" s="26"/>
      <c r="K68" s="26"/>
      <c r="L68" s="26">
        <f t="shared" si="2"/>
        <v>0</v>
      </c>
      <c r="M68" s="26"/>
      <c r="N68" s="26"/>
      <c r="O68" s="26">
        <f t="shared" si="3"/>
        <v>0</v>
      </c>
      <c r="P68" s="26">
        <f t="shared" si="4"/>
        <v>1</v>
      </c>
      <c r="Q68" s="26">
        <f t="shared" si="5"/>
        <v>0</v>
      </c>
      <c r="R68" s="44">
        <f t="shared" si="6"/>
        <v>1</v>
      </c>
    </row>
    <row r="69" spans="1:18" ht="17.25" customHeight="1">
      <c r="A69" s="79"/>
      <c r="B69" s="68"/>
      <c r="C69" s="71" t="s">
        <v>16</v>
      </c>
      <c r="D69" s="74">
        <v>3</v>
      </c>
      <c r="E69" s="75"/>
      <c r="F69" s="26">
        <f t="shared" si="8"/>
        <v>3</v>
      </c>
      <c r="G69" s="26"/>
      <c r="H69" s="26"/>
      <c r="I69" s="26">
        <f t="shared" si="9"/>
        <v>0</v>
      </c>
      <c r="J69" s="26">
        <v>1</v>
      </c>
      <c r="K69" s="26"/>
      <c r="L69" s="26">
        <f t="shared" si="2"/>
        <v>1</v>
      </c>
      <c r="M69" s="26"/>
      <c r="N69" s="26"/>
      <c r="O69" s="26">
        <f t="shared" si="3"/>
        <v>0</v>
      </c>
      <c r="P69" s="26">
        <f t="shared" si="4"/>
        <v>4</v>
      </c>
      <c r="Q69" s="26">
        <f t="shared" si="5"/>
        <v>0</v>
      </c>
      <c r="R69" s="44">
        <f t="shared" si="6"/>
        <v>4</v>
      </c>
    </row>
    <row r="70" spans="1:18" ht="17.25" customHeight="1">
      <c r="A70" s="79"/>
      <c r="B70" s="68"/>
      <c r="C70" s="71" t="s">
        <v>17</v>
      </c>
      <c r="D70" s="74">
        <v>2</v>
      </c>
      <c r="E70" s="75"/>
      <c r="F70" s="26">
        <f t="shared" si="8"/>
        <v>2</v>
      </c>
      <c r="G70" s="26">
        <v>6</v>
      </c>
      <c r="H70" s="26"/>
      <c r="I70" s="26">
        <f t="shared" si="9"/>
        <v>6</v>
      </c>
      <c r="J70" s="26">
        <v>1</v>
      </c>
      <c r="K70" s="26"/>
      <c r="L70" s="26">
        <f t="shared" ref="L70:L133" si="12">SUM(J70:K70)</f>
        <v>1</v>
      </c>
      <c r="M70" s="26"/>
      <c r="N70" s="26">
        <v>1</v>
      </c>
      <c r="O70" s="26">
        <f t="shared" si="3"/>
        <v>1</v>
      </c>
      <c r="P70" s="26">
        <f t="shared" si="4"/>
        <v>9</v>
      </c>
      <c r="Q70" s="26">
        <f t="shared" si="5"/>
        <v>1</v>
      </c>
      <c r="R70" s="44">
        <f t="shared" si="6"/>
        <v>10</v>
      </c>
    </row>
    <row r="71" spans="1:18" ht="17.25" customHeight="1">
      <c r="A71" s="79"/>
      <c r="B71" s="68"/>
      <c r="C71" s="71" t="s">
        <v>19</v>
      </c>
      <c r="D71" s="74">
        <v>6</v>
      </c>
      <c r="E71" s="75"/>
      <c r="F71" s="26">
        <f t="shared" si="8"/>
        <v>6</v>
      </c>
      <c r="G71" s="26">
        <v>22</v>
      </c>
      <c r="H71" s="26">
        <v>1</v>
      </c>
      <c r="I71" s="26">
        <f t="shared" si="9"/>
        <v>23</v>
      </c>
      <c r="J71" s="26">
        <v>9</v>
      </c>
      <c r="K71" s="26">
        <v>1</v>
      </c>
      <c r="L71" s="26">
        <f t="shared" si="12"/>
        <v>10</v>
      </c>
      <c r="M71" s="26">
        <v>1</v>
      </c>
      <c r="N71" s="26"/>
      <c r="O71" s="26">
        <f t="shared" ref="O71:O134" si="13">SUM(M71:N71)</f>
        <v>1</v>
      </c>
      <c r="P71" s="26">
        <f t="shared" ref="P71:P135" si="14">D71+G71+J71+M71</f>
        <v>38</v>
      </c>
      <c r="Q71" s="26">
        <f t="shared" ref="Q71:Q135" si="15">E71+H71+K71+N71</f>
        <v>2</v>
      </c>
      <c r="R71" s="44">
        <f t="shared" ref="R71:R135" si="16">F71+I71+L71+O71</f>
        <v>40</v>
      </c>
    </row>
    <row r="72" spans="1:18" ht="17.25" customHeight="1">
      <c r="A72" s="79"/>
      <c r="B72" s="68"/>
      <c r="C72" s="71" t="s">
        <v>40</v>
      </c>
      <c r="D72" s="74">
        <v>2</v>
      </c>
      <c r="E72" s="75"/>
      <c r="F72" s="26">
        <f t="shared" si="8"/>
        <v>2</v>
      </c>
      <c r="G72" s="26">
        <v>2</v>
      </c>
      <c r="H72" s="26"/>
      <c r="I72" s="26">
        <f t="shared" si="9"/>
        <v>2</v>
      </c>
      <c r="J72" s="26">
        <v>4</v>
      </c>
      <c r="K72" s="26">
        <v>2</v>
      </c>
      <c r="L72" s="26">
        <f t="shared" si="12"/>
        <v>6</v>
      </c>
      <c r="M72" s="26"/>
      <c r="N72" s="26"/>
      <c r="O72" s="26">
        <f t="shared" si="13"/>
        <v>0</v>
      </c>
      <c r="P72" s="26">
        <f t="shared" si="14"/>
        <v>8</v>
      </c>
      <c r="Q72" s="26">
        <f t="shared" si="15"/>
        <v>2</v>
      </c>
      <c r="R72" s="44">
        <f t="shared" si="16"/>
        <v>10</v>
      </c>
    </row>
    <row r="73" spans="1:18" ht="17.25" customHeight="1">
      <c r="A73" s="79"/>
      <c r="B73" s="68"/>
      <c r="C73" s="71" t="s">
        <v>41</v>
      </c>
      <c r="D73" s="74">
        <v>6</v>
      </c>
      <c r="E73" s="75"/>
      <c r="F73" s="26">
        <f t="shared" si="8"/>
        <v>6</v>
      </c>
      <c r="G73" s="26">
        <v>6</v>
      </c>
      <c r="H73" s="26">
        <v>4</v>
      </c>
      <c r="I73" s="26">
        <f t="shared" si="9"/>
        <v>10</v>
      </c>
      <c r="J73" s="26">
        <v>4</v>
      </c>
      <c r="K73" s="26">
        <v>1</v>
      </c>
      <c r="L73" s="26">
        <f t="shared" si="12"/>
        <v>5</v>
      </c>
      <c r="M73" s="26"/>
      <c r="N73" s="26"/>
      <c r="O73" s="26">
        <f t="shared" si="13"/>
        <v>0</v>
      </c>
      <c r="P73" s="26">
        <f t="shared" si="14"/>
        <v>16</v>
      </c>
      <c r="Q73" s="26">
        <f t="shared" si="15"/>
        <v>5</v>
      </c>
      <c r="R73" s="44">
        <f t="shared" si="16"/>
        <v>21</v>
      </c>
    </row>
    <row r="74" spans="1:18" ht="17.25" customHeight="1">
      <c r="A74" s="79"/>
      <c r="B74" s="68"/>
      <c r="C74" s="71" t="s">
        <v>42</v>
      </c>
      <c r="D74" s="74">
        <v>2</v>
      </c>
      <c r="E74" s="75"/>
      <c r="F74" s="26">
        <f t="shared" si="8"/>
        <v>2</v>
      </c>
      <c r="G74" s="26">
        <v>1</v>
      </c>
      <c r="H74" s="26"/>
      <c r="I74" s="26">
        <f t="shared" si="9"/>
        <v>1</v>
      </c>
      <c r="J74" s="26">
        <v>1</v>
      </c>
      <c r="K74" s="26">
        <v>1</v>
      </c>
      <c r="L74" s="26">
        <f t="shared" si="12"/>
        <v>2</v>
      </c>
      <c r="M74" s="26"/>
      <c r="N74" s="26"/>
      <c r="O74" s="26">
        <f t="shared" si="13"/>
        <v>0</v>
      </c>
      <c r="P74" s="26">
        <f t="shared" si="14"/>
        <v>4</v>
      </c>
      <c r="Q74" s="26">
        <f t="shared" si="15"/>
        <v>1</v>
      </c>
      <c r="R74" s="44">
        <f t="shared" si="16"/>
        <v>5</v>
      </c>
    </row>
    <row r="75" spans="1:18" ht="17.25" customHeight="1">
      <c r="A75" s="79"/>
      <c r="B75" s="68"/>
      <c r="C75" s="71" t="s">
        <v>203</v>
      </c>
      <c r="D75" s="74"/>
      <c r="E75" s="75"/>
      <c r="F75" s="26">
        <f t="shared" si="8"/>
        <v>0</v>
      </c>
      <c r="G75" s="26">
        <v>2</v>
      </c>
      <c r="H75" s="26"/>
      <c r="I75" s="26">
        <f t="shared" si="9"/>
        <v>2</v>
      </c>
      <c r="J75" s="26"/>
      <c r="K75" s="26"/>
      <c r="L75" s="26">
        <f t="shared" si="12"/>
        <v>0</v>
      </c>
      <c r="M75" s="26"/>
      <c r="N75" s="26"/>
      <c r="O75" s="26">
        <f t="shared" si="13"/>
        <v>0</v>
      </c>
      <c r="P75" s="26">
        <f t="shared" si="14"/>
        <v>2</v>
      </c>
      <c r="Q75" s="26">
        <f t="shared" si="15"/>
        <v>0</v>
      </c>
      <c r="R75" s="44">
        <f t="shared" si="16"/>
        <v>2</v>
      </c>
    </row>
    <row r="76" spans="1:18" ht="17.25" customHeight="1">
      <c r="A76" s="79"/>
      <c r="B76" s="68"/>
      <c r="C76" s="71" t="s">
        <v>44</v>
      </c>
      <c r="D76" s="74">
        <v>3</v>
      </c>
      <c r="E76" s="74">
        <v>1</v>
      </c>
      <c r="F76" s="26">
        <f t="shared" si="8"/>
        <v>4</v>
      </c>
      <c r="G76" s="26">
        <v>2</v>
      </c>
      <c r="H76" s="26"/>
      <c r="I76" s="26">
        <f t="shared" si="9"/>
        <v>2</v>
      </c>
      <c r="J76" s="26">
        <v>1</v>
      </c>
      <c r="K76" s="26">
        <v>2</v>
      </c>
      <c r="L76" s="26">
        <f t="shared" si="12"/>
        <v>3</v>
      </c>
      <c r="M76" s="26"/>
      <c r="N76" s="26"/>
      <c r="O76" s="26">
        <f t="shared" si="13"/>
        <v>0</v>
      </c>
      <c r="P76" s="26">
        <f t="shared" si="14"/>
        <v>6</v>
      </c>
      <c r="Q76" s="26">
        <f t="shared" si="15"/>
        <v>3</v>
      </c>
      <c r="R76" s="44">
        <f t="shared" si="16"/>
        <v>9</v>
      </c>
    </row>
    <row r="77" spans="1:18" ht="17.25" customHeight="1">
      <c r="A77" s="79"/>
      <c r="B77" s="68"/>
      <c r="C77" s="71" t="s">
        <v>20</v>
      </c>
      <c r="D77" s="74">
        <v>6</v>
      </c>
      <c r="E77" s="75"/>
      <c r="F77" s="26">
        <f t="shared" ref="F77:F140" si="17">SUM(D77:E77)</f>
        <v>6</v>
      </c>
      <c r="G77" s="26">
        <v>5</v>
      </c>
      <c r="H77" s="26"/>
      <c r="I77" s="26">
        <f t="shared" si="9"/>
        <v>5</v>
      </c>
      <c r="J77" s="26">
        <v>5</v>
      </c>
      <c r="K77" s="26"/>
      <c r="L77" s="26">
        <f t="shared" si="12"/>
        <v>5</v>
      </c>
      <c r="M77" s="26"/>
      <c r="N77" s="26"/>
      <c r="O77" s="26">
        <f t="shared" si="13"/>
        <v>0</v>
      </c>
      <c r="P77" s="26">
        <f t="shared" si="14"/>
        <v>16</v>
      </c>
      <c r="Q77" s="26">
        <f t="shared" si="15"/>
        <v>0</v>
      </c>
      <c r="R77" s="44">
        <f t="shared" si="16"/>
        <v>16</v>
      </c>
    </row>
    <row r="78" spans="1:18" ht="17.25" customHeight="1">
      <c r="A78" s="79"/>
      <c r="B78" s="68"/>
      <c r="C78" s="71" t="s">
        <v>45</v>
      </c>
      <c r="D78" s="74">
        <v>2</v>
      </c>
      <c r="E78" s="75"/>
      <c r="F78" s="26">
        <f t="shared" si="17"/>
        <v>2</v>
      </c>
      <c r="G78" s="26"/>
      <c r="H78" s="26"/>
      <c r="I78" s="26">
        <f t="shared" ref="I78:I141" si="18">SUM(G78:H78)</f>
        <v>0</v>
      </c>
      <c r="J78" s="26">
        <v>1</v>
      </c>
      <c r="K78" s="26"/>
      <c r="L78" s="26">
        <f t="shared" si="12"/>
        <v>1</v>
      </c>
      <c r="M78" s="26"/>
      <c r="N78" s="26"/>
      <c r="O78" s="26">
        <f t="shared" si="13"/>
        <v>0</v>
      </c>
      <c r="P78" s="26">
        <f t="shared" si="14"/>
        <v>3</v>
      </c>
      <c r="Q78" s="26">
        <f t="shared" si="15"/>
        <v>0</v>
      </c>
      <c r="R78" s="44">
        <f t="shared" si="16"/>
        <v>3</v>
      </c>
    </row>
    <row r="79" spans="1:18" ht="17.25" customHeight="1">
      <c r="A79" s="79"/>
      <c r="B79" s="68"/>
      <c r="C79" s="71" t="s">
        <v>21</v>
      </c>
      <c r="D79" s="74">
        <v>1</v>
      </c>
      <c r="E79" s="75"/>
      <c r="F79" s="26">
        <f t="shared" si="17"/>
        <v>1</v>
      </c>
      <c r="G79" s="26">
        <v>2</v>
      </c>
      <c r="H79" s="26"/>
      <c r="I79" s="26">
        <f t="shared" si="18"/>
        <v>2</v>
      </c>
      <c r="J79" s="26"/>
      <c r="K79" s="26"/>
      <c r="L79" s="26">
        <f t="shared" si="12"/>
        <v>0</v>
      </c>
      <c r="M79" s="26"/>
      <c r="N79" s="26"/>
      <c r="O79" s="26">
        <f t="shared" si="13"/>
        <v>0</v>
      </c>
      <c r="P79" s="26">
        <f t="shared" si="14"/>
        <v>3</v>
      </c>
      <c r="Q79" s="26">
        <f t="shared" si="15"/>
        <v>0</v>
      </c>
      <c r="R79" s="44">
        <f t="shared" si="16"/>
        <v>3</v>
      </c>
    </row>
    <row r="80" spans="1:18" ht="17.25" customHeight="1">
      <c r="A80" s="79"/>
      <c r="B80" s="68"/>
      <c r="C80" s="71" t="s">
        <v>46</v>
      </c>
      <c r="D80" s="74">
        <v>2</v>
      </c>
      <c r="E80" s="75"/>
      <c r="F80" s="26">
        <f t="shared" si="17"/>
        <v>2</v>
      </c>
      <c r="G80" s="26">
        <v>1</v>
      </c>
      <c r="H80" s="26"/>
      <c r="I80" s="26">
        <f t="shared" si="18"/>
        <v>1</v>
      </c>
      <c r="J80" s="26"/>
      <c r="K80" s="26"/>
      <c r="L80" s="26">
        <f t="shared" si="12"/>
        <v>0</v>
      </c>
      <c r="M80" s="26"/>
      <c r="N80" s="26"/>
      <c r="O80" s="26">
        <f t="shared" si="13"/>
        <v>0</v>
      </c>
      <c r="P80" s="26">
        <f t="shared" si="14"/>
        <v>3</v>
      </c>
      <c r="Q80" s="26">
        <f t="shared" si="15"/>
        <v>0</v>
      </c>
      <c r="R80" s="44">
        <f t="shared" si="16"/>
        <v>3</v>
      </c>
    </row>
    <row r="81" spans="1:18" ht="17.25" customHeight="1">
      <c r="A81" s="79"/>
      <c r="B81" s="68"/>
      <c r="C81" s="71" t="s">
        <v>47</v>
      </c>
      <c r="D81" s="74">
        <v>5</v>
      </c>
      <c r="E81" s="75"/>
      <c r="F81" s="26">
        <f t="shared" si="17"/>
        <v>5</v>
      </c>
      <c r="G81" s="26">
        <v>2</v>
      </c>
      <c r="H81" s="26"/>
      <c r="I81" s="26">
        <f t="shared" si="18"/>
        <v>2</v>
      </c>
      <c r="J81" s="26">
        <v>3</v>
      </c>
      <c r="K81" s="26"/>
      <c r="L81" s="26">
        <f t="shared" si="12"/>
        <v>3</v>
      </c>
      <c r="M81" s="26"/>
      <c r="N81" s="26"/>
      <c r="O81" s="26">
        <f t="shared" si="13"/>
        <v>0</v>
      </c>
      <c r="P81" s="26">
        <f t="shared" si="14"/>
        <v>10</v>
      </c>
      <c r="Q81" s="26">
        <f t="shared" si="15"/>
        <v>0</v>
      </c>
      <c r="R81" s="44">
        <f t="shared" si="16"/>
        <v>10</v>
      </c>
    </row>
    <row r="82" spans="1:18" ht="17.25" customHeight="1">
      <c r="A82" s="111"/>
      <c r="B82" s="112"/>
      <c r="C82" s="113" t="s">
        <v>48</v>
      </c>
      <c r="D82" s="105">
        <v>4</v>
      </c>
      <c r="E82" s="104"/>
      <c r="F82" s="27">
        <f t="shared" si="17"/>
        <v>4</v>
      </c>
      <c r="G82" s="27">
        <v>1</v>
      </c>
      <c r="H82" s="27"/>
      <c r="I82" s="27">
        <f t="shared" si="18"/>
        <v>1</v>
      </c>
      <c r="J82" s="27"/>
      <c r="K82" s="27"/>
      <c r="L82" s="27">
        <f t="shared" si="12"/>
        <v>0</v>
      </c>
      <c r="M82" s="27"/>
      <c r="N82" s="27"/>
      <c r="O82" s="27">
        <f t="shared" si="13"/>
        <v>0</v>
      </c>
      <c r="P82" s="27">
        <f t="shared" si="14"/>
        <v>5</v>
      </c>
      <c r="Q82" s="27">
        <f t="shared" si="15"/>
        <v>0</v>
      </c>
      <c r="R82" s="106">
        <f t="shared" si="16"/>
        <v>5</v>
      </c>
    </row>
    <row r="83" spans="1:18" ht="17.25" customHeight="1">
      <c r="A83" s="117"/>
      <c r="B83" s="118"/>
      <c r="C83" s="119" t="s">
        <v>121</v>
      </c>
      <c r="D83" s="120">
        <f>SUM(D49:D82)</f>
        <v>74</v>
      </c>
      <c r="E83" s="120">
        <f t="shared" ref="E83:R83" si="19">SUM(E49:E82)</f>
        <v>9</v>
      </c>
      <c r="F83" s="120">
        <f t="shared" si="19"/>
        <v>83</v>
      </c>
      <c r="G83" s="120">
        <f t="shared" si="19"/>
        <v>82</v>
      </c>
      <c r="H83" s="120">
        <f t="shared" si="19"/>
        <v>9</v>
      </c>
      <c r="I83" s="120">
        <f t="shared" si="19"/>
        <v>91</v>
      </c>
      <c r="J83" s="120">
        <f t="shared" si="19"/>
        <v>51</v>
      </c>
      <c r="K83" s="120">
        <f t="shared" si="19"/>
        <v>15</v>
      </c>
      <c r="L83" s="120">
        <f t="shared" si="19"/>
        <v>66</v>
      </c>
      <c r="M83" s="120">
        <f t="shared" si="19"/>
        <v>1</v>
      </c>
      <c r="N83" s="120">
        <f t="shared" si="19"/>
        <v>1</v>
      </c>
      <c r="O83" s="120">
        <f t="shared" si="19"/>
        <v>2</v>
      </c>
      <c r="P83" s="120">
        <f t="shared" si="19"/>
        <v>208</v>
      </c>
      <c r="Q83" s="120">
        <f t="shared" si="19"/>
        <v>34</v>
      </c>
      <c r="R83" s="120">
        <f t="shared" si="19"/>
        <v>242</v>
      </c>
    </row>
    <row r="84" spans="1:18" ht="17.25" customHeight="1">
      <c r="A84" s="114" t="s">
        <v>126</v>
      </c>
      <c r="B84" s="115"/>
      <c r="C84" s="116"/>
      <c r="D84" s="108"/>
      <c r="E84" s="107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109"/>
    </row>
    <row r="85" spans="1:18" ht="17.25" customHeight="1">
      <c r="A85" s="79"/>
      <c r="B85" s="68" t="s">
        <v>190</v>
      </c>
      <c r="C85" s="71"/>
      <c r="D85" s="74"/>
      <c r="E85" s="7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4"/>
    </row>
    <row r="86" spans="1:18" ht="17.25" customHeight="1">
      <c r="A86" s="79"/>
      <c r="B86" s="68"/>
      <c r="C86" s="71" t="s">
        <v>159</v>
      </c>
      <c r="D86" s="75"/>
      <c r="E86" s="74">
        <v>1</v>
      </c>
      <c r="F86" s="26">
        <f t="shared" si="17"/>
        <v>1</v>
      </c>
      <c r="G86" s="26">
        <v>1</v>
      </c>
      <c r="H86" s="26">
        <v>1</v>
      </c>
      <c r="I86" s="26">
        <f t="shared" si="18"/>
        <v>2</v>
      </c>
      <c r="J86" s="26"/>
      <c r="K86" s="26">
        <v>1</v>
      </c>
      <c r="L86" s="26">
        <f t="shared" si="12"/>
        <v>1</v>
      </c>
      <c r="M86" s="26"/>
      <c r="N86" s="26"/>
      <c r="O86" s="26">
        <f t="shared" si="13"/>
        <v>0</v>
      </c>
      <c r="P86" s="26">
        <f t="shared" si="14"/>
        <v>1</v>
      </c>
      <c r="Q86" s="26">
        <f t="shared" si="15"/>
        <v>3</v>
      </c>
      <c r="R86" s="44">
        <f t="shared" si="16"/>
        <v>4</v>
      </c>
    </row>
    <row r="87" spans="1:18" ht="17.25" customHeight="1">
      <c r="A87" s="79"/>
      <c r="B87" s="68"/>
      <c r="C87" s="71" t="s">
        <v>63</v>
      </c>
      <c r="D87" s="75"/>
      <c r="E87" s="74">
        <v>1</v>
      </c>
      <c r="F87" s="26">
        <f t="shared" si="17"/>
        <v>1</v>
      </c>
      <c r="G87" s="26"/>
      <c r="H87" s="26"/>
      <c r="I87" s="26">
        <f t="shared" si="18"/>
        <v>0</v>
      </c>
      <c r="J87" s="26"/>
      <c r="K87" s="26"/>
      <c r="L87" s="26">
        <f t="shared" si="12"/>
        <v>0</v>
      </c>
      <c r="M87" s="26"/>
      <c r="N87" s="26"/>
      <c r="O87" s="26">
        <f t="shared" si="13"/>
        <v>0</v>
      </c>
      <c r="P87" s="26">
        <f t="shared" si="14"/>
        <v>0</v>
      </c>
      <c r="Q87" s="26">
        <f t="shared" si="15"/>
        <v>1</v>
      </c>
      <c r="R87" s="44">
        <f t="shared" si="16"/>
        <v>1</v>
      </c>
    </row>
    <row r="88" spans="1:18" ht="17.25" customHeight="1">
      <c r="A88" s="79"/>
      <c r="B88" s="68"/>
      <c r="C88" s="71" t="s">
        <v>161</v>
      </c>
      <c r="D88" s="75"/>
      <c r="E88" s="74">
        <v>1</v>
      </c>
      <c r="F88" s="26">
        <f t="shared" si="17"/>
        <v>1</v>
      </c>
      <c r="G88" s="26"/>
      <c r="H88" s="26">
        <v>1</v>
      </c>
      <c r="I88" s="26">
        <f t="shared" si="18"/>
        <v>1</v>
      </c>
      <c r="J88" s="26"/>
      <c r="K88" s="26"/>
      <c r="L88" s="26">
        <f t="shared" si="12"/>
        <v>0</v>
      </c>
      <c r="M88" s="26"/>
      <c r="N88" s="26"/>
      <c r="O88" s="26">
        <f t="shared" si="13"/>
        <v>0</v>
      </c>
      <c r="P88" s="26">
        <f t="shared" si="14"/>
        <v>0</v>
      </c>
      <c r="Q88" s="26">
        <f t="shared" si="15"/>
        <v>2</v>
      </c>
      <c r="R88" s="44">
        <f t="shared" si="16"/>
        <v>2</v>
      </c>
    </row>
    <row r="89" spans="1:18" ht="17.25" customHeight="1">
      <c r="A89" s="79"/>
      <c r="B89" s="68"/>
      <c r="C89" s="71" t="s">
        <v>162</v>
      </c>
      <c r="D89" s="74">
        <v>2</v>
      </c>
      <c r="E89" s="75"/>
      <c r="F89" s="26">
        <f t="shared" si="17"/>
        <v>2</v>
      </c>
      <c r="G89" s="26"/>
      <c r="H89" s="26"/>
      <c r="I89" s="26">
        <f t="shared" si="18"/>
        <v>0</v>
      </c>
      <c r="J89" s="26"/>
      <c r="K89" s="26"/>
      <c r="L89" s="26">
        <f t="shared" si="12"/>
        <v>0</v>
      </c>
      <c r="M89" s="26"/>
      <c r="N89" s="26"/>
      <c r="O89" s="26">
        <f t="shared" si="13"/>
        <v>0</v>
      </c>
      <c r="P89" s="26">
        <f t="shared" si="14"/>
        <v>2</v>
      </c>
      <c r="Q89" s="26">
        <f t="shared" si="15"/>
        <v>0</v>
      </c>
      <c r="R89" s="44">
        <f t="shared" si="16"/>
        <v>2</v>
      </c>
    </row>
    <row r="90" spans="1:18" ht="17.25" customHeight="1">
      <c r="A90" s="79"/>
      <c r="B90" s="68" t="s">
        <v>188</v>
      </c>
      <c r="C90" s="71"/>
      <c r="D90" s="74"/>
      <c r="E90" s="7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4"/>
    </row>
    <row r="91" spans="1:18" ht="17.25" customHeight="1">
      <c r="A91" s="79"/>
      <c r="B91" s="68"/>
      <c r="C91" s="71" t="s">
        <v>49</v>
      </c>
      <c r="D91" s="75"/>
      <c r="E91" s="74">
        <v>1</v>
      </c>
      <c r="F91" s="26">
        <f t="shared" si="17"/>
        <v>1</v>
      </c>
      <c r="G91" s="26"/>
      <c r="H91" s="26"/>
      <c r="I91" s="26">
        <f t="shared" si="18"/>
        <v>0</v>
      </c>
      <c r="J91" s="26"/>
      <c r="K91" s="26"/>
      <c r="L91" s="26">
        <f t="shared" si="12"/>
        <v>0</v>
      </c>
      <c r="M91" s="26"/>
      <c r="N91" s="26"/>
      <c r="O91" s="26">
        <f t="shared" si="13"/>
        <v>0</v>
      </c>
      <c r="P91" s="26">
        <f t="shared" si="14"/>
        <v>0</v>
      </c>
      <c r="Q91" s="26">
        <f t="shared" si="15"/>
        <v>1</v>
      </c>
      <c r="R91" s="44">
        <f t="shared" si="16"/>
        <v>1</v>
      </c>
    </row>
    <row r="92" spans="1:18" ht="17.25" customHeight="1">
      <c r="A92" s="79"/>
      <c r="B92" s="68"/>
      <c r="C92" s="71" t="s">
        <v>51</v>
      </c>
      <c r="D92" s="75"/>
      <c r="E92" s="74">
        <v>1</v>
      </c>
      <c r="F92" s="26">
        <f t="shared" si="17"/>
        <v>1</v>
      </c>
      <c r="G92" s="26"/>
      <c r="H92" s="26"/>
      <c r="I92" s="26">
        <f t="shared" si="18"/>
        <v>0</v>
      </c>
      <c r="J92" s="26"/>
      <c r="K92" s="26"/>
      <c r="L92" s="26">
        <f t="shared" si="12"/>
        <v>0</v>
      </c>
      <c r="M92" s="26"/>
      <c r="N92" s="26"/>
      <c r="O92" s="26">
        <f t="shared" si="13"/>
        <v>0</v>
      </c>
      <c r="P92" s="26">
        <f t="shared" si="14"/>
        <v>0</v>
      </c>
      <c r="Q92" s="26">
        <f t="shared" si="15"/>
        <v>1</v>
      </c>
      <c r="R92" s="44">
        <f t="shared" si="16"/>
        <v>1</v>
      </c>
    </row>
    <row r="93" spans="1:18" ht="17.25" customHeight="1">
      <c r="A93" s="79"/>
      <c r="B93" s="68"/>
      <c r="C93" s="71" t="s">
        <v>52</v>
      </c>
      <c r="D93" s="74">
        <v>1</v>
      </c>
      <c r="E93" s="75"/>
      <c r="F93" s="26">
        <f t="shared" si="17"/>
        <v>1</v>
      </c>
      <c r="G93" s="26"/>
      <c r="H93" s="26">
        <v>1</v>
      </c>
      <c r="I93" s="26">
        <f t="shared" si="18"/>
        <v>1</v>
      </c>
      <c r="J93" s="26"/>
      <c r="K93" s="26"/>
      <c r="L93" s="26">
        <f t="shared" si="12"/>
        <v>0</v>
      </c>
      <c r="M93" s="26"/>
      <c r="N93" s="26"/>
      <c r="O93" s="26">
        <f t="shared" si="13"/>
        <v>0</v>
      </c>
      <c r="P93" s="26">
        <f t="shared" si="14"/>
        <v>1</v>
      </c>
      <c r="Q93" s="26">
        <f t="shared" si="15"/>
        <v>1</v>
      </c>
      <c r="R93" s="44">
        <f t="shared" si="16"/>
        <v>2</v>
      </c>
    </row>
    <row r="94" spans="1:18" ht="17.25" customHeight="1">
      <c r="A94" s="79"/>
      <c r="B94" s="68"/>
      <c r="C94" s="71" t="s">
        <v>54</v>
      </c>
      <c r="D94" s="74">
        <v>1</v>
      </c>
      <c r="E94" s="75"/>
      <c r="F94" s="26">
        <f t="shared" si="17"/>
        <v>1</v>
      </c>
      <c r="G94" s="26">
        <v>1</v>
      </c>
      <c r="H94" s="26"/>
      <c r="I94" s="26">
        <f t="shared" si="18"/>
        <v>1</v>
      </c>
      <c r="J94" s="26">
        <v>1</v>
      </c>
      <c r="K94" s="26">
        <v>2</v>
      </c>
      <c r="L94" s="26">
        <f t="shared" si="12"/>
        <v>3</v>
      </c>
      <c r="M94" s="26"/>
      <c r="N94" s="26"/>
      <c r="O94" s="26">
        <f t="shared" si="13"/>
        <v>0</v>
      </c>
      <c r="P94" s="26">
        <f t="shared" si="14"/>
        <v>3</v>
      </c>
      <c r="Q94" s="26">
        <f t="shared" si="15"/>
        <v>2</v>
      </c>
      <c r="R94" s="44">
        <f t="shared" si="16"/>
        <v>5</v>
      </c>
    </row>
    <row r="95" spans="1:18" ht="17.25" customHeight="1">
      <c r="A95" s="79"/>
      <c r="B95" s="68"/>
      <c r="C95" s="71" t="s">
        <v>55</v>
      </c>
      <c r="D95" s="74">
        <v>1</v>
      </c>
      <c r="E95" s="74">
        <v>1</v>
      </c>
      <c r="F95" s="26">
        <f t="shared" si="17"/>
        <v>2</v>
      </c>
      <c r="G95" s="26"/>
      <c r="H95" s="26">
        <v>1</v>
      </c>
      <c r="I95" s="26">
        <f t="shared" si="18"/>
        <v>1</v>
      </c>
      <c r="J95" s="26"/>
      <c r="K95" s="26"/>
      <c r="L95" s="26">
        <f t="shared" si="12"/>
        <v>0</v>
      </c>
      <c r="M95" s="26"/>
      <c r="N95" s="26"/>
      <c r="O95" s="26">
        <f t="shared" si="13"/>
        <v>0</v>
      </c>
      <c r="P95" s="26">
        <f t="shared" si="14"/>
        <v>1</v>
      </c>
      <c r="Q95" s="26">
        <f t="shared" si="15"/>
        <v>2</v>
      </c>
      <c r="R95" s="44">
        <f t="shared" si="16"/>
        <v>3</v>
      </c>
    </row>
    <row r="96" spans="1:18" ht="17.25" customHeight="1">
      <c r="A96" s="79"/>
      <c r="B96" s="68" t="s">
        <v>189</v>
      </c>
      <c r="C96" s="71"/>
      <c r="D96" s="74"/>
      <c r="E96" s="7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4"/>
    </row>
    <row r="97" spans="1:18" ht="17.25" customHeight="1">
      <c r="A97" s="79"/>
      <c r="B97" s="68"/>
      <c r="C97" s="71" t="s">
        <v>57</v>
      </c>
      <c r="D97" s="74">
        <v>1</v>
      </c>
      <c r="E97" s="74">
        <v>2</v>
      </c>
      <c r="F97" s="26">
        <f t="shared" si="17"/>
        <v>3</v>
      </c>
      <c r="G97" s="26">
        <v>1</v>
      </c>
      <c r="H97" s="26">
        <v>1</v>
      </c>
      <c r="I97" s="26">
        <f t="shared" si="18"/>
        <v>2</v>
      </c>
      <c r="J97" s="26">
        <v>1</v>
      </c>
      <c r="K97" s="26">
        <v>2</v>
      </c>
      <c r="L97" s="26">
        <f t="shared" si="12"/>
        <v>3</v>
      </c>
      <c r="M97" s="26"/>
      <c r="N97" s="26"/>
      <c r="O97" s="26">
        <f t="shared" si="13"/>
        <v>0</v>
      </c>
      <c r="P97" s="26">
        <f t="shared" si="14"/>
        <v>3</v>
      </c>
      <c r="Q97" s="26">
        <f t="shared" si="15"/>
        <v>5</v>
      </c>
      <c r="R97" s="44">
        <f t="shared" si="16"/>
        <v>8</v>
      </c>
    </row>
    <row r="98" spans="1:18" ht="17.25" customHeight="1">
      <c r="A98" s="79"/>
      <c r="B98" s="68"/>
      <c r="C98" s="71" t="s">
        <v>58</v>
      </c>
      <c r="D98" s="75"/>
      <c r="E98" s="74">
        <v>1</v>
      </c>
      <c r="F98" s="26">
        <f t="shared" si="17"/>
        <v>1</v>
      </c>
      <c r="G98" s="26">
        <v>1</v>
      </c>
      <c r="H98" s="26">
        <v>2</v>
      </c>
      <c r="I98" s="26">
        <f t="shared" si="18"/>
        <v>3</v>
      </c>
      <c r="J98" s="26"/>
      <c r="K98" s="26">
        <v>1</v>
      </c>
      <c r="L98" s="26">
        <f t="shared" si="12"/>
        <v>1</v>
      </c>
      <c r="M98" s="26"/>
      <c r="N98" s="26"/>
      <c r="O98" s="26">
        <f t="shared" si="13"/>
        <v>0</v>
      </c>
      <c r="P98" s="26">
        <f t="shared" si="14"/>
        <v>1</v>
      </c>
      <c r="Q98" s="26">
        <f t="shared" si="15"/>
        <v>4</v>
      </c>
      <c r="R98" s="44">
        <f t="shared" si="16"/>
        <v>5</v>
      </c>
    </row>
    <row r="99" spans="1:18" ht="17.25" customHeight="1">
      <c r="A99" s="79"/>
      <c r="B99" s="68"/>
      <c r="C99" s="71" t="s">
        <v>59</v>
      </c>
      <c r="D99" s="75"/>
      <c r="E99" s="74">
        <v>2</v>
      </c>
      <c r="F99" s="26">
        <f t="shared" si="17"/>
        <v>2</v>
      </c>
      <c r="G99" s="26">
        <v>2</v>
      </c>
      <c r="H99" s="26">
        <v>2</v>
      </c>
      <c r="I99" s="26">
        <f t="shared" si="18"/>
        <v>4</v>
      </c>
      <c r="J99" s="26">
        <v>1</v>
      </c>
      <c r="K99" s="26"/>
      <c r="L99" s="26">
        <f t="shared" si="12"/>
        <v>1</v>
      </c>
      <c r="M99" s="26"/>
      <c r="N99" s="26"/>
      <c r="O99" s="26">
        <f t="shared" si="13"/>
        <v>0</v>
      </c>
      <c r="P99" s="26">
        <f t="shared" si="14"/>
        <v>3</v>
      </c>
      <c r="Q99" s="26">
        <f t="shared" si="15"/>
        <v>4</v>
      </c>
      <c r="R99" s="44">
        <f t="shared" si="16"/>
        <v>7</v>
      </c>
    </row>
    <row r="100" spans="1:18" ht="17.25" customHeight="1">
      <c r="A100" s="79"/>
      <c r="B100" s="68"/>
      <c r="C100" s="71" t="s">
        <v>60</v>
      </c>
      <c r="D100" s="75"/>
      <c r="E100" s="74">
        <v>3</v>
      </c>
      <c r="F100" s="26">
        <f t="shared" si="17"/>
        <v>3</v>
      </c>
      <c r="G100" s="26"/>
      <c r="H100" s="26">
        <v>2</v>
      </c>
      <c r="I100" s="26">
        <f t="shared" si="18"/>
        <v>2</v>
      </c>
      <c r="J100" s="26"/>
      <c r="K100" s="26"/>
      <c r="L100" s="26">
        <f t="shared" si="12"/>
        <v>0</v>
      </c>
      <c r="M100" s="26"/>
      <c r="N100" s="26"/>
      <c r="O100" s="26">
        <f t="shared" si="13"/>
        <v>0</v>
      </c>
      <c r="P100" s="26">
        <f t="shared" si="14"/>
        <v>0</v>
      </c>
      <c r="Q100" s="26">
        <f t="shared" si="15"/>
        <v>5</v>
      </c>
      <c r="R100" s="44">
        <f t="shared" si="16"/>
        <v>5</v>
      </c>
    </row>
    <row r="101" spans="1:18" ht="17.25" customHeight="1">
      <c r="A101" s="79"/>
      <c r="B101" s="68"/>
      <c r="C101" s="71" t="s">
        <v>204</v>
      </c>
      <c r="D101" s="75"/>
      <c r="E101" s="74"/>
      <c r="F101" s="26">
        <f t="shared" si="17"/>
        <v>0</v>
      </c>
      <c r="G101" s="26">
        <v>2</v>
      </c>
      <c r="H101" s="26"/>
      <c r="I101" s="26">
        <f t="shared" si="18"/>
        <v>2</v>
      </c>
      <c r="J101" s="26"/>
      <c r="K101" s="26"/>
      <c r="L101" s="26">
        <f t="shared" si="12"/>
        <v>0</v>
      </c>
      <c r="M101" s="26"/>
      <c r="N101" s="26"/>
      <c r="O101" s="26">
        <f t="shared" si="13"/>
        <v>0</v>
      </c>
      <c r="P101" s="26">
        <f t="shared" si="14"/>
        <v>2</v>
      </c>
      <c r="Q101" s="26">
        <f t="shared" si="15"/>
        <v>0</v>
      </c>
      <c r="R101" s="44">
        <f t="shared" si="16"/>
        <v>2</v>
      </c>
    </row>
    <row r="102" spans="1:18" ht="17.25" customHeight="1">
      <c r="A102" s="79"/>
      <c r="B102" s="68"/>
      <c r="C102" s="71" t="s">
        <v>63</v>
      </c>
      <c r="D102" s="74">
        <v>1</v>
      </c>
      <c r="E102" s="75"/>
      <c r="F102" s="26">
        <f t="shared" si="17"/>
        <v>1</v>
      </c>
      <c r="G102" s="26">
        <v>7</v>
      </c>
      <c r="H102" s="26">
        <v>4</v>
      </c>
      <c r="I102" s="26">
        <f t="shared" si="18"/>
        <v>11</v>
      </c>
      <c r="J102" s="26">
        <v>1</v>
      </c>
      <c r="K102" s="26">
        <v>5</v>
      </c>
      <c r="L102" s="26">
        <f t="shared" si="12"/>
        <v>6</v>
      </c>
      <c r="M102" s="26"/>
      <c r="N102" s="26"/>
      <c r="O102" s="26">
        <f t="shared" si="13"/>
        <v>0</v>
      </c>
      <c r="P102" s="26">
        <f t="shared" si="14"/>
        <v>9</v>
      </c>
      <c r="Q102" s="26">
        <f t="shared" si="15"/>
        <v>9</v>
      </c>
      <c r="R102" s="44">
        <f t="shared" si="16"/>
        <v>18</v>
      </c>
    </row>
    <row r="103" spans="1:18" ht="17.25" customHeight="1">
      <c r="A103" s="79"/>
      <c r="B103" s="68"/>
      <c r="C103" s="71" t="s">
        <v>64</v>
      </c>
      <c r="D103" s="75"/>
      <c r="E103" s="74">
        <v>3</v>
      </c>
      <c r="F103" s="26">
        <f t="shared" si="17"/>
        <v>3</v>
      </c>
      <c r="G103" s="26">
        <v>2</v>
      </c>
      <c r="H103" s="26">
        <v>2</v>
      </c>
      <c r="I103" s="26">
        <f t="shared" si="18"/>
        <v>4</v>
      </c>
      <c r="J103" s="26">
        <v>1</v>
      </c>
      <c r="K103" s="26">
        <v>9</v>
      </c>
      <c r="L103" s="26">
        <f t="shared" si="12"/>
        <v>10</v>
      </c>
      <c r="M103" s="26"/>
      <c r="N103" s="26"/>
      <c r="O103" s="26">
        <f t="shared" si="13"/>
        <v>0</v>
      </c>
      <c r="P103" s="26">
        <f t="shared" si="14"/>
        <v>3</v>
      </c>
      <c r="Q103" s="26">
        <f t="shared" si="15"/>
        <v>14</v>
      </c>
      <c r="R103" s="44">
        <f t="shared" si="16"/>
        <v>17</v>
      </c>
    </row>
    <row r="104" spans="1:18" ht="17.25" customHeight="1">
      <c r="A104" s="79"/>
      <c r="B104" s="68"/>
      <c r="C104" s="71" t="s">
        <v>65</v>
      </c>
      <c r="D104" s="75"/>
      <c r="E104" s="74"/>
      <c r="F104" s="26">
        <f t="shared" si="17"/>
        <v>0</v>
      </c>
      <c r="G104" s="26">
        <v>1</v>
      </c>
      <c r="H104" s="26">
        <v>2</v>
      </c>
      <c r="I104" s="26">
        <f t="shared" si="18"/>
        <v>3</v>
      </c>
      <c r="J104" s="26"/>
      <c r="K104" s="26">
        <v>1</v>
      </c>
      <c r="L104" s="26">
        <f t="shared" si="12"/>
        <v>1</v>
      </c>
      <c r="M104" s="26"/>
      <c r="N104" s="26"/>
      <c r="O104" s="26">
        <f t="shared" si="13"/>
        <v>0</v>
      </c>
      <c r="P104" s="26">
        <f t="shared" si="14"/>
        <v>1</v>
      </c>
      <c r="Q104" s="26">
        <f t="shared" si="15"/>
        <v>3</v>
      </c>
      <c r="R104" s="44">
        <f t="shared" si="16"/>
        <v>4</v>
      </c>
    </row>
    <row r="105" spans="1:18" ht="17.25" customHeight="1">
      <c r="A105" s="79"/>
      <c r="B105" s="68"/>
      <c r="C105" s="71" t="s">
        <v>66</v>
      </c>
      <c r="D105" s="74">
        <v>2</v>
      </c>
      <c r="E105" s="74">
        <v>1</v>
      </c>
      <c r="F105" s="26">
        <f t="shared" si="17"/>
        <v>3</v>
      </c>
      <c r="G105" s="26">
        <v>1</v>
      </c>
      <c r="H105" s="26"/>
      <c r="I105" s="26">
        <f t="shared" si="18"/>
        <v>1</v>
      </c>
      <c r="J105" s="26">
        <v>2</v>
      </c>
      <c r="K105" s="26">
        <v>1</v>
      </c>
      <c r="L105" s="26">
        <f t="shared" si="12"/>
        <v>3</v>
      </c>
      <c r="M105" s="26"/>
      <c r="N105" s="26"/>
      <c r="O105" s="26">
        <f t="shared" si="13"/>
        <v>0</v>
      </c>
      <c r="P105" s="26">
        <f t="shared" si="14"/>
        <v>5</v>
      </c>
      <c r="Q105" s="26">
        <f t="shared" si="15"/>
        <v>2</v>
      </c>
      <c r="R105" s="44">
        <f t="shared" si="16"/>
        <v>7</v>
      </c>
    </row>
    <row r="106" spans="1:18" ht="17.25" customHeight="1">
      <c r="A106" s="79"/>
      <c r="B106" s="68"/>
      <c r="C106" s="71" t="s">
        <v>205</v>
      </c>
      <c r="D106" s="74"/>
      <c r="E106" s="74"/>
      <c r="F106" s="26">
        <f t="shared" si="17"/>
        <v>0</v>
      </c>
      <c r="G106" s="26">
        <v>1</v>
      </c>
      <c r="H106" s="26"/>
      <c r="I106" s="26">
        <f t="shared" si="18"/>
        <v>1</v>
      </c>
      <c r="J106" s="26"/>
      <c r="K106" s="26"/>
      <c r="L106" s="26">
        <f t="shared" si="12"/>
        <v>0</v>
      </c>
      <c r="M106" s="26"/>
      <c r="N106" s="26"/>
      <c r="O106" s="26">
        <f t="shared" si="13"/>
        <v>0</v>
      </c>
      <c r="P106" s="26">
        <f t="shared" si="14"/>
        <v>1</v>
      </c>
      <c r="Q106" s="26">
        <f t="shared" si="15"/>
        <v>0</v>
      </c>
      <c r="R106" s="44">
        <f t="shared" si="16"/>
        <v>1</v>
      </c>
    </row>
    <row r="107" spans="1:18" ht="17.25" customHeight="1">
      <c r="A107" s="79"/>
      <c r="B107" s="68"/>
      <c r="C107" s="71" t="s">
        <v>71</v>
      </c>
      <c r="D107" s="74"/>
      <c r="E107" s="74"/>
      <c r="F107" s="26">
        <f t="shared" si="17"/>
        <v>0</v>
      </c>
      <c r="G107" s="26">
        <v>1</v>
      </c>
      <c r="H107" s="26">
        <v>1</v>
      </c>
      <c r="I107" s="26">
        <f t="shared" si="18"/>
        <v>2</v>
      </c>
      <c r="J107" s="26"/>
      <c r="K107" s="26"/>
      <c r="L107" s="26">
        <f t="shared" si="12"/>
        <v>0</v>
      </c>
      <c r="M107" s="26"/>
      <c r="N107" s="26"/>
      <c r="O107" s="26">
        <f t="shared" si="13"/>
        <v>0</v>
      </c>
      <c r="P107" s="26">
        <f t="shared" si="14"/>
        <v>1</v>
      </c>
      <c r="Q107" s="26">
        <f t="shared" si="15"/>
        <v>1</v>
      </c>
      <c r="R107" s="44">
        <f t="shared" si="16"/>
        <v>2</v>
      </c>
    </row>
    <row r="108" spans="1:18" ht="17.25" customHeight="1">
      <c r="A108" s="79"/>
      <c r="B108" s="68"/>
      <c r="C108" s="71" t="s">
        <v>70</v>
      </c>
      <c r="D108" s="74">
        <v>1</v>
      </c>
      <c r="E108" s="74">
        <v>1</v>
      </c>
      <c r="F108" s="26">
        <f t="shared" si="17"/>
        <v>2</v>
      </c>
      <c r="G108" s="26">
        <v>1</v>
      </c>
      <c r="H108" s="26">
        <v>2</v>
      </c>
      <c r="I108" s="26">
        <f t="shared" si="18"/>
        <v>3</v>
      </c>
      <c r="J108" s="26"/>
      <c r="K108" s="26"/>
      <c r="L108" s="26">
        <f t="shared" si="12"/>
        <v>0</v>
      </c>
      <c r="M108" s="26"/>
      <c r="N108" s="26"/>
      <c r="O108" s="26">
        <f t="shared" si="13"/>
        <v>0</v>
      </c>
      <c r="P108" s="26">
        <f t="shared" si="14"/>
        <v>2</v>
      </c>
      <c r="Q108" s="26">
        <f t="shared" si="15"/>
        <v>3</v>
      </c>
      <c r="R108" s="44">
        <f t="shared" si="16"/>
        <v>5</v>
      </c>
    </row>
    <row r="109" spans="1:18" ht="17.25" customHeight="1">
      <c r="A109" s="79"/>
      <c r="B109" s="68" t="s">
        <v>191</v>
      </c>
      <c r="C109" s="71"/>
      <c r="D109" s="74"/>
      <c r="E109" s="7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4"/>
    </row>
    <row r="110" spans="1:18" ht="17.25" customHeight="1">
      <c r="A110" s="79"/>
      <c r="B110" s="68"/>
      <c r="C110" s="71" t="s">
        <v>74</v>
      </c>
      <c r="D110" s="74"/>
      <c r="E110" s="75"/>
      <c r="F110" s="26">
        <f t="shared" si="17"/>
        <v>0</v>
      </c>
      <c r="G110" s="26"/>
      <c r="H110" s="26">
        <v>1</v>
      </c>
      <c r="I110" s="26">
        <f t="shared" si="18"/>
        <v>1</v>
      </c>
      <c r="J110" s="26"/>
      <c r="K110" s="26">
        <v>2</v>
      </c>
      <c r="L110" s="26">
        <f t="shared" si="12"/>
        <v>2</v>
      </c>
      <c r="M110" s="26"/>
      <c r="N110" s="26"/>
      <c r="O110" s="26">
        <f t="shared" si="13"/>
        <v>0</v>
      </c>
      <c r="P110" s="26">
        <f t="shared" si="14"/>
        <v>0</v>
      </c>
      <c r="Q110" s="26">
        <f t="shared" si="15"/>
        <v>3</v>
      </c>
      <c r="R110" s="44">
        <f t="shared" si="16"/>
        <v>3</v>
      </c>
    </row>
    <row r="111" spans="1:18" ht="17.25" customHeight="1">
      <c r="A111" s="79"/>
      <c r="B111" s="68"/>
      <c r="C111" s="71" t="s">
        <v>73</v>
      </c>
      <c r="D111" s="74">
        <v>3</v>
      </c>
      <c r="E111" s="75"/>
      <c r="F111" s="26">
        <f t="shared" si="17"/>
        <v>3</v>
      </c>
      <c r="G111" s="26">
        <v>2</v>
      </c>
      <c r="H111" s="26"/>
      <c r="I111" s="26">
        <f t="shared" si="18"/>
        <v>2</v>
      </c>
      <c r="J111" s="26">
        <v>1</v>
      </c>
      <c r="K111" s="26">
        <v>3</v>
      </c>
      <c r="L111" s="26">
        <f t="shared" si="12"/>
        <v>4</v>
      </c>
      <c r="M111" s="26"/>
      <c r="N111" s="26"/>
      <c r="O111" s="26">
        <f t="shared" si="13"/>
        <v>0</v>
      </c>
      <c r="P111" s="26">
        <f t="shared" si="14"/>
        <v>6</v>
      </c>
      <c r="Q111" s="26">
        <f t="shared" si="15"/>
        <v>3</v>
      </c>
      <c r="R111" s="44">
        <f t="shared" si="16"/>
        <v>9</v>
      </c>
    </row>
    <row r="112" spans="1:18" ht="17.25" customHeight="1">
      <c r="A112" s="79"/>
      <c r="B112" s="68" t="s">
        <v>206</v>
      </c>
      <c r="C112" s="71"/>
      <c r="D112" s="74"/>
      <c r="E112" s="7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4"/>
    </row>
    <row r="113" spans="1:18" ht="17.25" customHeight="1">
      <c r="A113" s="111"/>
      <c r="B113" s="112"/>
      <c r="C113" s="113" t="s">
        <v>133</v>
      </c>
      <c r="D113" s="105"/>
      <c r="E113" s="104"/>
      <c r="F113" s="27">
        <f t="shared" si="17"/>
        <v>0</v>
      </c>
      <c r="G113" s="27"/>
      <c r="H113" s="27">
        <v>1</v>
      </c>
      <c r="I113" s="27">
        <f t="shared" si="18"/>
        <v>1</v>
      </c>
      <c r="J113" s="27">
        <v>3</v>
      </c>
      <c r="K113" s="27">
        <v>4</v>
      </c>
      <c r="L113" s="27">
        <f t="shared" si="12"/>
        <v>7</v>
      </c>
      <c r="M113" s="27">
        <v>1</v>
      </c>
      <c r="N113" s="27">
        <v>1</v>
      </c>
      <c r="O113" s="27">
        <f t="shared" si="13"/>
        <v>2</v>
      </c>
      <c r="P113" s="27">
        <f t="shared" si="14"/>
        <v>4</v>
      </c>
      <c r="Q113" s="27">
        <f t="shared" si="15"/>
        <v>6</v>
      </c>
      <c r="R113" s="106">
        <f t="shared" si="16"/>
        <v>10</v>
      </c>
    </row>
    <row r="114" spans="1:18" ht="17.25" customHeight="1">
      <c r="A114" s="117"/>
      <c r="B114" s="118"/>
      <c r="C114" s="119" t="s">
        <v>121</v>
      </c>
      <c r="D114" s="120">
        <f>SUM(D85:D113)</f>
        <v>13</v>
      </c>
      <c r="E114" s="120">
        <f t="shared" ref="E114:R114" si="20">SUM(E85:E113)</f>
        <v>19</v>
      </c>
      <c r="F114" s="120">
        <f t="shared" si="20"/>
        <v>32</v>
      </c>
      <c r="G114" s="120">
        <f t="shared" si="20"/>
        <v>24</v>
      </c>
      <c r="H114" s="120">
        <f t="shared" si="20"/>
        <v>24</v>
      </c>
      <c r="I114" s="120">
        <f t="shared" si="20"/>
        <v>48</v>
      </c>
      <c r="J114" s="120">
        <f t="shared" si="20"/>
        <v>11</v>
      </c>
      <c r="K114" s="120">
        <f t="shared" si="20"/>
        <v>31</v>
      </c>
      <c r="L114" s="120">
        <f t="shared" si="20"/>
        <v>42</v>
      </c>
      <c r="M114" s="120">
        <f t="shared" si="20"/>
        <v>1</v>
      </c>
      <c r="N114" s="120">
        <f t="shared" si="20"/>
        <v>1</v>
      </c>
      <c r="O114" s="120">
        <f t="shared" si="20"/>
        <v>2</v>
      </c>
      <c r="P114" s="120">
        <f t="shared" si="20"/>
        <v>49</v>
      </c>
      <c r="Q114" s="120">
        <f t="shared" si="20"/>
        <v>75</v>
      </c>
      <c r="R114" s="120">
        <f t="shared" si="20"/>
        <v>124</v>
      </c>
    </row>
    <row r="115" spans="1:18" ht="17.25" customHeight="1">
      <c r="A115" s="114" t="s">
        <v>127</v>
      </c>
      <c r="B115" s="115"/>
      <c r="C115" s="116"/>
      <c r="D115" s="108"/>
      <c r="E115" s="10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109"/>
    </row>
    <row r="116" spans="1:18" ht="17.25" customHeight="1">
      <c r="A116" s="79"/>
      <c r="B116" s="68" t="s">
        <v>192</v>
      </c>
      <c r="C116" s="71"/>
      <c r="D116" s="74"/>
      <c r="E116" s="7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4"/>
    </row>
    <row r="117" spans="1:18" ht="17.25" customHeight="1">
      <c r="A117" s="79"/>
      <c r="B117" s="68"/>
      <c r="C117" s="71" t="s">
        <v>76</v>
      </c>
      <c r="D117" s="74"/>
      <c r="E117" s="75"/>
      <c r="F117" s="26">
        <f t="shared" si="17"/>
        <v>0</v>
      </c>
      <c r="G117" s="26">
        <v>2</v>
      </c>
      <c r="H117" s="26"/>
      <c r="I117" s="26">
        <f t="shared" si="18"/>
        <v>2</v>
      </c>
      <c r="J117" s="26"/>
      <c r="K117" s="26">
        <v>2</v>
      </c>
      <c r="L117" s="26">
        <f t="shared" si="12"/>
        <v>2</v>
      </c>
      <c r="M117" s="26"/>
      <c r="N117" s="26"/>
      <c r="O117" s="26">
        <f t="shared" si="13"/>
        <v>0</v>
      </c>
      <c r="P117" s="26">
        <f t="shared" si="14"/>
        <v>2</v>
      </c>
      <c r="Q117" s="26">
        <f t="shared" si="15"/>
        <v>2</v>
      </c>
      <c r="R117" s="44">
        <f t="shared" si="16"/>
        <v>4</v>
      </c>
    </row>
    <row r="118" spans="1:18" ht="17.25" customHeight="1">
      <c r="A118" s="79"/>
      <c r="B118" s="68"/>
      <c r="C118" s="71" t="s">
        <v>79</v>
      </c>
      <c r="D118" s="74">
        <v>2</v>
      </c>
      <c r="E118" s="74">
        <v>1</v>
      </c>
      <c r="F118" s="26">
        <f t="shared" si="17"/>
        <v>3</v>
      </c>
      <c r="G118" s="26"/>
      <c r="H118" s="26"/>
      <c r="I118" s="26">
        <f t="shared" si="18"/>
        <v>0</v>
      </c>
      <c r="J118" s="26"/>
      <c r="K118" s="26"/>
      <c r="L118" s="26">
        <f t="shared" si="12"/>
        <v>0</v>
      </c>
      <c r="M118" s="26"/>
      <c r="N118" s="26"/>
      <c r="O118" s="26">
        <f t="shared" si="13"/>
        <v>0</v>
      </c>
      <c r="P118" s="26">
        <f t="shared" si="14"/>
        <v>2</v>
      </c>
      <c r="Q118" s="26">
        <f t="shared" si="15"/>
        <v>1</v>
      </c>
      <c r="R118" s="44">
        <f t="shared" si="16"/>
        <v>3</v>
      </c>
    </row>
    <row r="119" spans="1:18" ht="17.25" customHeight="1">
      <c r="A119" s="79"/>
      <c r="B119" s="68"/>
      <c r="C119" s="71" t="s">
        <v>80</v>
      </c>
      <c r="D119" s="74"/>
      <c r="E119" s="75"/>
      <c r="F119" s="26">
        <f t="shared" si="17"/>
        <v>0</v>
      </c>
      <c r="G119" s="26"/>
      <c r="H119" s="26">
        <v>1</v>
      </c>
      <c r="I119" s="26">
        <f t="shared" si="18"/>
        <v>1</v>
      </c>
      <c r="J119" s="26"/>
      <c r="K119" s="26"/>
      <c r="L119" s="26">
        <f t="shared" si="12"/>
        <v>0</v>
      </c>
      <c r="M119" s="26"/>
      <c r="N119" s="26"/>
      <c r="O119" s="26">
        <f t="shared" si="13"/>
        <v>0</v>
      </c>
      <c r="P119" s="26">
        <f t="shared" si="14"/>
        <v>0</v>
      </c>
      <c r="Q119" s="26">
        <f t="shared" si="15"/>
        <v>1</v>
      </c>
      <c r="R119" s="44">
        <f t="shared" si="16"/>
        <v>1</v>
      </c>
    </row>
    <row r="120" spans="1:18" ht="17.25" customHeight="1">
      <c r="A120" s="79"/>
      <c r="B120" s="68"/>
      <c r="C120" s="71" t="s">
        <v>81</v>
      </c>
      <c r="D120" s="75"/>
      <c r="E120" s="74">
        <v>2</v>
      </c>
      <c r="F120" s="26">
        <f t="shared" si="17"/>
        <v>2</v>
      </c>
      <c r="G120" s="26">
        <v>1</v>
      </c>
      <c r="H120" s="26"/>
      <c r="I120" s="26">
        <f t="shared" si="18"/>
        <v>1</v>
      </c>
      <c r="J120" s="26">
        <v>1</v>
      </c>
      <c r="K120" s="26">
        <v>3</v>
      </c>
      <c r="L120" s="26">
        <f t="shared" si="12"/>
        <v>4</v>
      </c>
      <c r="M120" s="26"/>
      <c r="N120" s="26"/>
      <c r="O120" s="26">
        <f t="shared" si="13"/>
        <v>0</v>
      </c>
      <c r="P120" s="26">
        <f t="shared" si="14"/>
        <v>2</v>
      </c>
      <c r="Q120" s="26">
        <f t="shared" si="15"/>
        <v>5</v>
      </c>
      <c r="R120" s="44">
        <f t="shared" si="16"/>
        <v>7</v>
      </c>
    </row>
    <row r="121" spans="1:18" ht="17.25" customHeight="1">
      <c r="A121" s="79"/>
      <c r="B121" s="68"/>
      <c r="C121" s="71" t="s">
        <v>82</v>
      </c>
      <c r="D121" s="75"/>
      <c r="E121" s="74">
        <v>2</v>
      </c>
      <c r="F121" s="26">
        <f t="shared" si="17"/>
        <v>2</v>
      </c>
      <c r="G121" s="26"/>
      <c r="H121" s="26">
        <v>4</v>
      </c>
      <c r="I121" s="26">
        <f t="shared" si="18"/>
        <v>4</v>
      </c>
      <c r="J121" s="26">
        <v>1</v>
      </c>
      <c r="K121" s="26">
        <v>4</v>
      </c>
      <c r="L121" s="26">
        <f t="shared" si="12"/>
        <v>5</v>
      </c>
      <c r="M121" s="26"/>
      <c r="N121" s="26"/>
      <c r="O121" s="26">
        <f t="shared" si="13"/>
        <v>0</v>
      </c>
      <c r="P121" s="26">
        <f t="shared" si="14"/>
        <v>1</v>
      </c>
      <c r="Q121" s="26">
        <f t="shared" si="15"/>
        <v>10</v>
      </c>
      <c r="R121" s="44">
        <f t="shared" si="16"/>
        <v>11</v>
      </c>
    </row>
    <row r="122" spans="1:18" ht="17.25" customHeight="1">
      <c r="A122" s="79"/>
      <c r="B122" s="68"/>
      <c r="C122" s="71" t="s">
        <v>83</v>
      </c>
      <c r="D122" s="75"/>
      <c r="E122" s="74">
        <v>1</v>
      </c>
      <c r="F122" s="26">
        <f t="shared" si="17"/>
        <v>1</v>
      </c>
      <c r="G122" s="26"/>
      <c r="H122" s="26"/>
      <c r="I122" s="26">
        <f t="shared" si="18"/>
        <v>0</v>
      </c>
      <c r="J122" s="26"/>
      <c r="K122" s="26"/>
      <c r="L122" s="26">
        <f t="shared" si="12"/>
        <v>0</v>
      </c>
      <c r="M122" s="26"/>
      <c r="N122" s="26"/>
      <c r="O122" s="26">
        <f t="shared" si="13"/>
        <v>0</v>
      </c>
      <c r="P122" s="26">
        <f t="shared" si="14"/>
        <v>0</v>
      </c>
      <c r="Q122" s="26">
        <f t="shared" si="15"/>
        <v>1</v>
      </c>
      <c r="R122" s="44">
        <f t="shared" si="16"/>
        <v>1</v>
      </c>
    </row>
    <row r="123" spans="1:18" ht="17.25" customHeight="1">
      <c r="A123" s="111"/>
      <c r="B123" s="112"/>
      <c r="C123" s="113" t="s">
        <v>75</v>
      </c>
      <c r="D123" s="104"/>
      <c r="E123" s="105"/>
      <c r="F123" s="27">
        <f t="shared" si="17"/>
        <v>0</v>
      </c>
      <c r="G123" s="27"/>
      <c r="H123" s="27">
        <v>1</v>
      </c>
      <c r="I123" s="27">
        <f t="shared" si="18"/>
        <v>1</v>
      </c>
      <c r="J123" s="27"/>
      <c r="K123" s="27">
        <v>5</v>
      </c>
      <c r="L123" s="27">
        <f t="shared" si="12"/>
        <v>5</v>
      </c>
      <c r="M123" s="27"/>
      <c r="N123" s="27"/>
      <c r="O123" s="27">
        <f t="shared" si="13"/>
        <v>0</v>
      </c>
      <c r="P123" s="27">
        <f t="shared" si="14"/>
        <v>0</v>
      </c>
      <c r="Q123" s="27">
        <f t="shared" si="15"/>
        <v>6</v>
      </c>
      <c r="R123" s="106">
        <f t="shared" si="16"/>
        <v>6</v>
      </c>
    </row>
    <row r="124" spans="1:18" ht="17.25" customHeight="1">
      <c r="A124" s="117"/>
      <c r="B124" s="118"/>
      <c r="C124" s="119" t="s">
        <v>121</v>
      </c>
      <c r="D124" s="110">
        <f>SUM(D116:D123)</f>
        <v>2</v>
      </c>
      <c r="E124" s="110">
        <f t="shared" ref="E124:R124" si="21">SUM(E116:E123)</f>
        <v>6</v>
      </c>
      <c r="F124" s="110">
        <f t="shared" si="21"/>
        <v>8</v>
      </c>
      <c r="G124" s="110">
        <f t="shared" si="21"/>
        <v>3</v>
      </c>
      <c r="H124" s="110">
        <f t="shared" si="21"/>
        <v>6</v>
      </c>
      <c r="I124" s="110">
        <f t="shared" si="21"/>
        <v>9</v>
      </c>
      <c r="J124" s="110">
        <f t="shared" si="21"/>
        <v>2</v>
      </c>
      <c r="K124" s="110">
        <f t="shared" si="21"/>
        <v>14</v>
      </c>
      <c r="L124" s="110">
        <f t="shared" si="21"/>
        <v>16</v>
      </c>
      <c r="M124" s="110">
        <f t="shared" si="21"/>
        <v>0</v>
      </c>
      <c r="N124" s="110">
        <f t="shared" si="21"/>
        <v>0</v>
      </c>
      <c r="O124" s="110">
        <f t="shared" si="21"/>
        <v>0</v>
      </c>
      <c r="P124" s="110">
        <f t="shared" si="21"/>
        <v>7</v>
      </c>
      <c r="Q124" s="110">
        <f t="shared" si="21"/>
        <v>26</v>
      </c>
      <c r="R124" s="110">
        <f t="shared" si="21"/>
        <v>33</v>
      </c>
    </row>
    <row r="125" spans="1:18" ht="17.25" customHeight="1">
      <c r="A125" s="114" t="s">
        <v>128</v>
      </c>
      <c r="B125" s="115"/>
      <c r="C125" s="116"/>
      <c r="D125" s="107"/>
      <c r="E125" s="108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109"/>
    </row>
    <row r="126" spans="1:18" ht="17.25" customHeight="1">
      <c r="A126" s="79"/>
      <c r="B126" s="68" t="s">
        <v>193</v>
      </c>
      <c r="C126" s="71"/>
      <c r="D126" s="75"/>
      <c r="E126" s="7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4"/>
    </row>
    <row r="127" spans="1:18" ht="17.25" customHeight="1">
      <c r="A127" s="79"/>
      <c r="B127" s="68"/>
      <c r="C127" s="71" t="s">
        <v>84</v>
      </c>
      <c r="D127" s="75"/>
      <c r="E127" s="74"/>
      <c r="F127" s="26">
        <f t="shared" si="17"/>
        <v>0</v>
      </c>
      <c r="G127" s="26"/>
      <c r="H127" s="26"/>
      <c r="I127" s="26">
        <f t="shared" si="18"/>
        <v>0</v>
      </c>
      <c r="J127" s="26"/>
      <c r="K127" s="26">
        <v>1</v>
      </c>
      <c r="L127" s="26">
        <f t="shared" si="12"/>
        <v>1</v>
      </c>
      <c r="M127" s="26"/>
      <c r="N127" s="26"/>
      <c r="O127" s="26">
        <f t="shared" si="13"/>
        <v>0</v>
      </c>
      <c r="P127" s="26">
        <f t="shared" si="14"/>
        <v>0</v>
      </c>
      <c r="Q127" s="26">
        <f t="shared" si="15"/>
        <v>1</v>
      </c>
      <c r="R127" s="44">
        <f t="shared" si="16"/>
        <v>1</v>
      </c>
    </row>
    <row r="128" spans="1:18" ht="17.25" customHeight="1">
      <c r="A128" s="79"/>
      <c r="B128" s="68"/>
      <c r="C128" s="71" t="s">
        <v>87</v>
      </c>
      <c r="D128" s="74">
        <v>3</v>
      </c>
      <c r="E128" s="75"/>
      <c r="F128" s="26">
        <f t="shared" si="17"/>
        <v>3</v>
      </c>
      <c r="G128" s="26"/>
      <c r="H128" s="26"/>
      <c r="I128" s="26">
        <f t="shared" si="18"/>
        <v>0</v>
      </c>
      <c r="J128" s="26"/>
      <c r="K128" s="26"/>
      <c r="L128" s="26">
        <f t="shared" si="12"/>
        <v>0</v>
      </c>
      <c r="M128" s="26"/>
      <c r="N128" s="26"/>
      <c r="O128" s="26">
        <f t="shared" si="13"/>
        <v>0</v>
      </c>
      <c r="P128" s="26">
        <f t="shared" si="14"/>
        <v>3</v>
      </c>
      <c r="Q128" s="26">
        <f t="shared" si="15"/>
        <v>0</v>
      </c>
      <c r="R128" s="44">
        <f t="shared" si="16"/>
        <v>3</v>
      </c>
    </row>
    <row r="129" spans="1:18" ht="17.25" customHeight="1">
      <c r="A129" s="79"/>
      <c r="B129" s="68"/>
      <c r="C129" s="71" t="s">
        <v>88</v>
      </c>
      <c r="D129" s="74">
        <v>1</v>
      </c>
      <c r="E129" s="75"/>
      <c r="F129" s="26">
        <f t="shared" si="17"/>
        <v>1</v>
      </c>
      <c r="G129" s="26"/>
      <c r="H129" s="26"/>
      <c r="I129" s="26">
        <f t="shared" si="18"/>
        <v>0</v>
      </c>
      <c r="J129" s="26"/>
      <c r="K129" s="26">
        <v>1</v>
      </c>
      <c r="L129" s="26">
        <f t="shared" si="12"/>
        <v>1</v>
      </c>
      <c r="M129" s="26"/>
      <c r="N129" s="26"/>
      <c r="O129" s="26">
        <f t="shared" si="13"/>
        <v>0</v>
      </c>
      <c r="P129" s="26">
        <f t="shared" si="14"/>
        <v>1</v>
      </c>
      <c r="Q129" s="26">
        <f t="shared" si="15"/>
        <v>1</v>
      </c>
      <c r="R129" s="44">
        <f t="shared" si="16"/>
        <v>2</v>
      </c>
    </row>
    <row r="130" spans="1:18" ht="17.25" customHeight="1">
      <c r="A130" s="79"/>
      <c r="B130" s="68"/>
      <c r="C130" s="71" t="s">
        <v>89</v>
      </c>
      <c r="D130" s="74"/>
      <c r="E130" s="75"/>
      <c r="F130" s="26">
        <f t="shared" si="17"/>
        <v>0</v>
      </c>
      <c r="G130" s="26">
        <v>2</v>
      </c>
      <c r="H130" s="26"/>
      <c r="I130" s="26">
        <f t="shared" si="18"/>
        <v>2</v>
      </c>
      <c r="J130" s="26"/>
      <c r="K130" s="26"/>
      <c r="L130" s="26">
        <f t="shared" si="12"/>
        <v>0</v>
      </c>
      <c r="M130" s="26"/>
      <c r="N130" s="26"/>
      <c r="O130" s="26">
        <f t="shared" si="13"/>
        <v>0</v>
      </c>
      <c r="P130" s="26">
        <f t="shared" si="14"/>
        <v>2</v>
      </c>
      <c r="Q130" s="26">
        <f t="shared" si="15"/>
        <v>0</v>
      </c>
      <c r="R130" s="44">
        <f t="shared" si="16"/>
        <v>2</v>
      </c>
    </row>
    <row r="131" spans="1:18" ht="17.25" customHeight="1">
      <c r="A131" s="79"/>
      <c r="B131" s="68"/>
      <c r="C131" s="71" t="s">
        <v>90</v>
      </c>
      <c r="D131" s="74">
        <v>1</v>
      </c>
      <c r="E131" s="75"/>
      <c r="F131" s="26">
        <f t="shared" si="17"/>
        <v>1</v>
      </c>
      <c r="G131" s="26">
        <v>2</v>
      </c>
      <c r="H131" s="26"/>
      <c r="I131" s="26">
        <f t="shared" si="18"/>
        <v>2</v>
      </c>
      <c r="J131" s="26">
        <v>1</v>
      </c>
      <c r="K131" s="26"/>
      <c r="L131" s="26">
        <f t="shared" si="12"/>
        <v>1</v>
      </c>
      <c r="M131" s="26"/>
      <c r="N131" s="26"/>
      <c r="O131" s="26">
        <f t="shared" si="13"/>
        <v>0</v>
      </c>
      <c r="P131" s="26">
        <f t="shared" si="14"/>
        <v>4</v>
      </c>
      <c r="Q131" s="26">
        <f t="shared" si="15"/>
        <v>0</v>
      </c>
      <c r="R131" s="44">
        <f t="shared" si="16"/>
        <v>4</v>
      </c>
    </row>
    <row r="132" spans="1:18" ht="17.25" customHeight="1">
      <c r="A132" s="79"/>
      <c r="B132" s="68"/>
      <c r="C132" s="71" t="s">
        <v>96</v>
      </c>
      <c r="D132" s="74"/>
      <c r="E132" s="75"/>
      <c r="F132" s="26">
        <f t="shared" si="17"/>
        <v>0</v>
      </c>
      <c r="G132" s="26">
        <v>1</v>
      </c>
      <c r="H132" s="26"/>
      <c r="I132" s="26">
        <f t="shared" si="18"/>
        <v>1</v>
      </c>
      <c r="J132" s="26"/>
      <c r="K132" s="26"/>
      <c r="L132" s="26">
        <f t="shared" si="12"/>
        <v>0</v>
      </c>
      <c r="M132" s="26"/>
      <c r="N132" s="26"/>
      <c r="O132" s="26">
        <f t="shared" si="13"/>
        <v>0</v>
      </c>
      <c r="P132" s="26">
        <f t="shared" si="14"/>
        <v>1</v>
      </c>
      <c r="Q132" s="26">
        <f t="shared" si="15"/>
        <v>0</v>
      </c>
      <c r="R132" s="44">
        <f t="shared" si="16"/>
        <v>1</v>
      </c>
    </row>
    <row r="133" spans="1:18" ht="17.25" customHeight="1">
      <c r="A133" s="79"/>
      <c r="B133" s="68"/>
      <c r="C133" s="71" t="s">
        <v>98</v>
      </c>
      <c r="D133" s="74">
        <v>1</v>
      </c>
      <c r="E133" s="74">
        <v>1</v>
      </c>
      <c r="F133" s="26">
        <f t="shared" si="17"/>
        <v>2</v>
      </c>
      <c r="G133" s="26">
        <v>1</v>
      </c>
      <c r="H133" s="26"/>
      <c r="I133" s="26">
        <f t="shared" si="18"/>
        <v>1</v>
      </c>
      <c r="J133" s="26"/>
      <c r="K133" s="26"/>
      <c r="L133" s="26">
        <f t="shared" si="12"/>
        <v>0</v>
      </c>
      <c r="M133" s="26"/>
      <c r="N133" s="26"/>
      <c r="O133" s="26">
        <f t="shared" si="13"/>
        <v>0</v>
      </c>
      <c r="P133" s="26">
        <f t="shared" si="14"/>
        <v>2</v>
      </c>
      <c r="Q133" s="26">
        <f t="shared" si="15"/>
        <v>1</v>
      </c>
      <c r="R133" s="44">
        <f t="shared" si="16"/>
        <v>3</v>
      </c>
    </row>
    <row r="134" spans="1:18" ht="17.25" customHeight="1">
      <c r="A134" s="79"/>
      <c r="B134" s="68"/>
      <c r="C134" s="71" t="s">
        <v>97</v>
      </c>
      <c r="D134" s="74"/>
      <c r="E134" s="74"/>
      <c r="F134" s="26">
        <f t="shared" si="17"/>
        <v>0</v>
      </c>
      <c r="G134" s="26"/>
      <c r="H134" s="26"/>
      <c r="I134" s="26">
        <f t="shared" si="18"/>
        <v>0</v>
      </c>
      <c r="J134" s="26">
        <v>1</v>
      </c>
      <c r="K134" s="26"/>
      <c r="L134" s="26">
        <f t="shared" ref="L134:L172" si="22">SUM(J134:K134)</f>
        <v>1</v>
      </c>
      <c r="M134" s="26"/>
      <c r="N134" s="26"/>
      <c r="O134" s="26">
        <f t="shared" si="13"/>
        <v>0</v>
      </c>
      <c r="P134" s="26">
        <f t="shared" si="14"/>
        <v>1</v>
      </c>
      <c r="Q134" s="26">
        <f t="shared" si="15"/>
        <v>0</v>
      </c>
      <c r="R134" s="44">
        <f t="shared" si="16"/>
        <v>1</v>
      </c>
    </row>
    <row r="135" spans="1:18" ht="17.25" customHeight="1">
      <c r="A135" s="79"/>
      <c r="B135" s="68"/>
      <c r="C135" s="71" t="s">
        <v>99</v>
      </c>
      <c r="D135" s="74">
        <v>1</v>
      </c>
      <c r="E135" s="75"/>
      <c r="F135" s="26">
        <f t="shared" si="17"/>
        <v>1</v>
      </c>
      <c r="G135" s="26"/>
      <c r="H135" s="26">
        <v>1</v>
      </c>
      <c r="I135" s="26">
        <f t="shared" si="18"/>
        <v>1</v>
      </c>
      <c r="J135" s="26"/>
      <c r="K135" s="26">
        <v>2</v>
      </c>
      <c r="L135" s="26">
        <f t="shared" si="22"/>
        <v>2</v>
      </c>
      <c r="M135" s="26"/>
      <c r="N135" s="26"/>
      <c r="O135" s="26">
        <f t="shared" ref="O135:O172" si="23">SUM(M135:N135)</f>
        <v>0</v>
      </c>
      <c r="P135" s="26">
        <f t="shared" si="14"/>
        <v>1</v>
      </c>
      <c r="Q135" s="26">
        <f t="shared" si="15"/>
        <v>3</v>
      </c>
      <c r="R135" s="44">
        <f t="shared" si="16"/>
        <v>4</v>
      </c>
    </row>
    <row r="136" spans="1:18" ht="17.25" customHeight="1">
      <c r="A136" s="79"/>
      <c r="B136" s="68"/>
      <c r="C136" s="71" t="s">
        <v>100</v>
      </c>
      <c r="D136" s="74"/>
      <c r="E136" s="75"/>
      <c r="F136" s="26">
        <f t="shared" si="17"/>
        <v>0</v>
      </c>
      <c r="G136" s="26"/>
      <c r="H136" s="26"/>
      <c r="I136" s="26">
        <f t="shared" si="18"/>
        <v>0</v>
      </c>
      <c r="J136" s="26"/>
      <c r="K136" s="26">
        <v>1</v>
      </c>
      <c r="L136" s="26">
        <f t="shared" si="22"/>
        <v>1</v>
      </c>
      <c r="M136" s="26"/>
      <c r="N136" s="26"/>
      <c r="O136" s="26">
        <f t="shared" si="23"/>
        <v>0</v>
      </c>
      <c r="P136" s="26">
        <f t="shared" ref="P136:P172" si="24">D136+G136+J136+M136</f>
        <v>0</v>
      </c>
      <c r="Q136" s="26">
        <f t="shared" ref="Q136:Q172" si="25">E136+H136+K136+N136</f>
        <v>1</v>
      </c>
      <c r="R136" s="44">
        <f t="shared" ref="R136:R172" si="26">F136+I136+L136+O136</f>
        <v>1</v>
      </c>
    </row>
    <row r="137" spans="1:18" ht="17.25" customHeight="1">
      <c r="A137" s="79"/>
      <c r="B137" s="68"/>
      <c r="C137" s="71" t="s">
        <v>101</v>
      </c>
      <c r="D137" s="74"/>
      <c r="E137" s="75"/>
      <c r="F137" s="26">
        <f t="shared" si="17"/>
        <v>0</v>
      </c>
      <c r="G137" s="26"/>
      <c r="H137" s="26"/>
      <c r="I137" s="26">
        <f t="shared" si="18"/>
        <v>0</v>
      </c>
      <c r="J137" s="26"/>
      <c r="K137" s="26">
        <v>1</v>
      </c>
      <c r="L137" s="26">
        <f t="shared" si="22"/>
        <v>1</v>
      </c>
      <c r="M137" s="26"/>
      <c r="N137" s="26"/>
      <c r="O137" s="26">
        <f t="shared" si="23"/>
        <v>0</v>
      </c>
      <c r="P137" s="26">
        <f t="shared" si="24"/>
        <v>0</v>
      </c>
      <c r="Q137" s="26">
        <f t="shared" si="25"/>
        <v>1</v>
      </c>
      <c r="R137" s="44">
        <f t="shared" si="26"/>
        <v>1</v>
      </c>
    </row>
    <row r="138" spans="1:18" ht="17.25" customHeight="1">
      <c r="A138" s="79"/>
      <c r="B138" s="68" t="s">
        <v>183</v>
      </c>
      <c r="C138" s="71"/>
      <c r="D138" s="74"/>
      <c r="E138" s="7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44"/>
    </row>
    <row r="139" spans="1:18" ht="17.25" customHeight="1">
      <c r="A139" s="79"/>
      <c r="B139" s="68"/>
      <c r="C139" s="71" t="s">
        <v>85</v>
      </c>
      <c r="D139" s="74">
        <v>1</v>
      </c>
      <c r="E139" s="75"/>
      <c r="F139" s="26">
        <f t="shared" si="17"/>
        <v>1</v>
      </c>
      <c r="G139" s="26"/>
      <c r="H139" s="26"/>
      <c r="I139" s="26">
        <f t="shared" si="18"/>
        <v>0</v>
      </c>
      <c r="J139" s="26"/>
      <c r="K139" s="26"/>
      <c r="L139" s="26">
        <f t="shared" si="22"/>
        <v>0</v>
      </c>
      <c r="M139" s="26"/>
      <c r="N139" s="26"/>
      <c r="O139" s="26">
        <f t="shared" si="23"/>
        <v>0</v>
      </c>
      <c r="P139" s="26">
        <f t="shared" si="24"/>
        <v>1</v>
      </c>
      <c r="Q139" s="26">
        <f t="shared" si="25"/>
        <v>0</v>
      </c>
      <c r="R139" s="44">
        <f t="shared" si="26"/>
        <v>1</v>
      </c>
    </row>
    <row r="140" spans="1:18" ht="17.25" customHeight="1">
      <c r="A140" s="79"/>
      <c r="B140" s="68"/>
      <c r="C140" s="71" t="s">
        <v>91</v>
      </c>
      <c r="D140" s="74"/>
      <c r="E140" s="75"/>
      <c r="F140" s="26">
        <f t="shared" si="17"/>
        <v>0</v>
      </c>
      <c r="G140" s="26">
        <v>1</v>
      </c>
      <c r="H140" s="26"/>
      <c r="I140" s="26">
        <f t="shared" si="18"/>
        <v>1</v>
      </c>
      <c r="J140" s="26"/>
      <c r="K140" s="26"/>
      <c r="L140" s="26">
        <f t="shared" si="22"/>
        <v>0</v>
      </c>
      <c r="M140" s="26"/>
      <c r="N140" s="26"/>
      <c r="O140" s="26">
        <f t="shared" si="23"/>
        <v>0</v>
      </c>
      <c r="P140" s="26">
        <f t="shared" si="24"/>
        <v>1</v>
      </c>
      <c r="Q140" s="26">
        <f t="shared" si="25"/>
        <v>0</v>
      </c>
      <c r="R140" s="44">
        <f t="shared" si="26"/>
        <v>1</v>
      </c>
    </row>
    <row r="141" spans="1:18" ht="17.25" customHeight="1">
      <c r="A141" s="79"/>
      <c r="B141" s="68"/>
      <c r="C141" s="71" t="s">
        <v>92</v>
      </c>
      <c r="D141" s="74">
        <v>1</v>
      </c>
      <c r="E141" s="74">
        <v>2</v>
      </c>
      <c r="F141" s="26">
        <f t="shared" ref="F141:F172" si="27">SUM(D141:E141)</f>
        <v>3</v>
      </c>
      <c r="G141" s="26"/>
      <c r="H141" s="26">
        <v>2</v>
      </c>
      <c r="I141" s="26">
        <f t="shared" si="18"/>
        <v>2</v>
      </c>
      <c r="J141" s="26"/>
      <c r="K141" s="26">
        <v>1</v>
      </c>
      <c r="L141" s="26">
        <f t="shared" si="22"/>
        <v>1</v>
      </c>
      <c r="M141" s="26"/>
      <c r="N141" s="26"/>
      <c r="O141" s="26">
        <f t="shared" si="23"/>
        <v>0</v>
      </c>
      <c r="P141" s="26">
        <f t="shared" si="24"/>
        <v>1</v>
      </c>
      <c r="Q141" s="26">
        <f t="shared" si="25"/>
        <v>5</v>
      </c>
      <c r="R141" s="44">
        <f t="shared" si="26"/>
        <v>6</v>
      </c>
    </row>
    <row r="142" spans="1:18" ht="17.25" customHeight="1">
      <c r="A142" s="79"/>
      <c r="B142" s="68"/>
      <c r="C142" s="71" t="s">
        <v>93</v>
      </c>
      <c r="D142" s="75"/>
      <c r="E142" s="74">
        <v>1</v>
      </c>
      <c r="F142" s="26">
        <f t="shared" si="27"/>
        <v>1</v>
      </c>
      <c r="G142" s="26">
        <v>4</v>
      </c>
      <c r="H142" s="26">
        <v>5</v>
      </c>
      <c r="I142" s="26">
        <f t="shared" ref="I142:I172" si="28">SUM(G142:H142)</f>
        <v>9</v>
      </c>
      <c r="J142" s="26"/>
      <c r="K142" s="26">
        <v>2</v>
      </c>
      <c r="L142" s="26">
        <f t="shared" si="22"/>
        <v>2</v>
      </c>
      <c r="M142" s="26"/>
      <c r="N142" s="26"/>
      <c r="O142" s="26">
        <f t="shared" si="23"/>
        <v>0</v>
      </c>
      <c r="P142" s="26">
        <f t="shared" si="24"/>
        <v>4</v>
      </c>
      <c r="Q142" s="26">
        <f t="shared" si="25"/>
        <v>8</v>
      </c>
      <c r="R142" s="44">
        <f t="shared" si="26"/>
        <v>12</v>
      </c>
    </row>
    <row r="143" spans="1:18" ht="17.25" customHeight="1">
      <c r="A143" s="111"/>
      <c r="B143" s="112"/>
      <c r="C143" s="113" t="s">
        <v>207</v>
      </c>
      <c r="D143" s="104"/>
      <c r="E143" s="105"/>
      <c r="F143" s="27">
        <f t="shared" si="27"/>
        <v>0</v>
      </c>
      <c r="G143" s="27"/>
      <c r="H143" s="27">
        <v>2</v>
      </c>
      <c r="I143" s="27">
        <f t="shared" si="28"/>
        <v>2</v>
      </c>
      <c r="J143" s="27"/>
      <c r="K143" s="27"/>
      <c r="L143" s="27">
        <f t="shared" si="22"/>
        <v>0</v>
      </c>
      <c r="M143" s="27"/>
      <c r="N143" s="27"/>
      <c r="O143" s="27">
        <f t="shared" si="23"/>
        <v>0</v>
      </c>
      <c r="P143" s="27">
        <f t="shared" si="24"/>
        <v>0</v>
      </c>
      <c r="Q143" s="27">
        <f t="shared" si="25"/>
        <v>2</v>
      </c>
      <c r="R143" s="106">
        <f t="shared" si="26"/>
        <v>2</v>
      </c>
    </row>
    <row r="144" spans="1:18" ht="17.25" customHeight="1">
      <c r="A144" s="117"/>
      <c r="B144" s="118"/>
      <c r="C144" s="119" t="s">
        <v>121</v>
      </c>
      <c r="D144" s="110">
        <f>SUM(D127:D143)</f>
        <v>9</v>
      </c>
      <c r="E144" s="110">
        <f t="shared" ref="E144:R144" si="29">SUM(E127:E143)</f>
        <v>4</v>
      </c>
      <c r="F144" s="110">
        <f t="shared" si="29"/>
        <v>13</v>
      </c>
      <c r="G144" s="110">
        <f t="shared" si="29"/>
        <v>11</v>
      </c>
      <c r="H144" s="110">
        <f t="shared" si="29"/>
        <v>10</v>
      </c>
      <c r="I144" s="110">
        <f t="shared" si="29"/>
        <v>21</v>
      </c>
      <c r="J144" s="110">
        <f t="shared" si="29"/>
        <v>2</v>
      </c>
      <c r="K144" s="110">
        <f t="shared" si="29"/>
        <v>9</v>
      </c>
      <c r="L144" s="110">
        <f t="shared" si="29"/>
        <v>11</v>
      </c>
      <c r="M144" s="110">
        <f t="shared" si="29"/>
        <v>0</v>
      </c>
      <c r="N144" s="110">
        <f t="shared" si="29"/>
        <v>0</v>
      </c>
      <c r="O144" s="110">
        <f t="shared" si="29"/>
        <v>0</v>
      </c>
      <c r="P144" s="110">
        <f t="shared" si="29"/>
        <v>22</v>
      </c>
      <c r="Q144" s="110">
        <f t="shared" si="29"/>
        <v>23</v>
      </c>
      <c r="R144" s="110">
        <f t="shared" si="29"/>
        <v>45</v>
      </c>
    </row>
    <row r="145" spans="1:18" ht="17.25" customHeight="1">
      <c r="A145" s="114" t="s">
        <v>129</v>
      </c>
      <c r="B145" s="115"/>
      <c r="C145" s="116"/>
      <c r="D145" s="107"/>
      <c r="E145" s="108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109"/>
    </row>
    <row r="146" spans="1:18" ht="17.25" customHeight="1">
      <c r="A146" s="79"/>
      <c r="B146" s="68" t="s">
        <v>194</v>
      </c>
      <c r="C146" s="71"/>
      <c r="D146" s="75"/>
      <c r="E146" s="74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44"/>
    </row>
    <row r="147" spans="1:18" ht="17.25" customHeight="1">
      <c r="A147" s="79"/>
      <c r="B147" s="68"/>
      <c r="C147" s="71" t="s">
        <v>102</v>
      </c>
      <c r="D147" s="75"/>
      <c r="E147" s="74">
        <v>2</v>
      </c>
      <c r="F147" s="26">
        <f t="shared" si="27"/>
        <v>2</v>
      </c>
      <c r="G147" s="26"/>
      <c r="H147" s="26">
        <v>1</v>
      </c>
      <c r="I147" s="26">
        <f t="shared" si="28"/>
        <v>1</v>
      </c>
      <c r="J147" s="26">
        <v>1</v>
      </c>
      <c r="K147" s="26">
        <v>4</v>
      </c>
      <c r="L147" s="26">
        <f t="shared" si="22"/>
        <v>5</v>
      </c>
      <c r="M147" s="26"/>
      <c r="N147" s="26"/>
      <c r="O147" s="26">
        <f t="shared" si="23"/>
        <v>0</v>
      </c>
      <c r="P147" s="26">
        <f t="shared" si="24"/>
        <v>1</v>
      </c>
      <c r="Q147" s="26">
        <f t="shared" si="25"/>
        <v>7</v>
      </c>
      <c r="R147" s="44">
        <f t="shared" si="26"/>
        <v>8</v>
      </c>
    </row>
    <row r="148" spans="1:18" ht="17.25" customHeight="1">
      <c r="A148" s="79"/>
      <c r="B148" s="68"/>
      <c r="C148" s="71" t="s">
        <v>103</v>
      </c>
      <c r="D148" s="74">
        <v>1</v>
      </c>
      <c r="E148" s="75"/>
      <c r="F148" s="26">
        <f t="shared" si="27"/>
        <v>1</v>
      </c>
      <c r="G148" s="26"/>
      <c r="H148" s="26">
        <v>2</v>
      </c>
      <c r="I148" s="26">
        <f t="shared" si="28"/>
        <v>2</v>
      </c>
      <c r="J148" s="26"/>
      <c r="K148" s="26">
        <v>2</v>
      </c>
      <c r="L148" s="26">
        <f t="shared" si="22"/>
        <v>2</v>
      </c>
      <c r="M148" s="26"/>
      <c r="N148" s="26"/>
      <c r="O148" s="26">
        <f t="shared" si="23"/>
        <v>0</v>
      </c>
      <c r="P148" s="26">
        <f t="shared" si="24"/>
        <v>1</v>
      </c>
      <c r="Q148" s="26">
        <f t="shared" si="25"/>
        <v>4</v>
      </c>
      <c r="R148" s="44">
        <f t="shared" si="26"/>
        <v>5</v>
      </c>
    </row>
    <row r="149" spans="1:18" ht="17.25" customHeight="1">
      <c r="A149" s="79"/>
      <c r="B149" s="68"/>
      <c r="C149" s="71" t="s">
        <v>104</v>
      </c>
      <c r="D149" s="74">
        <v>2</v>
      </c>
      <c r="E149" s="75"/>
      <c r="F149" s="26">
        <f t="shared" si="27"/>
        <v>2</v>
      </c>
      <c r="G149" s="26">
        <v>2</v>
      </c>
      <c r="H149" s="26"/>
      <c r="I149" s="26">
        <f t="shared" si="28"/>
        <v>2</v>
      </c>
      <c r="J149" s="26"/>
      <c r="K149" s="26">
        <v>1</v>
      </c>
      <c r="L149" s="26">
        <f t="shared" si="22"/>
        <v>1</v>
      </c>
      <c r="M149" s="26"/>
      <c r="N149" s="26"/>
      <c r="O149" s="26">
        <f t="shared" si="23"/>
        <v>0</v>
      </c>
      <c r="P149" s="26">
        <f t="shared" si="24"/>
        <v>4</v>
      </c>
      <c r="Q149" s="26">
        <f t="shared" si="25"/>
        <v>1</v>
      </c>
      <c r="R149" s="44">
        <f t="shared" si="26"/>
        <v>5</v>
      </c>
    </row>
    <row r="150" spans="1:18" ht="17.25" customHeight="1">
      <c r="A150" s="79"/>
      <c r="B150" s="68"/>
      <c r="C150" s="71" t="s">
        <v>105</v>
      </c>
      <c r="D150" s="75"/>
      <c r="E150" s="74">
        <v>1</v>
      </c>
      <c r="F150" s="26">
        <f t="shared" si="27"/>
        <v>1</v>
      </c>
      <c r="G150" s="26"/>
      <c r="H150" s="26">
        <v>1</v>
      </c>
      <c r="I150" s="26">
        <f t="shared" si="28"/>
        <v>1</v>
      </c>
      <c r="J150" s="26"/>
      <c r="K150" s="26">
        <v>1</v>
      </c>
      <c r="L150" s="26">
        <f t="shared" si="22"/>
        <v>1</v>
      </c>
      <c r="M150" s="26"/>
      <c r="N150" s="26"/>
      <c r="O150" s="26">
        <f t="shared" si="23"/>
        <v>0</v>
      </c>
      <c r="P150" s="26">
        <f t="shared" si="24"/>
        <v>0</v>
      </c>
      <c r="Q150" s="26">
        <f t="shared" si="25"/>
        <v>3</v>
      </c>
      <c r="R150" s="44">
        <f t="shared" si="26"/>
        <v>3</v>
      </c>
    </row>
    <row r="151" spans="1:18" ht="17.25" customHeight="1">
      <c r="A151" s="111"/>
      <c r="B151" s="112"/>
      <c r="C151" s="113" t="s">
        <v>106</v>
      </c>
      <c r="D151" s="105">
        <v>2</v>
      </c>
      <c r="E151" s="104"/>
      <c r="F151" s="27">
        <f t="shared" si="27"/>
        <v>2</v>
      </c>
      <c r="G151" s="27">
        <v>5</v>
      </c>
      <c r="H151" s="27">
        <v>1</v>
      </c>
      <c r="I151" s="27">
        <f t="shared" si="28"/>
        <v>6</v>
      </c>
      <c r="J151" s="27">
        <v>2</v>
      </c>
      <c r="K151" s="27">
        <v>1</v>
      </c>
      <c r="L151" s="27">
        <f t="shared" si="22"/>
        <v>3</v>
      </c>
      <c r="M151" s="27"/>
      <c r="N151" s="27"/>
      <c r="O151" s="27">
        <f t="shared" si="23"/>
        <v>0</v>
      </c>
      <c r="P151" s="27">
        <f t="shared" si="24"/>
        <v>9</v>
      </c>
      <c r="Q151" s="27">
        <f t="shared" si="25"/>
        <v>2</v>
      </c>
      <c r="R151" s="106">
        <f t="shared" si="26"/>
        <v>11</v>
      </c>
    </row>
    <row r="152" spans="1:18" ht="17.25" customHeight="1">
      <c r="A152" s="117"/>
      <c r="B152" s="118"/>
      <c r="C152" s="119" t="s">
        <v>121</v>
      </c>
      <c r="D152" s="120">
        <f>SUM(D147:D151)</f>
        <v>5</v>
      </c>
      <c r="E152" s="120">
        <f t="shared" ref="E152:R152" si="30">SUM(E147:E151)</f>
        <v>3</v>
      </c>
      <c r="F152" s="120">
        <f t="shared" si="30"/>
        <v>8</v>
      </c>
      <c r="G152" s="120">
        <f t="shared" si="30"/>
        <v>7</v>
      </c>
      <c r="H152" s="120">
        <f t="shared" si="30"/>
        <v>5</v>
      </c>
      <c r="I152" s="120">
        <f t="shared" si="30"/>
        <v>12</v>
      </c>
      <c r="J152" s="120">
        <f t="shared" si="30"/>
        <v>3</v>
      </c>
      <c r="K152" s="120">
        <f t="shared" si="30"/>
        <v>9</v>
      </c>
      <c r="L152" s="120">
        <f t="shared" si="30"/>
        <v>12</v>
      </c>
      <c r="M152" s="120">
        <f t="shared" si="30"/>
        <v>0</v>
      </c>
      <c r="N152" s="120">
        <f t="shared" si="30"/>
        <v>0</v>
      </c>
      <c r="O152" s="120">
        <f t="shared" si="30"/>
        <v>0</v>
      </c>
      <c r="P152" s="120">
        <f t="shared" si="30"/>
        <v>15</v>
      </c>
      <c r="Q152" s="120">
        <f t="shared" si="30"/>
        <v>17</v>
      </c>
      <c r="R152" s="120">
        <f t="shared" si="30"/>
        <v>32</v>
      </c>
    </row>
    <row r="153" spans="1:18" ht="17.25" customHeight="1">
      <c r="A153" s="114" t="s">
        <v>130</v>
      </c>
      <c r="B153" s="115"/>
      <c r="C153" s="116"/>
      <c r="D153" s="108"/>
      <c r="E153" s="107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109"/>
    </row>
    <row r="154" spans="1:18" ht="17.25" customHeight="1">
      <c r="A154" s="79"/>
      <c r="B154" s="68" t="s">
        <v>185</v>
      </c>
      <c r="C154" s="71"/>
      <c r="D154" s="74"/>
      <c r="E154" s="7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44"/>
    </row>
    <row r="155" spans="1:18" ht="17.25" customHeight="1">
      <c r="A155" s="79"/>
      <c r="B155" s="68"/>
      <c r="C155" s="71" t="s">
        <v>107</v>
      </c>
      <c r="D155" s="75"/>
      <c r="E155" s="74">
        <v>1</v>
      </c>
      <c r="F155" s="26">
        <f t="shared" si="27"/>
        <v>1</v>
      </c>
      <c r="G155" s="26">
        <v>2</v>
      </c>
      <c r="H155" s="26">
        <v>1</v>
      </c>
      <c r="I155" s="26">
        <f t="shared" si="28"/>
        <v>3</v>
      </c>
      <c r="J155" s="26"/>
      <c r="K155" s="26">
        <v>3</v>
      </c>
      <c r="L155" s="26">
        <f t="shared" si="22"/>
        <v>3</v>
      </c>
      <c r="M155" s="26"/>
      <c r="N155" s="26"/>
      <c r="O155" s="26">
        <f t="shared" si="23"/>
        <v>0</v>
      </c>
      <c r="P155" s="26">
        <f t="shared" si="24"/>
        <v>2</v>
      </c>
      <c r="Q155" s="26">
        <f t="shared" si="25"/>
        <v>5</v>
      </c>
      <c r="R155" s="44">
        <f t="shared" si="26"/>
        <v>7</v>
      </c>
    </row>
    <row r="156" spans="1:18" ht="17.25" customHeight="1">
      <c r="A156" s="79"/>
      <c r="B156" s="68"/>
      <c r="C156" s="71" t="s">
        <v>108</v>
      </c>
      <c r="D156" s="75"/>
      <c r="E156" s="74">
        <v>1</v>
      </c>
      <c r="F156" s="26">
        <f t="shared" si="27"/>
        <v>1</v>
      </c>
      <c r="G156" s="26">
        <v>1</v>
      </c>
      <c r="H156" s="26"/>
      <c r="I156" s="26">
        <f t="shared" si="28"/>
        <v>1</v>
      </c>
      <c r="J156" s="26"/>
      <c r="K156" s="26">
        <v>3</v>
      </c>
      <c r="L156" s="26">
        <f t="shared" si="22"/>
        <v>3</v>
      </c>
      <c r="M156" s="26"/>
      <c r="N156" s="26"/>
      <c r="O156" s="26">
        <f t="shared" si="23"/>
        <v>0</v>
      </c>
      <c r="P156" s="26">
        <f t="shared" si="24"/>
        <v>1</v>
      </c>
      <c r="Q156" s="26">
        <f t="shared" si="25"/>
        <v>4</v>
      </c>
      <c r="R156" s="44">
        <f t="shared" si="26"/>
        <v>5</v>
      </c>
    </row>
    <row r="157" spans="1:18" ht="17.25" customHeight="1">
      <c r="A157" s="79"/>
      <c r="B157" s="68"/>
      <c r="C157" s="71" t="s">
        <v>109</v>
      </c>
      <c r="D157" s="74">
        <v>1</v>
      </c>
      <c r="E157" s="74">
        <v>3</v>
      </c>
      <c r="F157" s="26">
        <f t="shared" si="27"/>
        <v>4</v>
      </c>
      <c r="G157" s="26"/>
      <c r="H157" s="26">
        <v>2</v>
      </c>
      <c r="I157" s="26">
        <f t="shared" si="28"/>
        <v>2</v>
      </c>
      <c r="J157" s="26">
        <v>1</v>
      </c>
      <c r="K157" s="26">
        <v>2</v>
      </c>
      <c r="L157" s="26">
        <f t="shared" si="22"/>
        <v>3</v>
      </c>
      <c r="M157" s="26"/>
      <c r="N157" s="26"/>
      <c r="O157" s="26">
        <f t="shared" si="23"/>
        <v>0</v>
      </c>
      <c r="P157" s="26">
        <f t="shared" si="24"/>
        <v>2</v>
      </c>
      <c r="Q157" s="26">
        <f t="shared" si="25"/>
        <v>7</v>
      </c>
      <c r="R157" s="44">
        <f t="shared" si="26"/>
        <v>9</v>
      </c>
    </row>
    <row r="158" spans="1:18" ht="17.25" customHeight="1">
      <c r="A158" s="79"/>
      <c r="B158" s="68"/>
      <c r="C158" s="71" t="s">
        <v>6</v>
      </c>
      <c r="D158" s="74">
        <v>1</v>
      </c>
      <c r="E158" s="74">
        <v>1</v>
      </c>
      <c r="F158" s="26">
        <f t="shared" si="27"/>
        <v>2</v>
      </c>
      <c r="G158" s="26">
        <v>2</v>
      </c>
      <c r="H158" s="26"/>
      <c r="I158" s="26">
        <f t="shared" si="28"/>
        <v>2</v>
      </c>
      <c r="J158" s="26"/>
      <c r="K158" s="26"/>
      <c r="L158" s="26">
        <f t="shared" si="22"/>
        <v>0</v>
      </c>
      <c r="M158" s="26"/>
      <c r="N158" s="26"/>
      <c r="O158" s="26">
        <f t="shared" si="23"/>
        <v>0</v>
      </c>
      <c r="P158" s="26">
        <f t="shared" si="24"/>
        <v>3</v>
      </c>
      <c r="Q158" s="26">
        <f t="shared" si="25"/>
        <v>1</v>
      </c>
      <c r="R158" s="44">
        <f t="shared" si="26"/>
        <v>4</v>
      </c>
    </row>
    <row r="159" spans="1:18" ht="17.25" customHeight="1">
      <c r="A159" s="79"/>
      <c r="B159" s="68"/>
      <c r="C159" s="71" t="s">
        <v>110</v>
      </c>
      <c r="D159" s="74">
        <v>4</v>
      </c>
      <c r="E159" s="74">
        <v>1</v>
      </c>
      <c r="F159" s="26">
        <f t="shared" si="27"/>
        <v>5</v>
      </c>
      <c r="G159" s="26"/>
      <c r="H159" s="26"/>
      <c r="I159" s="26">
        <f t="shared" si="28"/>
        <v>0</v>
      </c>
      <c r="J159" s="26">
        <v>3</v>
      </c>
      <c r="K159" s="26"/>
      <c r="L159" s="26">
        <f t="shared" si="22"/>
        <v>3</v>
      </c>
      <c r="M159" s="26"/>
      <c r="N159" s="26"/>
      <c r="O159" s="26">
        <f t="shared" si="23"/>
        <v>0</v>
      </c>
      <c r="P159" s="26">
        <f t="shared" si="24"/>
        <v>7</v>
      </c>
      <c r="Q159" s="26">
        <f t="shared" si="25"/>
        <v>1</v>
      </c>
      <c r="R159" s="44">
        <f t="shared" si="26"/>
        <v>8</v>
      </c>
    </row>
    <row r="160" spans="1:18" ht="17.25" customHeight="1">
      <c r="A160" s="79"/>
      <c r="B160" s="68"/>
      <c r="C160" s="71" t="s">
        <v>111</v>
      </c>
      <c r="D160" s="75"/>
      <c r="E160" s="74">
        <v>1</v>
      </c>
      <c r="F160" s="26">
        <f t="shared" si="27"/>
        <v>1</v>
      </c>
      <c r="G160" s="26">
        <v>1</v>
      </c>
      <c r="H160" s="26"/>
      <c r="I160" s="26">
        <f t="shared" si="28"/>
        <v>1</v>
      </c>
      <c r="J160" s="26">
        <v>1</v>
      </c>
      <c r="K160" s="26">
        <v>3</v>
      </c>
      <c r="L160" s="26">
        <f t="shared" si="22"/>
        <v>4</v>
      </c>
      <c r="M160" s="26"/>
      <c r="N160" s="26"/>
      <c r="O160" s="26">
        <f t="shared" si="23"/>
        <v>0</v>
      </c>
      <c r="P160" s="26">
        <f t="shared" si="24"/>
        <v>2</v>
      </c>
      <c r="Q160" s="26">
        <f t="shared" si="25"/>
        <v>4</v>
      </c>
      <c r="R160" s="44">
        <f t="shared" si="26"/>
        <v>6</v>
      </c>
    </row>
    <row r="161" spans="1:18" ht="17.25" customHeight="1">
      <c r="A161" s="79"/>
      <c r="B161" s="68"/>
      <c r="C161" s="71" t="s">
        <v>112</v>
      </c>
      <c r="D161" s="74">
        <v>2</v>
      </c>
      <c r="E161" s="74">
        <v>1</v>
      </c>
      <c r="F161" s="26">
        <f t="shared" si="27"/>
        <v>3</v>
      </c>
      <c r="G161" s="26">
        <v>1</v>
      </c>
      <c r="H161" s="26">
        <v>1</v>
      </c>
      <c r="I161" s="26">
        <f t="shared" si="28"/>
        <v>2</v>
      </c>
      <c r="J161" s="26">
        <v>2</v>
      </c>
      <c r="K161" s="26"/>
      <c r="L161" s="26">
        <f t="shared" si="22"/>
        <v>2</v>
      </c>
      <c r="M161" s="26"/>
      <c r="N161" s="26"/>
      <c r="O161" s="26">
        <f t="shared" si="23"/>
        <v>0</v>
      </c>
      <c r="P161" s="26">
        <f t="shared" si="24"/>
        <v>5</v>
      </c>
      <c r="Q161" s="26">
        <f t="shared" si="25"/>
        <v>2</v>
      </c>
      <c r="R161" s="44">
        <f t="shared" si="26"/>
        <v>7</v>
      </c>
    </row>
    <row r="162" spans="1:18" ht="17.25" customHeight="1">
      <c r="A162" s="111"/>
      <c r="B162" s="112"/>
      <c r="C162" s="113" t="s">
        <v>113</v>
      </c>
      <c r="D162" s="105">
        <v>2</v>
      </c>
      <c r="E162" s="105">
        <v>1</v>
      </c>
      <c r="F162" s="27">
        <f t="shared" si="27"/>
        <v>3</v>
      </c>
      <c r="G162" s="27">
        <v>1</v>
      </c>
      <c r="H162" s="27">
        <v>1</v>
      </c>
      <c r="I162" s="27">
        <f t="shared" si="28"/>
        <v>2</v>
      </c>
      <c r="J162" s="27"/>
      <c r="K162" s="27"/>
      <c r="L162" s="27">
        <f t="shared" si="22"/>
        <v>0</v>
      </c>
      <c r="M162" s="27"/>
      <c r="N162" s="27"/>
      <c r="O162" s="27">
        <f t="shared" si="23"/>
        <v>0</v>
      </c>
      <c r="P162" s="27">
        <f t="shared" si="24"/>
        <v>3</v>
      </c>
      <c r="Q162" s="27">
        <f t="shared" si="25"/>
        <v>2</v>
      </c>
      <c r="R162" s="106">
        <f t="shared" si="26"/>
        <v>5</v>
      </c>
    </row>
    <row r="163" spans="1:18" ht="17.25" customHeight="1">
      <c r="A163" s="117"/>
      <c r="B163" s="118"/>
      <c r="C163" s="119" t="s">
        <v>121</v>
      </c>
      <c r="D163" s="120">
        <f>SUM(D155:D162)</f>
        <v>10</v>
      </c>
      <c r="E163" s="120">
        <f t="shared" ref="E163:R163" si="31">SUM(E155:E162)</f>
        <v>10</v>
      </c>
      <c r="F163" s="120">
        <f t="shared" si="31"/>
        <v>20</v>
      </c>
      <c r="G163" s="120">
        <f t="shared" si="31"/>
        <v>8</v>
      </c>
      <c r="H163" s="120">
        <f t="shared" si="31"/>
        <v>5</v>
      </c>
      <c r="I163" s="120">
        <f t="shared" si="31"/>
        <v>13</v>
      </c>
      <c r="J163" s="120">
        <f t="shared" si="31"/>
        <v>7</v>
      </c>
      <c r="K163" s="120">
        <f t="shared" si="31"/>
        <v>11</v>
      </c>
      <c r="L163" s="120">
        <f t="shared" si="31"/>
        <v>18</v>
      </c>
      <c r="M163" s="120">
        <f t="shared" si="31"/>
        <v>0</v>
      </c>
      <c r="N163" s="120">
        <f t="shared" si="31"/>
        <v>0</v>
      </c>
      <c r="O163" s="120">
        <f t="shared" si="31"/>
        <v>0</v>
      </c>
      <c r="P163" s="120">
        <f t="shared" si="31"/>
        <v>25</v>
      </c>
      <c r="Q163" s="120">
        <f t="shared" si="31"/>
        <v>26</v>
      </c>
      <c r="R163" s="120">
        <f t="shared" si="31"/>
        <v>51</v>
      </c>
    </row>
    <row r="164" spans="1:18" ht="17.25" customHeight="1">
      <c r="A164" s="114" t="s">
        <v>178</v>
      </c>
      <c r="B164" s="115"/>
      <c r="C164" s="116"/>
      <c r="D164" s="108"/>
      <c r="E164" s="108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109"/>
    </row>
    <row r="165" spans="1:18" ht="17.25" customHeight="1">
      <c r="A165" s="79"/>
      <c r="B165" s="68" t="s">
        <v>195</v>
      </c>
      <c r="C165" s="71"/>
      <c r="D165" s="74"/>
      <c r="E165" s="7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44"/>
    </row>
    <row r="166" spans="1:18" ht="17.25" customHeight="1">
      <c r="A166" s="79"/>
      <c r="B166" s="68"/>
      <c r="C166" s="71" t="s">
        <v>114</v>
      </c>
      <c r="D166" s="74">
        <v>2</v>
      </c>
      <c r="E166" s="74">
        <v>2</v>
      </c>
      <c r="F166" s="26">
        <f t="shared" si="27"/>
        <v>4</v>
      </c>
      <c r="G166" s="26">
        <v>6</v>
      </c>
      <c r="H166" s="26">
        <v>5</v>
      </c>
      <c r="I166" s="26">
        <f t="shared" si="28"/>
        <v>11</v>
      </c>
      <c r="J166" s="26">
        <v>2</v>
      </c>
      <c r="K166" s="26"/>
      <c r="L166" s="26">
        <f t="shared" si="22"/>
        <v>2</v>
      </c>
      <c r="M166" s="26"/>
      <c r="N166" s="26"/>
      <c r="O166" s="26">
        <f t="shared" si="23"/>
        <v>0</v>
      </c>
      <c r="P166" s="26">
        <f t="shared" si="24"/>
        <v>10</v>
      </c>
      <c r="Q166" s="26">
        <f t="shared" si="25"/>
        <v>7</v>
      </c>
      <c r="R166" s="44">
        <f t="shared" si="26"/>
        <v>17</v>
      </c>
    </row>
    <row r="167" spans="1:18" ht="17.25" customHeight="1">
      <c r="A167" s="111"/>
      <c r="B167" s="112"/>
      <c r="C167" s="113" t="s">
        <v>115</v>
      </c>
      <c r="D167" s="104"/>
      <c r="E167" s="105">
        <v>1</v>
      </c>
      <c r="F167" s="27">
        <f t="shared" si="27"/>
        <v>1</v>
      </c>
      <c r="G167" s="27"/>
      <c r="H167" s="27"/>
      <c r="I167" s="27">
        <f t="shared" si="28"/>
        <v>0</v>
      </c>
      <c r="J167" s="27">
        <v>1</v>
      </c>
      <c r="K167" s="27">
        <v>1</v>
      </c>
      <c r="L167" s="27">
        <f t="shared" si="22"/>
        <v>2</v>
      </c>
      <c r="M167" s="27"/>
      <c r="N167" s="27"/>
      <c r="O167" s="27">
        <f t="shared" si="23"/>
        <v>0</v>
      </c>
      <c r="P167" s="27">
        <f t="shared" si="24"/>
        <v>1</v>
      </c>
      <c r="Q167" s="27">
        <f t="shared" si="25"/>
        <v>2</v>
      </c>
      <c r="R167" s="106">
        <f t="shared" si="26"/>
        <v>3</v>
      </c>
    </row>
    <row r="168" spans="1:18" ht="17.25" customHeight="1">
      <c r="A168" s="117"/>
      <c r="B168" s="118"/>
      <c r="C168" s="119" t="s">
        <v>121</v>
      </c>
      <c r="D168" s="110">
        <f>SUM(D166:D167)</f>
        <v>2</v>
      </c>
      <c r="E168" s="110">
        <f t="shared" ref="E168:R168" si="32">SUM(E166:E167)</f>
        <v>3</v>
      </c>
      <c r="F168" s="110">
        <f t="shared" si="32"/>
        <v>5</v>
      </c>
      <c r="G168" s="110">
        <f t="shared" si="32"/>
        <v>6</v>
      </c>
      <c r="H168" s="110">
        <f t="shared" si="32"/>
        <v>5</v>
      </c>
      <c r="I168" s="110">
        <f t="shared" si="32"/>
        <v>11</v>
      </c>
      <c r="J168" s="110">
        <f t="shared" si="32"/>
        <v>3</v>
      </c>
      <c r="K168" s="110">
        <f t="shared" si="32"/>
        <v>1</v>
      </c>
      <c r="L168" s="110">
        <f t="shared" si="32"/>
        <v>4</v>
      </c>
      <c r="M168" s="110">
        <f t="shared" si="32"/>
        <v>0</v>
      </c>
      <c r="N168" s="110">
        <f t="shared" si="32"/>
        <v>0</v>
      </c>
      <c r="O168" s="110">
        <f t="shared" si="32"/>
        <v>0</v>
      </c>
      <c r="P168" s="110">
        <f t="shared" si="32"/>
        <v>11</v>
      </c>
      <c r="Q168" s="110">
        <f t="shared" si="32"/>
        <v>9</v>
      </c>
      <c r="R168" s="110">
        <f t="shared" si="32"/>
        <v>20</v>
      </c>
    </row>
    <row r="169" spans="1:18" ht="17.25" customHeight="1">
      <c r="A169" s="114" t="s">
        <v>131</v>
      </c>
      <c r="B169" s="115"/>
      <c r="C169" s="116"/>
      <c r="D169" s="107"/>
      <c r="E169" s="108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109"/>
    </row>
    <row r="170" spans="1:18" ht="17.25" customHeight="1">
      <c r="A170" s="79"/>
      <c r="B170" s="68" t="s">
        <v>185</v>
      </c>
      <c r="C170" s="71"/>
      <c r="D170" s="75"/>
      <c r="E170" s="74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44"/>
    </row>
    <row r="171" spans="1:18" ht="17.25" customHeight="1">
      <c r="A171" s="79"/>
      <c r="B171" s="68"/>
      <c r="C171" s="71" t="s">
        <v>116</v>
      </c>
      <c r="D171" s="75"/>
      <c r="E171" s="74"/>
      <c r="F171" s="26">
        <f t="shared" si="27"/>
        <v>0</v>
      </c>
      <c r="G171" s="26"/>
      <c r="H171" s="26">
        <v>2</v>
      </c>
      <c r="I171" s="26">
        <f t="shared" si="28"/>
        <v>2</v>
      </c>
      <c r="J171" s="26"/>
      <c r="K171" s="26">
        <v>3</v>
      </c>
      <c r="L171" s="26">
        <f t="shared" si="22"/>
        <v>3</v>
      </c>
      <c r="M171" s="26"/>
      <c r="N171" s="26"/>
      <c r="O171" s="26">
        <f t="shared" si="23"/>
        <v>0</v>
      </c>
      <c r="P171" s="26">
        <f t="shared" si="24"/>
        <v>0</v>
      </c>
      <c r="Q171" s="26">
        <f t="shared" si="25"/>
        <v>5</v>
      </c>
      <c r="R171" s="44">
        <f t="shared" si="26"/>
        <v>5</v>
      </c>
    </row>
    <row r="172" spans="1:18" ht="17.25" customHeight="1">
      <c r="A172" s="111"/>
      <c r="B172" s="112"/>
      <c r="C172" s="113" t="s">
        <v>117</v>
      </c>
      <c r="D172" s="105">
        <v>1</v>
      </c>
      <c r="E172" s="105">
        <v>1</v>
      </c>
      <c r="F172" s="27">
        <f t="shared" si="27"/>
        <v>2</v>
      </c>
      <c r="G172" s="27"/>
      <c r="H172" s="27">
        <v>2</v>
      </c>
      <c r="I172" s="27">
        <f t="shared" si="28"/>
        <v>2</v>
      </c>
      <c r="J172" s="27"/>
      <c r="K172" s="27">
        <v>2</v>
      </c>
      <c r="L172" s="27">
        <f t="shared" si="22"/>
        <v>2</v>
      </c>
      <c r="M172" s="27"/>
      <c r="N172" s="27"/>
      <c r="O172" s="27">
        <f t="shared" si="23"/>
        <v>0</v>
      </c>
      <c r="P172" s="27">
        <f t="shared" si="24"/>
        <v>1</v>
      </c>
      <c r="Q172" s="27">
        <f t="shared" si="25"/>
        <v>5</v>
      </c>
      <c r="R172" s="106">
        <f t="shared" si="26"/>
        <v>6</v>
      </c>
    </row>
    <row r="173" spans="1:18" ht="17.25" customHeight="1">
      <c r="A173" s="33"/>
      <c r="B173" s="95"/>
      <c r="C173" s="96" t="s">
        <v>121</v>
      </c>
      <c r="D173" s="123">
        <f>SUM(D171:D172)</f>
        <v>1</v>
      </c>
      <c r="E173" s="123">
        <f t="shared" ref="E173:R173" si="33">SUM(E171:E172)</f>
        <v>1</v>
      </c>
      <c r="F173" s="123">
        <f t="shared" si="33"/>
        <v>2</v>
      </c>
      <c r="G173" s="123">
        <f t="shared" si="33"/>
        <v>0</v>
      </c>
      <c r="H173" s="123">
        <f t="shared" si="33"/>
        <v>4</v>
      </c>
      <c r="I173" s="123">
        <f t="shared" si="33"/>
        <v>4</v>
      </c>
      <c r="J173" s="123">
        <f t="shared" si="33"/>
        <v>0</v>
      </c>
      <c r="K173" s="123">
        <f t="shared" si="33"/>
        <v>5</v>
      </c>
      <c r="L173" s="123">
        <f t="shared" si="33"/>
        <v>5</v>
      </c>
      <c r="M173" s="123">
        <f t="shared" si="33"/>
        <v>0</v>
      </c>
      <c r="N173" s="123">
        <f t="shared" si="33"/>
        <v>0</v>
      </c>
      <c r="O173" s="123">
        <f t="shared" si="33"/>
        <v>0</v>
      </c>
      <c r="P173" s="123">
        <f t="shared" si="33"/>
        <v>1</v>
      </c>
      <c r="Q173" s="123">
        <f t="shared" si="33"/>
        <v>10</v>
      </c>
      <c r="R173" s="123">
        <f t="shared" si="33"/>
        <v>11</v>
      </c>
    </row>
    <row r="174" spans="1:18" ht="17.25" customHeight="1">
      <c r="A174" s="124"/>
      <c r="B174" s="125"/>
      <c r="C174" s="126" t="s">
        <v>168</v>
      </c>
      <c r="D174" s="127">
        <f>D10+D36+D46+D83+D114+D124+D144+D152+D163+D168+D173</f>
        <v>155</v>
      </c>
      <c r="E174" s="127">
        <f t="shared" ref="E174:R174" si="34">E10+E36+E46+E83+E114+E124+E144+E152+E163+E168+E173</f>
        <v>75</v>
      </c>
      <c r="F174" s="127">
        <f t="shared" si="34"/>
        <v>230</v>
      </c>
      <c r="G174" s="127">
        <f t="shared" si="34"/>
        <v>169</v>
      </c>
      <c r="H174" s="127">
        <f t="shared" si="34"/>
        <v>89</v>
      </c>
      <c r="I174" s="127">
        <f t="shared" si="34"/>
        <v>257</v>
      </c>
      <c r="J174" s="127">
        <f t="shared" si="34"/>
        <v>93</v>
      </c>
      <c r="K174" s="127">
        <f t="shared" si="34"/>
        <v>133</v>
      </c>
      <c r="L174" s="127">
        <f t="shared" si="34"/>
        <v>226</v>
      </c>
      <c r="M174" s="127">
        <f t="shared" si="34"/>
        <v>2</v>
      </c>
      <c r="N174" s="127">
        <f t="shared" si="34"/>
        <v>2</v>
      </c>
      <c r="O174" s="127">
        <f t="shared" si="34"/>
        <v>4</v>
      </c>
      <c r="P174" s="127">
        <f t="shared" si="34"/>
        <v>419</v>
      </c>
      <c r="Q174" s="127">
        <f t="shared" si="34"/>
        <v>299</v>
      </c>
      <c r="R174" s="127">
        <f t="shared" si="34"/>
        <v>717</v>
      </c>
    </row>
    <row r="176" spans="1:18" ht="17.25" customHeight="1">
      <c r="C176" s="36" t="s">
        <v>230</v>
      </c>
    </row>
  </sheetData>
  <mergeCells count="7">
    <mergeCell ref="G2:I2"/>
    <mergeCell ref="A2:C3"/>
    <mergeCell ref="A1:R1"/>
    <mergeCell ref="D2:F2"/>
    <mergeCell ref="J2:L2"/>
    <mergeCell ref="M2:O2"/>
    <mergeCell ref="P2:R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แรกเข้า</vt:lpstr>
      <vt:lpstr>แรกเข้าแยกสาย</vt:lpstr>
      <vt:lpstr>นักศึกษาทั้งหมด</vt:lpstr>
      <vt:lpstr>ผู้สำเร็จ</vt:lpstr>
      <vt:lpstr>ตกออก</vt:lpstr>
      <vt:lpstr>ตกออก!Print_Area</vt:lpstr>
      <vt:lpstr>ผู้สำเร็จ!Print_Area</vt:lpstr>
      <vt:lpstr>แรกเข้า!Print_Area</vt:lpstr>
      <vt:lpstr>ตกออก!Print_Titles</vt:lpstr>
      <vt:lpstr>นักศึกษาทั้งหมด!Print_Titles</vt:lpstr>
      <vt:lpstr>ผู้สำเร็จ!Print_Titles</vt:lpstr>
      <vt:lpstr>แรกเข้า!Print_Titles</vt:lpstr>
    </vt:vector>
  </TitlesOfParts>
  <Company>rmutt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2012-10-08T04:05:44Z</cp:lastPrinted>
  <dcterms:created xsi:type="dcterms:W3CDTF">2012-10-04T08:39:26Z</dcterms:created>
  <dcterms:modified xsi:type="dcterms:W3CDTF">2015-10-07T02:07:51Z</dcterms:modified>
</cp:coreProperties>
</file>